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lvaculik\Documents\1 Veřejné zakázky\1 Nadlimit\10 VZ ERDF Kvalita ZČU – Bezpečný vstup do budovy Jungmannova 1 - Krat - R1\5 Vysvětelení zadávací dokumentace\Žádost o vysvětlení č. 5\"/>
    </mc:Choice>
  </mc:AlternateContent>
  <xr:revisionPtr revIDLastSave="0" documentId="8_{6FEDABBD-2EA9-4666-A127-EAF840E7638B}" xr6:coauthVersionLast="47" xr6:coauthVersionMax="47" xr10:uidLastSave="{00000000-0000-0000-0000-000000000000}"/>
  <bookViews>
    <workbookView xWindow="2688" yWindow="2688" windowWidth="17280" windowHeight="8964" xr2:uid="{00000000-000D-0000-FFFF-FFFF00000000}"/>
  </bookViews>
  <sheets>
    <sheet name="Rekapitulace stavby" sheetId="1" r:id="rId1"/>
    <sheet name="01 - SO 01 Turnikety" sheetId="2" r:id="rId2"/>
    <sheet name="02 - SO 02 Automatické dveře" sheetId="3" r:id="rId3"/>
    <sheet name="03 - SO 03 Vedlejší a osa..." sheetId="4" r:id="rId4"/>
    <sheet name="Pokyny pro vyplnění" sheetId="5" r:id="rId5"/>
  </sheets>
  <definedNames>
    <definedName name="_xlnm._FilterDatabase" localSheetId="1" hidden="1">'01 - SO 01 Turnikety'!$C$90:$K$240</definedName>
    <definedName name="_xlnm._FilterDatabase" localSheetId="2" hidden="1">'02 - SO 02 Automatické dveře'!$C$87:$K$140</definedName>
    <definedName name="_xlnm._FilterDatabase" localSheetId="3" hidden="1">'03 - SO 03 Vedlejší a osa...'!$C$81:$K$89</definedName>
    <definedName name="_xlnm.Print_Titles" localSheetId="1">'01 - SO 01 Turnikety'!$90:$90</definedName>
    <definedName name="_xlnm.Print_Titles" localSheetId="2">'02 - SO 02 Automatické dveře'!$87:$87</definedName>
    <definedName name="_xlnm.Print_Titles" localSheetId="3">'03 - SO 03 Vedlejší a osa...'!$81:$81</definedName>
    <definedName name="_xlnm.Print_Titles" localSheetId="0">'Rekapitulace stavby'!$52:$52</definedName>
    <definedName name="_xlnm.Print_Area" localSheetId="1">'01 - SO 01 Turnikety'!$C$4:$J$39,'01 - SO 01 Turnikety'!$C$45:$J$72,'01 - SO 01 Turnikety'!$C$78:$K$240</definedName>
    <definedName name="_xlnm.Print_Area" localSheetId="2">'02 - SO 02 Automatické dveře'!$C$4:$J$39,'02 - SO 02 Automatické dveře'!$C$45:$J$69,'02 - SO 02 Automatické dveře'!$C$75:$K$140</definedName>
    <definedName name="_xlnm.Print_Area" localSheetId="3">'03 - SO 03 Vedlejší a osa...'!$C$4:$J$39,'03 - SO 03 Vedlejší a osa...'!$C$45:$J$63,'03 - SO 03 Vedlejší a osa...'!$C$69:$K$89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88" i="4"/>
  <c r="BH88" i="4"/>
  <c r="BG88" i="4"/>
  <c r="BF88" i="4"/>
  <c r="F34" i="4" s="1"/>
  <c r="BA57" i="1" s="1"/>
  <c r="T88" i="4"/>
  <c r="T87" i="4"/>
  <c r="R88" i="4"/>
  <c r="R87" i="4"/>
  <c r="P88" i="4"/>
  <c r="P87" i="4"/>
  <c r="BI85" i="4"/>
  <c r="BH85" i="4"/>
  <c r="BG85" i="4"/>
  <c r="BF85" i="4"/>
  <c r="T85" i="4"/>
  <c r="T84" i="4"/>
  <c r="R85" i="4"/>
  <c r="R84" i="4"/>
  <c r="P85" i="4"/>
  <c r="P84" i="4"/>
  <c r="J78" i="4"/>
  <c r="F78" i="4"/>
  <c r="F76" i="4"/>
  <c r="E74" i="4"/>
  <c r="J54" i="4"/>
  <c r="F54" i="4"/>
  <c r="F52" i="4"/>
  <c r="E50" i="4"/>
  <c r="J24" i="4"/>
  <c r="E24" i="4"/>
  <c r="J79" i="4" s="1"/>
  <c r="J23" i="4"/>
  <c r="J18" i="4"/>
  <c r="E18" i="4"/>
  <c r="F55" i="4" s="1"/>
  <c r="J17" i="4"/>
  <c r="J12" i="4"/>
  <c r="J76" i="4"/>
  <c r="E7" i="4"/>
  <c r="E48" i="4"/>
  <c r="J37" i="3"/>
  <c r="J36" i="3"/>
  <c r="AY56" i="1" s="1"/>
  <c r="J35" i="3"/>
  <c r="AX56" i="1" s="1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T110" i="3" s="1"/>
  <c r="R111" i="3"/>
  <c r="R110" i="3" s="1"/>
  <c r="P111" i="3"/>
  <c r="P110" i="3" s="1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J84" i="3"/>
  <c r="F84" i="3"/>
  <c r="F82" i="3"/>
  <c r="E80" i="3"/>
  <c r="J54" i="3"/>
  <c r="F54" i="3"/>
  <c r="F52" i="3"/>
  <c r="E50" i="3"/>
  <c r="J24" i="3"/>
  <c r="E24" i="3"/>
  <c r="J85" i="3" s="1"/>
  <c r="J23" i="3"/>
  <c r="J18" i="3"/>
  <c r="E18" i="3"/>
  <c r="F85" i="3" s="1"/>
  <c r="J17" i="3"/>
  <c r="J12" i="3"/>
  <c r="J82" i="3"/>
  <c r="E7" i="3"/>
  <c r="E78" i="3"/>
  <c r="J37" i="2"/>
  <c r="J36" i="2"/>
  <c r="AY55" i="1" s="1"/>
  <c r="J35" i="2"/>
  <c r="AX55" i="1" s="1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T107" i="2" s="1"/>
  <c r="R108" i="2"/>
  <c r="R107" i="2"/>
  <c r="P108" i="2"/>
  <c r="P107" i="2" s="1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T97" i="2" s="1"/>
  <c r="R98" i="2"/>
  <c r="R97" i="2" s="1"/>
  <c r="P98" i="2"/>
  <c r="P97" i="2" s="1"/>
  <c r="BI94" i="2"/>
  <c r="BH94" i="2"/>
  <c r="BG94" i="2"/>
  <c r="BF94" i="2"/>
  <c r="T94" i="2"/>
  <c r="T93" i="2" s="1"/>
  <c r="R94" i="2"/>
  <c r="R93" i="2" s="1"/>
  <c r="P94" i="2"/>
  <c r="P93" i="2" s="1"/>
  <c r="J87" i="2"/>
  <c r="F87" i="2"/>
  <c r="F85" i="2"/>
  <c r="E83" i="2"/>
  <c r="J54" i="2"/>
  <c r="F54" i="2"/>
  <c r="F52" i="2"/>
  <c r="E50" i="2"/>
  <c r="J24" i="2"/>
  <c r="E24" i="2"/>
  <c r="J88" i="2" s="1"/>
  <c r="J23" i="2"/>
  <c r="J18" i="2"/>
  <c r="E18" i="2"/>
  <c r="F88" i="2" s="1"/>
  <c r="J17" i="2"/>
  <c r="J12" i="2"/>
  <c r="J52" i="2" s="1"/>
  <c r="E7" i="2"/>
  <c r="E81" i="2"/>
  <c r="L50" i="1"/>
  <c r="AM50" i="1"/>
  <c r="AM49" i="1"/>
  <c r="L49" i="1"/>
  <c r="AM47" i="1"/>
  <c r="L47" i="1"/>
  <c r="L45" i="1"/>
  <c r="L44" i="1"/>
  <c r="BK183" i="2"/>
  <c r="BK188" i="2"/>
  <c r="J120" i="2"/>
  <c r="BK109" i="3"/>
  <c r="BK108" i="2"/>
  <c r="BK229" i="2"/>
  <c r="J133" i="2"/>
  <c r="J238" i="2"/>
  <c r="J169" i="2"/>
  <c r="BK153" i="2"/>
  <c r="J134" i="2"/>
  <c r="J214" i="2"/>
  <c r="BK208" i="2"/>
  <c r="BK173" i="2"/>
  <c r="BK209" i="2"/>
  <c r="J221" i="2"/>
  <c r="J189" i="2"/>
  <c r="J138" i="2"/>
  <c r="J153" i="2"/>
  <c r="J196" i="2"/>
  <c r="BK185" i="2"/>
  <c r="BK189" i="2"/>
  <c r="BK166" i="2"/>
  <c r="J232" i="2"/>
  <c r="BK132" i="2"/>
  <c r="J101" i="3"/>
  <c r="J211" i="2"/>
  <c r="BK213" i="2"/>
  <c r="BK182" i="2"/>
  <c r="J130" i="2"/>
  <c r="BK158" i="2"/>
  <c r="BK186" i="2"/>
  <c r="J159" i="2"/>
  <c r="BK190" i="2"/>
  <c r="BK127" i="2"/>
  <c r="BK238" i="2"/>
  <c r="J157" i="2"/>
  <c r="J91" i="3"/>
  <c r="BK220" i="2"/>
  <c r="BK106" i="2"/>
  <c r="J199" i="2"/>
  <c r="BK218" i="2"/>
  <c r="J219" i="2"/>
  <c r="BK144" i="2"/>
  <c r="BK211" i="2"/>
  <c r="BK199" i="2"/>
  <c r="J194" i="2"/>
  <c r="BK131" i="2"/>
  <c r="BK191" i="2"/>
  <c r="BK203" i="2"/>
  <c r="BK160" i="2"/>
  <c r="BK198" i="2"/>
  <c r="J150" i="2"/>
  <c r="J195" i="2"/>
  <c r="BK133" i="3"/>
  <c r="BK139" i="2"/>
  <c r="J235" i="2"/>
  <c r="J126" i="2"/>
  <c r="J217" i="2"/>
  <c r="J208" i="2"/>
  <c r="BK177" i="2"/>
  <c r="J130" i="3"/>
  <c r="BK214" i="2"/>
  <c r="J181" i="2"/>
  <c r="J147" i="2"/>
  <c r="BK169" i="2"/>
  <c r="J198" i="2"/>
  <c r="J131" i="2"/>
  <c r="BK141" i="2"/>
  <c r="J190" i="2"/>
  <c r="BK134" i="2"/>
  <c r="J223" i="2"/>
  <c r="J191" i="2"/>
  <c r="J137" i="2"/>
  <c r="BK127" i="3"/>
  <c r="J182" i="2"/>
  <c r="BK126" i="2"/>
  <c r="BK123" i="2"/>
  <c r="J136" i="3"/>
  <c r="BK94" i="2"/>
  <c r="J187" i="2"/>
  <c r="J175" i="2"/>
  <c r="J102" i="2"/>
  <c r="BK105" i="3"/>
  <c r="J113" i="2"/>
  <c r="J212" i="2"/>
  <c r="BK121" i="3"/>
  <c r="BK137" i="2"/>
  <c r="J205" i="2"/>
  <c r="J167" i="2"/>
  <c r="J229" i="2"/>
  <c r="BK112" i="2"/>
  <c r="BK147" i="2"/>
  <c r="BK164" i="2"/>
  <c r="BK223" i="2"/>
  <c r="BK146" i="2"/>
  <c r="BK159" i="2"/>
  <c r="J88" i="4"/>
  <c r="J162" i="2"/>
  <c r="J105" i="3"/>
  <c r="BK193" i="2"/>
  <c r="BK212" i="2"/>
  <c r="BK117" i="2"/>
  <c r="J114" i="2"/>
  <c r="BK165" i="2"/>
  <c r="BK85" i="4"/>
  <c r="J141" i="2"/>
  <c r="J139" i="2"/>
  <c r="J109" i="3"/>
  <c r="BK150" i="2"/>
  <c r="J127" i="3"/>
  <c r="J123" i="2"/>
  <c r="J204" i="2"/>
  <c r="BK104" i="2"/>
  <c r="J98" i="3"/>
  <c r="BK201" i="2"/>
  <c r="BK200" i="2"/>
  <c r="BK135" i="2"/>
  <c r="J129" i="2"/>
  <c r="BK98" i="2"/>
  <c r="J163" i="2"/>
  <c r="BK161" i="2"/>
  <c r="BK113" i="2"/>
  <c r="BK206" i="2"/>
  <c r="BK207" i="2"/>
  <c r="J133" i="3"/>
  <c r="BK125" i="2"/>
  <c r="BK215" i="2"/>
  <c r="BK130" i="2"/>
  <c r="BK180" i="2"/>
  <c r="J226" i="2"/>
  <c r="J216" i="2"/>
  <c r="J176" i="2"/>
  <c r="J201" i="2"/>
  <c r="BK119" i="2"/>
  <c r="J170" i="2"/>
  <c r="BK122" i="2"/>
  <c r="J183" i="2"/>
  <c r="BK129" i="2"/>
  <c r="BK115" i="2"/>
  <c r="BK172" i="2"/>
  <c r="J160" i="2"/>
  <c r="BK88" i="4"/>
  <c r="J179" i="2"/>
  <c r="J213" i="2"/>
  <c r="BK111" i="3"/>
  <c r="BK240" i="2"/>
  <c r="BK145" i="2"/>
  <c r="BK143" i="2"/>
  <c r="J148" i="2"/>
  <c r="J197" i="2"/>
  <c r="BK232" i="2"/>
  <c r="J145" i="2"/>
  <c r="AS54" i="1"/>
  <c r="J193" i="2"/>
  <c r="J135" i="2"/>
  <c r="BK130" i="3"/>
  <c r="BK187" i="2"/>
  <c r="BK221" i="2"/>
  <c r="J111" i="3"/>
  <c r="J218" i="2"/>
  <c r="J206" i="2"/>
  <c r="J185" i="2"/>
  <c r="J239" i="2"/>
  <c r="BK156" i="2"/>
  <c r="BK98" i="3"/>
  <c r="BK120" i="2"/>
  <c r="J240" i="2"/>
  <c r="BK138" i="2"/>
  <c r="BK94" i="3"/>
  <c r="BK155" i="2"/>
  <c r="J165" i="2"/>
  <c r="J117" i="3"/>
  <c r="J173" i="2"/>
  <c r="BK121" i="2"/>
  <c r="BK91" i="3"/>
  <c r="BK226" i="2"/>
  <c r="J119" i="2"/>
  <c r="BK167" i="2"/>
  <c r="J115" i="3"/>
  <c r="J168" i="2"/>
  <c r="J177" i="2"/>
  <c r="J158" i="2"/>
  <c r="BK117" i="3"/>
  <c r="BK168" i="2"/>
  <c r="J132" i="2"/>
  <c r="BK174" i="2"/>
  <c r="J171" i="2"/>
  <c r="BK107" i="3"/>
  <c r="J207" i="2"/>
  <c r="BK217" i="2"/>
  <c r="J186" i="2"/>
  <c r="J215" i="2"/>
  <c r="J202" i="2"/>
  <c r="BK181" i="2"/>
  <c r="J151" i="2"/>
  <c r="BK133" i="2"/>
  <c r="BK151" i="2"/>
  <c r="J143" i="2"/>
  <c r="J121" i="3"/>
  <c r="J192" i="2"/>
  <c r="J124" i="3"/>
  <c r="BK152" i="2"/>
  <c r="J107" i="3"/>
  <c r="BK171" i="2"/>
  <c r="BK116" i="2"/>
  <c r="J122" i="2"/>
  <c r="BK219" i="2"/>
  <c r="BK136" i="3"/>
  <c r="J174" i="2"/>
  <c r="BK139" i="3"/>
  <c r="BK239" i="2"/>
  <c r="BK124" i="3"/>
  <c r="BK197" i="2"/>
  <c r="BK202" i="2"/>
  <c r="J200" i="2"/>
  <c r="J172" i="2"/>
  <c r="J125" i="2"/>
  <c r="BK118" i="3"/>
  <c r="BK195" i="2"/>
  <c r="J140" i="2"/>
  <c r="J104" i="2"/>
  <c r="J98" i="2"/>
  <c r="J188" i="2"/>
  <c r="J146" i="2"/>
  <c r="BK235" i="2"/>
  <c r="J149" i="2"/>
  <c r="J117" i="2"/>
  <c r="BK204" i="2"/>
  <c r="J121" i="2"/>
  <c r="BK128" i="2"/>
  <c r="BK162" i="2"/>
  <c r="BK205" i="2"/>
  <c r="J144" i="2"/>
  <c r="BK115" i="3"/>
  <c r="J209" i="2"/>
  <c r="BK176" i="2"/>
  <c r="BK194" i="2"/>
  <c r="BK140" i="2"/>
  <c r="BK210" i="2"/>
  <c r="J210" i="2"/>
  <c r="J154" i="2"/>
  <c r="BK196" i="2"/>
  <c r="BK184" i="2"/>
  <c r="J115" i="2"/>
  <c r="J155" i="2"/>
  <c r="BK175" i="2"/>
  <c r="J180" i="2"/>
  <c r="J136" i="2"/>
  <c r="J161" i="2"/>
  <c r="J166" i="2"/>
  <c r="J112" i="2"/>
  <c r="J156" i="2"/>
  <c r="BK101" i="3"/>
  <c r="BK163" i="2"/>
  <c r="J108" i="2"/>
  <c r="BK102" i="2"/>
  <c r="BK170" i="2"/>
  <c r="J106" i="2"/>
  <c r="BK192" i="2"/>
  <c r="BK118" i="2"/>
  <c r="J152" i="2"/>
  <c r="J85" i="4"/>
  <c r="J220" i="2"/>
  <c r="J116" i="2"/>
  <c r="J203" i="2"/>
  <c r="BK149" i="2"/>
  <c r="BK136" i="2"/>
  <c r="J94" i="3"/>
  <c r="J127" i="2"/>
  <c r="J139" i="3"/>
  <c r="BK157" i="2"/>
  <c r="BK179" i="2"/>
  <c r="BK148" i="2"/>
  <c r="J118" i="2"/>
  <c r="J184" i="2"/>
  <c r="J164" i="2"/>
  <c r="J128" i="2"/>
  <c r="J118" i="3"/>
  <c r="BK216" i="2"/>
  <c r="J94" i="2"/>
  <c r="BK114" i="2"/>
  <c r="BK154" i="2"/>
  <c r="P83" i="4" l="1"/>
  <c r="P82" i="4" s="1"/>
  <c r="AU57" i="1" s="1"/>
  <c r="T83" i="4"/>
  <c r="T82" i="4" s="1"/>
  <c r="R83" i="4"/>
  <c r="R82" i="4"/>
  <c r="T111" i="2"/>
  <c r="P142" i="2"/>
  <c r="T222" i="2"/>
  <c r="BK111" i="2"/>
  <c r="J111" i="2"/>
  <c r="J66" i="2" s="1"/>
  <c r="T124" i="2"/>
  <c r="T178" i="2"/>
  <c r="R237" i="2"/>
  <c r="P90" i="3"/>
  <c r="BK104" i="3"/>
  <c r="J104" i="3"/>
  <c r="J63" i="3"/>
  <c r="R124" i="2"/>
  <c r="R178" i="2"/>
  <c r="BK237" i="2"/>
  <c r="J237" i="2"/>
  <c r="J71" i="2" s="1"/>
  <c r="P97" i="3"/>
  <c r="P104" i="3"/>
  <c r="P101" i="2"/>
  <c r="P92" i="2" s="1"/>
  <c r="R111" i="2"/>
  <c r="P178" i="2"/>
  <c r="R101" i="2"/>
  <c r="R92" i="2" s="1"/>
  <c r="BK124" i="2"/>
  <c r="J124" i="2"/>
  <c r="J67" i="2"/>
  <c r="R142" i="2"/>
  <c r="BK222" i="2"/>
  <c r="J222" i="2"/>
  <c r="J70" i="2"/>
  <c r="T237" i="2"/>
  <c r="T90" i="3"/>
  <c r="BK101" i="2"/>
  <c r="J101" i="2"/>
  <c r="J63" i="2" s="1"/>
  <c r="P124" i="2"/>
  <c r="T142" i="2"/>
  <c r="R222" i="2"/>
  <c r="BK97" i="3"/>
  <c r="J97" i="3"/>
  <c r="J62" i="3"/>
  <c r="T104" i="3"/>
  <c r="P120" i="3"/>
  <c r="BK120" i="3"/>
  <c r="J120" i="3"/>
  <c r="J67" i="3"/>
  <c r="BK135" i="3"/>
  <c r="J135" i="3"/>
  <c r="J68" i="3"/>
  <c r="T101" i="2"/>
  <c r="T92" i="2" s="1"/>
  <c r="P111" i="2"/>
  <c r="BK142" i="2"/>
  <c r="J142" i="2"/>
  <c r="J68" i="2" s="1"/>
  <c r="BK178" i="2"/>
  <c r="J178" i="2"/>
  <c r="J69" i="2"/>
  <c r="P222" i="2"/>
  <c r="P237" i="2"/>
  <c r="BK90" i="3"/>
  <c r="BK89" i="3" s="1"/>
  <c r="J89" i="3" s="1"/>
  <c r="J60" i="3" s="1"/>
  <c r="J90" i="3"/>
  <c r="J61" i="3" s="1"/>
  <c r="R90" i="3"/>
  <c r="R97" i="3"/>
  <c r="T97" i="3"/>
  <c r="R104" i="3"/>
  <c r="R114" i="3"/>
  <c r="T120" i="3"/>
  <c r="R135" i="3"/>
  <c r="BK114" i="3"/>
  <c r="J114" i="3"/>
  <c r="J66" i="3"/>
  <c r="P114" i="3"/>
  <c r="P113" i="3" s="1"/>
  <c r="T114" i="3"/>
  <c r="R120" i="3"/>
  <c r="P135" i="3"/>
  <c r="T135" i="3"/>
  <c r="BK93" i="2"/>
  <c r="J93" i="2"/>
  <c r="J61" i="2"/>
  <c r="BK107" i="2"/>
  <c r="J107" i="2"/>
  <c r="J64" i="2"/>
  <c r="BK97" i="2"/>
  <c r="J97" i="2" s="1"/>
  <c r="J62" i="2" s="1"/>
  <c r="BK110" i="3"/>
  <c r="J110" i="3"/>
  <c r="J64" i="3" s="1"/>
  <c r="BK87" i="4"/>
  <c r="J87" i="4"/>
  <c r="J62" i="4"/>
  <c r="BK84" i="4"/>
  <c r="BK83" i="4"/>
  <c r="J83" i="4"/>
  <c r="J60" i="4"/>
  <c r="E72" i="4"/>
  <c r="J52" i="4"/>
  <c r="J55" i="4"/>
  <c r="F79" i="4"/>
  <c r="BE88" i="4"/>
  <c r="BE85" i="4"/>
  <c r="BK110" i="2"/>
  <c r="J110" i="2"/>
  <c r="J65" i="2"/>
  <c r="F55" i="3"/>
  <c r="BE98" i="3"/>
  <c r="BE109" i="3"/>
  <c r="J55" i="3"/>
  <c r="BE91" i="3"/>
  <c r="BE105" i="3"/>
  <c r="BE124" i="3"/>
  <c r="BE139" i="3"/>
  <c r="J52" i="3"/>
  <c r="E48" i="3"/>
  <c r="BE115" i="3"/>
  <c r="BE118" i="3"/>
  <c r="BE94" i="3"/>
  <c r="BE101" i="3"/>
  <c r="BE107" i="3"/>
  <c r="BE111" i="3"/>
  <c r="BE117" i="3"/>
  <c r="BE130" i="3"/>
  <c r="BE133" i="3"/>
  <c r="BE121" i="3"/>
  <c r="BE136" i="3"/>
  <c r="BE127" i="3"/>
  <c r="BE116" i="2"/>
  <c r="E48" i="2"/>
  <c r="F55" i="2"/>
  <c r="J85" i="2"/>
  <c r="BE98" i="2"/>
  <c r="BE104" i="2"/>
  <c r="BE108" i="2"/>
  <c r="BE122" i="2"/>
  <c r="BE128" i="2"/>
  <c r="BE137" i="2"/>
  <c r="BE154" i="2"/>
  <c r="BE156" i="2"/>
  <c r="BE163" i="2"/>
  <c r="BE166" i="2"/>
  <c r="BE192" i="2"/>
  <c r="BE114" i="2"/>
  <c r="BE130" i="2"/>
  <c r="BE133" i="2"/>
  <c r="BE143" i="2"/>
  <c r="BE161" i="2"/>
  <c r="BE170" i="2"/>
  <c r="BE172" i="2"/>
  <c r="BE106" i="2"/>
  <c r="BE112" i="2"/>
  <c r="BE136" i="2"/>
  <c r="BE173" i="2"/>
  <c r="BE180" i="2"/>
  <c r="BE188" i="2"/>
  <c r="BE194" i="2"/>
  <c r="BE203" i="2"/>
  <c r="BE208" i="2"/>
  <c r="BE213" i="2"/>
  <c r="J55" i="2"/>
  <c r="BE120" i="2"/>
  <c r="BE123" i="2"/>
  <c r="BE129" i="2"/>
  <c r="BE177" i="2"/>
  <c r="BE187" i="2"/>
  <c r="BE190" i="2"/>
  <c r="BE197" i="2"/>
  <c r="BE119" i="2"/>
  <c r="BE125" i="2"/>
  <c r="BE144" i="2"/>
  <c r="BE159" i="2"/>
  <c r="BE182" i="2"/>
  <c r="BE118" i="2"/>
  <c r="BE127" i="2"/>
  <c r="BE135" i="2"/>
  <c r="BE138" i="2"/>
  <c r="BE140" i="2"/>
  <c r="BE150" i="2"/>
  <c r="BE162" i="2"/>
  <c r="BE164" i="2"/>
  <c r="BE175" i="2"/>
  <c r="BE184" i="2"/>
  <c r="BE94" i="2"/>
  <c r="BE115" i="2"/>
  <c r="BE121" i="2"/>
  <c r="BE139" i="2"/>
  <c r="BE141" i="2"/>
  <c r="BE145" i="2"/>
  <c r="BE147" i="2"/>
  <c r="BE149" i="2"/>
  <c r="BE151" i="2"/>
  <c r="BE158" i="2"/>
  <c r="BE160" i="2"/>
  <c r="BE165" i="2"/>
  <c r="BE168" i="2"/>
  <c r="BE174" i="2"/>
  <c r="BE179" i="2"/>
  <c r="BE181" i="2"/>
  <c r="BE185" i="2"/>
  <c r="BE200" i="2"/>
  <c r="BE201" i="2"/>
  <c r="BE209" i="2"/>
  <c r="BE210" i="2"/>
  <c r="BE211" i="2"/>
  <c r="BE214" i="2"/>
  <c r="BE216" i="2"/>
  <c r="BE219" i="2"/>
  <c r="BE220" i="2"/>
  <c r="BE235" i="2"/>
  <c r="BE238" i="2"/>
  <c r="BE240" i="2"/>
  <c r="BE102" i="2"/>
  <c r="BE113" i="2"/>
  <c r="BE117" i="2"/>
  <c r="BE148" i="2"/>
  <c r="BE152" i="2"/>
  <c r="BE155" i="2"/>
  <c r="BE157" i="2"/>
  <c r="BE176" i="2"/>
  <c r="BE186" i="2"/>
  <c r="BE191" i="2"/>
  <c r="BE205" i="2"/>
  <c r="BE207" i="2"/>
  <c r="BE226" i="2"/>
  <c r="BE229" i="2"/>
  <c r="BE232" i="2"/>
  <c r="BE239" i="2"/>
  <c r="BE212" i="2"/>
  <c r="BE183" i="2"/>
  <c r="BE193" i="2"/>
  <c r="BE195" i="2"/>
  <c r="BE206" i="2"/>
  <c r="BE217" i="2"/>
  <c r="BE218" i="2"/>
  <c r="BE126" i="2"/>
  <c r="BE131" i="2"/>
  <c r="BE132" i="2"/>
  <c r="BE134" i="2"/>
  <c r="BE146" i="2"/>
  <c r="BE153" i="2"/>
  <c r="BE167" i="2"/>
  <c r="BE169" i="2"/>
  <c r="BE171" i="2"/>
  <c r="BE189" i="2"/>
  <c r="BE196" i="2"/>
  <c r="BE198" i="2"/>
  <c r="BE199" i="2"/>
  <c r="BE202" i="2"/>
  <c r="BE204" i="2"/>
  <c r="BE215" i="2"/>
  <c r="BE221" i="2"/>
  <c r="BE223" i="2"/>
  <c r="F35" i="3"/>
  <c r="BB56" i="1"/>
  <c r="F36" i="2"/>
  <c r="BC55" i="1" s="1"/>
  <c r="F34" i="2"/>
  <c r="BA55" i="1"/>
  <c r="F34" i="3"/>
  <c r="BA56" i="1" s="1"/>
  <c r="F37" i="4"/>
  <c r="BD57" i="1"/>
  <c r="F36" i="3"/>
  <c r="BC56" i="1" s="1"/>
  <c r="F36" i="4"/>
  <c r="BC57" i="1"/>
  <c r="F35" i="2"/>
  <c r="BB55" i="1" s="1"/>
  <c r="J34" i="3"/>
  <c r="AW56" i="1"/>
  <c r="J34" i="4"/>
  <c r="AW57" i="1" s="1"/>
  <c r="F37" i="3"/>
  <c r="BD56" i="1"/>
  <c r="F35" i="4"/>
  <c r="BB57" i="1" s="1"/>
  <c r="J34" i="2"/>
  <c r="AW55" i="1"/>
  <c r="F37" i="2"/>
  <c r="BD55" i="1" s="1"/>
  <c r="BK92" i="2" l="1"/>
  <c r="J92" i="2" s="1"/>
  <c r="J60" i="2" s="1"/>
  <c r="T113" i="3"/>
  <c r="R89" i="3"/>
  <c r="R110" i="2"/>
  <c r="R91" i="2" s="1"/>
  <c r="R113" i="3"/>
  <c r="R88" i="3"/>
  <c r="T89" i="3"/>
  <c r="T88" i="3" s="1"/>
  <c r="P89" i="3"/>
  <c r="P88" i="3"/>
  <c r="AU56" i="1"/>
  <c r="P110" i="2"/>
  <c r="P91" i="2" s="1"/>
  <c r="AU55" i="1" s="1"/>
  <c r="T110" i="2"/>
  <c r="T91" i="2" s="1"/>
  <c r="BK113" i="3"/>
  <c r="J113" i="3"/>
  <c r="J65" i="3" s="1"/>
  <c r="BK82" i="4"/>
  <c r="J82" i="4"/>
  <c r="J59" i="4"/>
  <c r="J84" i="4"/>
  <c r="J61" i="4" s="1"/>
  <c r="BK88" i="3"/>
  <c r="J88" i="3"/>
  <c r="J59" i="3" s="1"/>
  <c r="BK91" i="2"/>
  <c r="J91" i="2"/>
  <c r="J59" i="2"/>
  <c r="BC54" i="1"/>
  <c r="W32" i="1" s="1"/>
  <c r="BA54" i="1"/>
  <c r="AW54" i="1"/>
  <c r="AK30" i="1"/>
  <c r="F33" i="4"/>
  <c r="AZ57" i="1"/>
  <c r="J33" i="2"/>
  <c r="AV55" i="1" s="1"/>
  <c r="AT55" i="1" s="1"/>
  <c r="F33" i="3"/>
  <c r="AZ56" i="1"/>
  <c r="F33" i="2"/>
  <c r="AZ55" i="1" s="1"/>
  <c r="BD54" i="1"/>
  <c r="W33" i="1"/>
  <c r="J33" i="3"/>
  <c r="AV56" i="1" s="1"/>
  <c r="AT56" i="1" s="1"/>
  <c r="J33" i="4"/>
  <c r="AV57" i="1" s="1"/>
  <c r="AT57" i="1" s="1"/>
  <c r="BB54" i="1"/>
  <c r="AX54" i="1"/>
  <c r="AU54" i="1" l="1"/>
  <c r="W30" i="1"/>
  <c r="J30" i="4"/>
  <c r="AG57" i="1" s="1"/>
  <c r="W31" i="1"/>
  <c r="J30" i="3"/>
  <c r="AG56" i="1"/>
  <c r="AN56" i="1"/>
  <c r="AY54" i="1"/>
  <c r="AZ54" i="1"/>
  <c r="AV54" i="1"/>
  <c r="AK29" i="1" s="1"/>
  <c r="J30" i="2"/>
  <c r="AG55" i="1"/>
  <c r="J39" i="4" l="1"/>
  <c r="J39" i="3"/>
  <c r="J39" i="2"/>
  <c r="AN55" i="1"/>
  <c r="AN57" i="1"/>
  <c r="AG54" i="1"/>
  <c r="AK26" i="1"/>
  <c r="AK35" i="1" s="1"/>
  <c r="AT54" i="1"/>
  <c r="AN54" i="1"/>
  <c r="W29" i="1"/>
</calcChain>
</file>

<file path=xl/sharedStrings.xml><?xml version="1.0" encoding="utf-8"?>
<sst xmlns="http://schemas.openxmlformats.org/spreadsheetml/2006/main" count="3474" uniqueCount="888">
  <si>
    <t>Export Komplet</t>
  </si>
  <si>
    <t>VZ</t>
  </si>
  <si>
    <t>2.0</t>
  </si>
  <si>
    <t>ZAMOK</t>
  </si>
  <si>
    <t>False</t>
  </si>
  <si>
    <t>{6e835e43-d0b2-48b6-ba84-7810413ed2a2}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</si>
  <si>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</si>
  <si>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</si>
  <si>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</si>
  <si>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</si>
  <si>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</si>
  <si>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</si>
  <si>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</si>
  <si>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1424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</si>
  <si>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</si>
  <si>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</si>
  <si>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1424 Plzeň ZU, Jungmanova 1-3 - výměna vnitřních dveří v zádveří</t>
  </si>
  <si>
    <t>KSO:</t>
  </si>
  <si>
    <t/>
  </si>
  <si>
    <t>CC-CZ:</t>
  </si>
  <si>
    <t>Místo:</t>
  </si>
  <si>
    <t xml:space="preserve"> </t>
  </si>
  <si>
    <t>Datum:</t>
  </si>
  <si>
    <t>15. 2. 2024</t>
  </si>
  <si>
    <t>Zadavatel:</t>
  </si>
  <si>
    <t>IČ:</t>
  </si>
  <si>
    <t>ZU PLzeň, Univerzitní 2732/8</t>
  </si>
  <si>
    <t>DIČ:</t>
  </si>
  <si>
    <t>Účastník:</t>
  </si>
  <si>
    <t>Vyplň údaj</t>
  </si>
  <si>
    <t>Projektant:</t>
  </si>
  <si>
    <t>CH PROJEKT PLZEŇ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</si>
  <si>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</si>
  <si>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</si>
  <si>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</si>
  <si>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</si>
  <si>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</si>
  <si>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</si>
  <si>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</si>
  <si>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</si>
  <si>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</si>
  <si>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</si>
  <si>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</si>
  <si>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</si>
  <si>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</si>
  <si>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</si>
  <si>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</si>
  <si>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</si>
  <si>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</si>
  <si>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</si>
  <si>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</si>
  <si>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</si>
  <si>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</si>
  <si>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</si>
  <si>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</si>
  <si>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</si>
  <si>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</si>
  <si>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</si>
  <si>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</si>
  <si>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</si>
  <si>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</si>
  <si>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</si>
  <si>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</si>
  <si>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</si>
  <si>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</si>
  <si>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</si>
  <si>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</si>
  <si>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</si>
  <si>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</si>
  <si>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</si>
  <si>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</si>
  <si>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</si>
  <si>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</si>
  <si>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</si>
  <si>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</si>
  <si>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</si>
  <si>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Turnikety</t>
  </si>
  <si>
    <t>STA</t>
  </si>
  <si>
    <t>1</t>
  </si>
  <si>
    <t>{5e848575-9172-4f5c-ae67-3a801c96ea36}</t>
  </si>
  <si>
    <t>2</t>
  </si>
  <si>
    <t>02</t>
  </si>
  <si>
    <t>SO 02 Automatické dveře</t>
  </si>
  <si>
    <t>{d17fe4cb-23f0-4182-9536-652665c260e4}</t>
  </si>
  <si>
    <t>03</t>
  </si>
  <si>
    <t>SO 03 Vedlejší a osataní náklady</t>
  </si>
  <si>
    <t>{6506c633-6806-4962-87f6-011456b369e5}</t>
  </si>
  <si>
    <t>KRYCÍ LIST SOUPISU PRACÍ</t>
  </si>
  <si>
    <t>Objekt:</t>
  </si>
  <si>
    <t>01 - SO 01 Turnikety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</si>
  <si>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</si>
  <si>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</si>
  <si>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</si>
  <si>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</si>
  <si>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</si>
  <si>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</si>
  <si>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</si>
  <si>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</si>
  <si>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</si>
  <si>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</si>
  <si>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741-1 - Silnoproud dodávka</t>
  </si>
  <si>
    <t xml:space="preserve">    741-2 - Silnoproud montáž</t>
  </si>
  <si>
    <t xml:space="preserve">    742-1 - Slaboproud dodávka</t>
  </si>
  <si>
    <t xml:space="preserve">    742-2 - Slaboproud montáž</t>
  </si>
  <si>
    <t xml:space="preserve">    771 - Podlahy z dlaždic</t>
  </si>
  <si>
    <t xml:space="preserve">    785 - Turniteky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</si>
  <si>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</si>
  <si>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</si>
  <si>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</si>
  <si>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</si>
  <si>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</si>
  <si>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</si>
  <si>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</si>
  <si>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</si>
  <si>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</si>
  <si>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</si>
  <si>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</si>
  <si>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</si>
  <si>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</si>
  <si>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</si>
  <si>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</si>
  <si>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</si>
  <si>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</si>
  <si>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</si>
  <si>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</si>
  <si>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631311131</t>
  </si>
  <si>
    <t>Doplnění dosavadních mazanin prostým betonem s dodáním hmot, bez potěru, plochy jednotlivě do 1 m2 a tl. přes 80 mm</t>
  </si>
  <si>
    <t>m3</t>
  </si>
  <si>
    <t>CS ÚRS 2024 01</t>
  </si>
  <si>
    <t>4</t>
  </si>
  <si>
    <t>373292098</t>
  </si>
  <si>
    <t>Online PSC</t>
  </si>
  <si>
    <t>https://podminky.urs.cz/item/CS_URS_2024_01/631311131</t>
  </si>
  <si>
    <t>VV</t>
  </si>
  <si>
    <t>"pro kabely"5,065*0,25*0,30</t>
  </si>
  <si>
    <t>9</t>
  </si>
  <si>
    <t>Ostatní konstrukce a práce, bourání</t>
  </si>
  <si>
    <t>974042587</t>
  </si>
  <si>
    <t>Vysekání rýh v betonové nebo jiné monolitické dlažbě s betonovým podkladem do hl. 250 mm a šířky do 300 mm</t>
  </si>
  <si>
    <t>m</t>
  </si>
  <si>
    <t>-1391635079</t>
  </si>
  <si>
    <t>https://podminky.urs.cz/item/CS_URS_2024_01/974042587</t>
  </si>
  <si>
    <t>"pro kabely"5,065</t>
  </si>
  <si>
    <t>997</t>
  </si>
  <si>
    <t>Přesun sutě</t>
  </si>
  <si>
    <t>3</t>
  </si>
  <si>
    <t>997002611</t>
  </si>
  <si>
    <t>Nakládání suti a vybouraných hmot na dopravní prostředek pro vodorovné přemístění</t>
  </si>
  <si>
    <t>t</t>
  </si>
  <si>
    <t>-1020864697</t>
  </si>
  <si>
    <t>https://podminky.urs.cz/item/CS_URS_2024_01/997002611</t>
  </si>
  <si>
    <t>997013211</t>
  </si>
  <si>
    <t>Vnitrostaveništní doprava suti a vybouraných hmot vodorovně do 50 m s naložením ručně pro budovy a haly výšky do 6 m</t>
  </si>
  <si>
    <t>-370662539</t>
  </si>
  <si>
    <t>https://podminky.urs.cz/item/CS_URS_2024_01/997013211</t>
  </si>
  <si>
    <t>5</t>
  </si>
  <si>
    <t>997101258</t>
  </si>
  <si>
    <t>Odvoz suti a poplatek za skládkování dle možností dodavatele</t>
  </si>
  <si>
    <t>1392366865</t>
  </si>
  <si>
    <t>998</t>
  </si>
  <si>
    <t>Přesun hmot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</si>
  <si>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</si>
  <si>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</si>
  <si>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21126448</t>
  </si>
  <si>
    <t>https://podminky.urs.cz/item/CS_URS_2024_01/998018001</t>
  </si>
  <si>
    <t>PSV</t>
  </si>
  <si>
    <t>Práce a dodávky PSV</t>
  </si>
  <si>
    <t>741-1</t>
  </si>
  <si>
    <t>Silnoproud dodávka</t>
  </si>
  <si>
    <t>7</t>
  </si>
  <si>
    <t>M</t>
  </si>
  <si>
    <t>1.</t>
  </si>
  <si>
    <t>Kabel silový Cu, PVC izolace 600V/1kV, -40ºC - +70ºC, 1-CYKY J  3x2,5mm2 odolnost proti šíření plamene dle ČSN EN 60332-1</t>
  </si>
  <si>
    <t>8</t>
  </si>
  <si>
    <t>532207645</t>
  </si>
  <si>
    <t>2.</t>
  </si>
  <si>
    <t>Kabel silový Cu, PVC izolace 600V/1kV, -40ºC - +70ºC, 1-CYKY J  3x1,5mm2 odolnost proti šíření plamene dle ČSN EN 60332-1</t>
  </si>
  <si>
    <t>-796702427</t>
  </si>
  <si>
    <t>3.</t>
  </si>
  <si>
    <t>Vodič 6 zž - PVC izolovaný jednožilový vodič pro vnitřní vedení</t>
  </si>
  <si>
    <t>-518943482</t>
  </si>
  <si>
    <t>10</t>
  </si>
  <si>
    <t>4.</t>
  </si>
  <si>
    <t>Elektroinstalační lišta bezhalogenová 40x20 mm</t>
  </si>
  <si>
    <t>-355228744</t>
  </si>
  <si>
    <t>11</t>
  </si>
  <si>
    <t>5.</t>
  </si>
  <si>
    <t>Elektroinstalační trubka SUPERMONOFLEX DN25</t>
  </si>
  <si>
    <t>-279772925</t>
  </si>
  <si>
    <t>6.</t>
  </si>
  <si>
    <t>Hmoždinky univerzální 10x60</t>
  </si>
  <si>
    <t>kus</t>
  </si>
  <si>
    <t>-1702819209</t>
  </si>
  <si>
    <t>13</t>
  </si>
  <si>
    <t>7.</t>
  </si>
  <si>
    <t>Svorky pro pospojení a uzemnění</t>
  </si>
  <si>
    <t>-650438008</t>
  </si>
  <si>
    <t>14</t>
  </si>
  <si>
    <t>8.</t>
  </si>
  <si>
    <t>Jistič 10/1/B</t>
  </si>
  <si>
    <t>810374137</t>
  </si>
  <si>
    <t>15</t>
  </si>
  <si>
    <t>9.</t>
  </si>
  <si>
    <t>Jistič 16/1/B</t>
  </si>
  <si>
    <t>-1810921305</t>
  </si>
  <si>
    <t>16</t>
  </si>
  <si>
    <t>10.</t>
  </si>
  <si>
    <t>Popisky</t>
  </si>
  <si>
    <t>-1264077990</t>
  </si>
  <si>
    <t>17</t>
  </si>
  <si>
    <t>11.</t>
  </si>
  <si>
    <t>Materiál nutný ke kompletaci rozvaděče</t>
  </si>
  <si>
    <t>-896593508</t>
  </si>
  <si>
    <t>18</t>
  </si>
  <si>
    <t>12.</t>
  </si>
  <si>
    <t>Drobný jednicový materiál, jehož podíl na celkových materiálových nákladech je malý, a proto se nespecifikuje, jako: konektory, vývodky spojky vodičové do průžezu 16 mm2. sponky, příchytky, drát vázací a svařovací, spojovací materiál,nýty, elektrody…  10% z nosného materiálu</t>
  </si>
  <si>
    <t>1960947624</t>
  </si>
  <si>
    <t>741-2</t>
  </si>
  <si>
    <t>Silnoproud montáž</t>
  </si>
  <si>
    <t>19</t>
  </si>
  <si>
    <t>741100</t>
  </si>
  <si>
    <t>Doprava</t>
  </si>
  <si>
    <t>Kč</t>
  </si>
  <si>
    <t>1208962611</t>
  </si>
  <si>
    <t>20</t>
  </si>
  <si>
    <t>741122211</t>
  </si>
  <si>
    <t>Montáž kabelů měděných bez ukončení uložených volně nebo v liště plných kulatých (např. CYKY) počtu a průřezu žil 3x1,5 až 6 mm2</t>
  </si>
  <si>
    <t>1217030867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</si>
  <si>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</si>
  <si>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</si>
  <si>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858482596</t>
  </si>
  <si>
    <t>22</t>
  </si>
  <si>
    <t>HZS.001</t>
  </si>
  <si>
    <t>Ukončení kabelů smršťovací záklopkou nebo páskou se zapojením bez letování na přístroji nebo svorkovnici v rozvaděči</t>
  </si>
  <si>
    <t>hod</t>
  </si>
  <si>
    <t>-1744548641</t>
  </si>
  <si>
    <t>23</t>
  </si>
  <si>
    <t>741110511</t>
  </si>
  <si>
    <t>Montáž lišt a kanálků elektroinstalačních se spojkami, ohyby a rohy a s nasunutím do krabic vkládacích s víčkem, šířky do 60 mm</t>
  </si>
  <si>
    <t>-1802985457</t>
  </si>
  <si>
    <t>24</t>
  </si>
  <si>
    <t>741110042</t>
  </si>
  <si>
    <t>Montáž trubek elektroinstalačních s nasunutím nebo našroubováním do krabic plastových ohebných, uložených pevně, vnější Ø přes 23 do 35 mm</t>
  </si>
  <si>
    <t>966649594</t>
  </si>
  <si>
    <t>25</t>
  </si>
  <si>
    <t>460932111</t>
  </si>
  <si>
    <t>Osazení kotevních prvků hmoždinek včetně vyvrtání otvorů, pro upevnění elektroinstalací ve stěnách cihelných, vnějšího průměru do 8 mm</t>
  </si>
  <si>
    <t>-1471059855</t>
  </si>
  <si>
    <t>26</t>
  </si>
  <si>
    <t>741420022</t>
  </si>
  <si>
    <t>Montáž hromosvodného vedení svorek se 3 a více šrouby</t>
  </si>
  <si>
    <t>-218530090</t>
  </si>
  <si>
    <t>27</t>
  </si>
  <si>
    <t>741320101</t>
  </si>
  <si>
    <t>Montáž jističů se zapojením vodičů jednopólových nn do 25 A s krytem</t>
  </si>
  <si>
    <t>1204682003</t>
  </si>
  <si>
    <t>28</t>
  </si>
  <si>
    <t>HZS.002</t>
  </si>
  <si>
    <t>Montáž popisek do rozvaděče 2 ks</t>
  </si>
  <si>
    <t>503074318</t>
  </si>
  <si>
    <t>29</t>
  </si>
  <si>
    <t>HZS.003</t>
  </si>
  <si>
    <t>Montáž ostatního drobného elektroinstalačnho materiálu nutného ke kompletaci rozvaděčů</t>
  </si>
  <si>
    <t>-1330229701</t>
  </si>
  <si>
    <t>30</t>
  </si>
  <si>
    <t>HZS.004</t>
  </si>
  <si>
    <t>Úpravy ve stávajícím rozvaděči RV</t>
  </si>
  <si>
    <t>1317239725</t>
  </si>
  <si>
    <t>31</t>
  </si>
  <si>
    <t>HZS.005</t>
  </si>
  <si>
    <t>Práce nezahrnuté v cenících 21M.46M, zapsané do montážního deníku a potvrzené investorem</t>
  </si>
  <si>
    <t>1218467726</t>
  </si>
  <si>
    <t>32</t>
  </si>
  <si>
    <t>HZS.006</t>
  </si>
  <si>
    <t>Zakreslení skutečného stavu</t>
  </si>
  <si>
    <t>493561508</t>
  </si>
  <si>
    <t>33</t>
  </si>
  <si>
    <t>HZS.007</t>
  </si>
  <si>
    <t>Podíl prací jiných profesí než elektro</t>
  </si>
  <si>
    <t>1955402810</t>
  </si>
  <si>
    <t>34</t>
  </si>
  <si>
    <t>HZS.008</t>
  </si>
  <si>
    <t>Koordinace profesí</t>
  </si>
  <si>
    <t>-953807483</t>
  </si>
  <si>
    <t>35</t>
  </si>
  <si>
    <t>HZS.009</t>
  </si>
  <si>
    <t>Zkoušky a prohlídky elektrických rozvodů a zařízení celková prohlídka a vyhotovení revizní zprávy</t>
  </si>
  <si>
    <t>-1522263246</t>
  </si>
  <si>
    <t>742-1</t>
  </si>
  <si>
    <t>Slaboproud dodávka</t>
  </si>
  <si>
    <t>36</t>
  </si>
  <si>
    <t>Pol1</t>
  </si>
  <si>
    <t>Řídicí jednotka pro jedny dveře modul AX  vybavená vstupem pro nouzové otevření systémem EPS nebo tlačítkem.</t>
  </si>
  <si>
    <t>ks</t>
  </si>
  <si>
    <t>1113609558</t>
  </si>
  <si>
    <t>37</t>
  </si>
  <si>
    <t>Pol2</t>
  </si>
  <si>
    <t>Snímač bezkontaktních karet pro vnitřní použití</t>
  </si>
  <si>
    <t>-1023597836</t>
  </si>
  <si>
    <t>38</t>
  </si>
  <si>
    <t>Pol3</t>
  </si>
  <si>
    <t>Izolační podložka  pro montáž snímače na kovový podklad</t>
  </si>
  <si>
    <t>-2051917822</t>
  </si>
  <si>
    <t>39</t>
  </si>
  <si>
    <t>Pol4</t>
  </si>
  <si>
    <t>Napájecí zdroj zálohovaný 13.8V/5A, vč. AKU 12V 24Ah a instalační skříně.</t>
  </si>
  <si>
    <t>1070613470</t>
  </si>
  <si>
    <t>40</t>
  </si>
  <si>
    <t>Pol5</t>
  </si>
  <si>
    <t>Krabice plastová pro moduly AX (100x100x50 nad omítku)</t>
  </si>
  <si>
    <t>-905260481</t>
  </si>
  <si>
    <t>41</t>
  </si>
  <si>
    <t>Pol6</t>
  </si>
  <si>
    <t>Rámeček pro snímač -  corian 100/100</t>
  </si>
  <si>
    <t>-1286334937</t>
  </si>
  <si>
    <t>42</t>
  </si>
  <si>
    <t>9151201K</t>
  </si>
  <si>
    <t>2N® Analog Force, 1 tlačítko + klávesnice</t>
  </si>
  <si>
    <t>1446278699</t>
  </si>
  <si>
    <t>43</t>
  </si>
  <si>
    <t>9135362E</t>
  </si>
  <si>
    <t>2N® Force Stříška se Zápustnou krabicí pro 2 moduly</t>
  </si>
  <si>
    <t>-1670503249</t>
  </si>
  <si>
    <t>44</t>
  </si>
  <si>
    <t>9135251E</t>
  </si>
  <si>
    <t>2N® Analog Force, přídavný spínač s podporou odchodového tlačítka</t>
  </si>
  <si>
    <t>825420094</t>
  </si>
  <si>
    <t>45</t>
  </si>
  <si>
    <t>932091E</t>
  </si>
  <si>
    <t>El. otvírač 11211MB  momentový kolík, mech. blokování,nízkoodběrový 12V/230mA DC</t>
  </si>
  <si>
    <t>-743774846</t>
  </si>
  <si>
    <t>46</t>
  </si>
  <si>
    <t>91378362</t>
  </si>
  <si>
    <t>Grandstream GXV3370</t>
  </si>
  <si>
    <t>-1982969433</t>
  </si>
  <si>
    <t>47</t>
  </si>
  <si>
    <t>91341481E</t>
  </si>
  <si>
    <t>2N® Interkom zdroj 12V/2A</t>
  </si>
  <si>
    <t>-553062531</t>
  </si>
  <si>
    <t>48</t>
  </si>
  <si>
    <t>9137905</t>
  </si>
  <si>
    <t>2N® IP interkom - Licence Audio</t>
  </si>
  <si>
    <t>431420950</t>
  </si>
  <si>
    <t>49</t>
  </si>
  <si>
    <t>Pol10</t>
  </si>
  <si>
    <t>Kabel JH(St)H 2x2x0.8 splňující klasifikaci třídy B2ca, s1, d0</t>
  </si>
  <si>
    <t>1917420804</t>
  </si>
  <si>
    <t>50</t>
  </si>
  <si>
    <t>Pol11</t>
  </si>
  <si>
    <t>Kabel JH(St)H 3x2x0.8 splňující klasifikaci třídy B2ca, s1, d1 - přípojení snímačů id karet</t>
  </si>
  <si>
    <t>-1956307232</t>
  </si>
  <si>
    <t>51</t>
  </si>
  <si>
    <t>Pol12</t>
  </si>
  <si>
    <t>Kabel bezhalogenový  UTPKAT 5</t>
  </si>
  <si>
    <t>-479433536</t>
  </si>
  <si>
    <t>52</t>
  </si>
  <si>
    <t>Pol13</t>
  </si>
  <si>
    <t>Kabel napájecí bezhalogenový 2x1.5</t>
  </si>
  <si>
    <t>1034852247</t>
  </si>
  <si>
    <t>53</t>
  </si>
  <si>
    <t>Pol14</t>
  </si>
  <si>
    <t>Trubka ohebná Æ16</t>
  </si>
  <si>
    <t>69291395</t>
  </si>
  <si>
    <t>54</t>
  </si>
  <si>
    <t>Pol15</t>
  </si>
  <si>
    <t>Trubka ohebná Æ23</t>
  </si>
  <si>
    <t>-444018601</t>
  </si>
  <si>
    <t>55</t>
  </si>
  <si>
    <t>Pol16</t>
  </si>
  <si>
    <t>Trubka ohebná Æ29</t>
  </si>
  <si>
    <t>-192710596</t>
  </si>
  <si>
    <t>56</t>
  </si>
  <si>
    <t>Pol17</t>
  </si>
  <si>
    <t>Elektroinstalační lišta  LV40/20 - montáž do nábytku (pult)</t>
  </si>
  <si>
    <t>1653994689</t>
  </si>
  <si>
    <t>57</t>
  </si>
  <si>
    <t>Pol18</t>
  </si>
  <si>
    <t>Elist Krabice 100/100 povrchová montáž</t>
  </si>
  <si>
    <t>-974794504</t>
  </si>
  <si>
    <t>58</t>
  </si>
  <si>
    <t>Pol19</t>
  </si>
  <si>
    <t>Podlahová krabice  (KUP57)</t>
  </si>
  <si>
    <t>-164598140</t>
  </si>
  <si>
    <t>59</t>
  </si>
  <si>
    <t>Pol20</t>
  </si>
  <si>
    <t>Rám podlahové krabice</t>
  </si>
  <si>
    <t>1548142809</t>
  </si>
  <si>
    <t>60</t>
  </si>
  <si>
    <t>Pol21</t>
  </si>
  <si>
    <t>Relé 12VDC 3P montáž do krabice</t>
  </si>
  <si>
    <t>89895434</t>
  </si>
  <si>
    <t>61</t>
  </si>
  <si>
    <t>Pol22</t>
  </si>
  <si>
    <t>Relé 12VDC 3P montáž na DIN lištu</t>
  </si>
  <si>
    <t>1890111065</t>
  </si>
  <si>
    <t>62</t>
  </si>
  <si>
    <t>Pol23</t>
  </si>
  <si>
    <t>Nástěnná rozvodnice800/600/160 včetně závěsů  montážní desky  kabelových průchodek a dveřního zámku</t>
  </si>
  <si>
    <t>2096287530</t>
  </si>
  <si>
    <t>63</t>
  </si>
  <si>
    <t>Pol24</t>
  </si>
  <si>
    <t>DIN lišta</t>
  </si>
  <si>
    <t>-1170343883</t>
  </si>
  <si>
    <t>64</t>
  </si>
  <si>
    <t>Pol25</t>
  </si>
  <si>
    <t>Tlačítkový ovladač ve skříňce  pro povrchovou montáž  ve skříňce se sklíčkem - jeden přepínací kontakt</t>
  </si>
  <si>
    <t>-1618957070</t>
  </si>
  <si>
    <t>65</t>
  </si>
  <si>
    <t>Pol26</t>
  </si>
  <si>
    <t>Tlačítkový ovladač ve skříňce pro povrchovou montáž  - jeden přepínací kontakt</t>
  </si>
  <si>
    <t>1865436812</t>
  </si>
  <si>
    <t>66</t>
  </si>
  <si>
    <t>Pol27</t>
  </si>
  <si>
    <t>Tlačítkový ovladač jeden přepínací kontakt kontakt  vestavný včetně příslušenství</t>
  </si>
  <si>
    <t>-2105609697</t>
  </si>
  <si>
    <t>67</t>
  </si>
  <si>
    <t>Pol28</t>
  </si>
  <si>
    <t>Ootočný ovladač ve skříňce pro povrchovou montáž1 přepínací kontakt   včetně příslušenství</t>
  </si>
  <si>
    <t>1768702712</t>
  </si>
  <si>
    <t>68</t>
  </si>
  <si>
    <t>Pol29</t>
  </si>
  <si>
    <t>Zhotovení drážky v podlaze</t>
  </si>
  <si>
    <t>-976910566</t>
  </si>
  <si>
    <t>69</t>
  </si>
  <si>
    <t>Pol31</t>
  </si>
  <si>
    <t>Požární ucpávka</t>
  </si>
  <si>
    <t>18511563</t>
  </si>
  <si>
    <t>70</t>
  </si>
  <si>
    <t>Pol35</t>
  </si>
  <si>
    <t>Podružný a režijní materiál a skladování</t>
  </si>
  <si>
    <t>1102956920</t>
  </si>
  <si>
    <t>742-2</t>
  </si>
  <si>
    <t>Slaboproud montáž</t>
  </si>
  <si>
    <t>71</t>
  </si>
  <si>
    <t>Pol37</t>
  </si>
  <si>
    <t>Řídicí jednotka pro jedny dveře modul AX vybavená vstupem pro nouzové otevření systémem EPS nebo tlačítkem.</t>
  </si>
  <si>
    <t>-149406821</t>
  </si>
  <si>
    <t>72</t>
  </si>
  <si>
    <t>Pol38</t>
  </si>
  <si>
    <t>517392426</t>
  </si>
  <si>
    <t>73</t>
  </si>
  <si>
    <t>Pol39</t>
  </si>
  <si>
    <t>Izolační podložka pro montáž snímače na kovový podklad</t>
  </si>
  <si>
    <t>-863228941</t>
  </si>
  <si>
    <t>74</t>
  </si>
  <si>
    <t>Pol40</t>
  </si>
  <si>
    <t>1366822950</t>
  </si>
  <si>
    <t>75</t>
  </si>
  <si>
    <t>Pol41</t>
  </si>
  <si>
    <t>-1926504715</t>
  </si>
  <si>
    <t>76</t>
  </si>
  <si>
    <t>Pol42</t>
  </si>
  <si>
    <t>Rámeček pro snímač - corian 100/100</t>
  </si>
  <si>
    <t>-749458181</t>
  </si>
  <si>
    <t>77</t>
  </si>
  <si>
    <t>10754155</t>
  </si>
  <si>
    <t>78</t>
  </si>
  <si>
    <t>1777327764</t>
  </si>
  <si>
    <t>79</t>
  </si>
  <si>
    <t>-1489531800</t>
  </si>
  <si>
    <t>80</t>
  </si>
  <si>
    <t>El. otvírač 11211MB momentový kolík, mech. blokování,nízkoodběrový 12V/230mA DC</t>
  </si>
  <si>
    <t>-119054587</t>
  </si>
  <si>
    <t>81</t>
  </si>
  <si>
    <t>2142417601</t>
  </si>
  <si>
    <t>82</t>
  </si>
  <si>
    <t>749828543</t>
  </si>
  <si>
    <t>83</t>
  </si>
  <si>
    <t>1666128444</t>
  </si>
  <si>
    <t>84</t>
  </si>
  <si>
    <t>Pol43</t>
  </si>
  <si>
    <t>Zapojení vstupu do ústředny PZTS</t>
  </si>
  <si>
    <t>-2002229738</t>
  </si>
  <si>
    <t>85</t>
  </si>
  <si>
    <t>Pol44</t>
  </si>
  <si>
    <t>Uprava v programu PZTS</t>
  </si>
  <si>
    <t>1906201500</t>
  </si>
  <si>
    <t>86</t>
  </si>
  <si>
    <t>Pol45</t>
  </si>
  <si>
    <t>Doplnění do přenosu na dispečink bezpečnostní služny ZČU</t>
  </si>
  <si>
    <t>kpl</t>
  </si>
  <si>
    <t>-1208446614</t>
  </si>
  <si>
    <t>87</t>
  </si>
  <si>
    <t>Pol46</t>
  </si>
  <si>
    <t>-2031509673</t>
  </si>
  <si>
    <t>88</t>
  </si>
  <si>
    <t>Pol47</t>
  </si>
  <si>
    <t>695241349</t>
  </si>
  <si>
    <t>89</t>
  </si>
  <si>
    <t>Pol48</t>
  </si>
  <si>
    <t>Kabel bezhalogenový UTPKAT 5</t>
  </si>
  <si>
    <t>135011</t>
  </si>
  <si>
    <t>90</t>
  </si>
  <si>
    <t>Pol49</t>
  </si>
  <si>
    <t>-480193033</t>
  </si>
  <si>
    <t>91</t>
  </si>
  <si>
    <t>Pol50</t>
  </si>
  <si>
    <t>-846802272</t>
  </si>
  <si>
    <t>92</t>
  </si>
  <si>
    <t>Pol51</t>
  </si>
  <si>
    <t>1887976426</t>
  </si>
  <si>
    <t>93</t>
  </si>
  <si>
    <t>Pol52</t>
  </si>
  <si>
    <t>99556435</t>
  </si>
  <si>
    <t>94</t>
  </si>
  <si>
    <t>Pol53</t>
  </si>
  <si>
    <t>Elektroinstalační lišta LV40/20 - montáž do nábytku (pult)</t>
  </si>
  <si>
    <t>826936682</t>
  </si>
  <si>
    <t>95</t>
  </si>
  <si>
    <t>Pol54</t>
  </si>
  <si>
    <t>962227482</t>
  </si>
  <si>
    <t>96</t>
  </si>
  <si>
    <t>Pol55</t>
  </si>
  <si>
    <t>Podlahová krabice (KUP57)</t>
  </si>
  <si>
    <t>-1807677653</t>
  </si>
  <si>
    <t>97</t>
  </si>
  <si>
    <t>Pol56</t>
  </si>
  <si>
    <t>1030098477</t>
  </si>
  <si>
    <t>98</t>
  </si>
  <si>
    <t>Pol57</t>
  </si>
  <si>
    <t>-1224294065</t>
  </si>
  <si>
    <t>99</t>
  </si>
  <si>
    <t>Pol58</t>
  </si>
  <si>
    <t>-274528012</t>
  </si>
  <si>
    <t>100</t>
  </si>
  <si>
    <t>Pol59</t>
  </si>
  <si>
    <t>Nástěnná rozvodnice800/600/160 včetně závěsů montážní desky kabelových průchodek a dveřního zámku</t>
  </si>
  <si>
    <t>955915937</t>
  </si>
  <si>
    <t>101</t>
  </si>
  <si>
    <t>Pol60</t>
  </si>
  <si>
    <t>-685301489</t>
  </si>
  <si>
    <t>102</t>
  </si>
  <si>
    <t>Pol61</t>
  </si>
  <si>
    <t>Tlačítkový ovladač ve skříňce pro povrchovou montáž ve skříňce se sklíčkem - jeden přepínací kontakt</t>
  </si>
  <si>
    <t>-924838674</t>
  </si>
  <si>
    <t>103</t>
  </si>
  <si>
    <t>Pol62</t>
  </si>
  <si>
    <t>Tlačítkový ovladač ve skříňce pro povrchovou montáž - jeden přepínací kontakt</t>
  </si>
  <si>
    <t>48608421</t>
  </si>
  <si>
    <t>104</t>
  </si>
  <si>
    <t>Pol63</t>
  </si>
  <si>
    <t>Tlačítkový ovladač jeden přepínací kontakt kontakt vestavný včetně příslušenství</t>
  </si>
  <si>
    <t>1121814493</t>
  </si>
  <si>
    <t>105</t>
  </si>
  <si>
    <t>Pol64</t>
  </si>
  <si>
    <t>Ootočný ovladač ve skříňce pro povrchovou montáž1 přepínací kontakt včetně příslušenství</t>
  </si>
  <si>
    <t>-878857618</t>
  </si>
  <si>
    <t>106</t>
  </si>
  <si>
    <t>Pol65</t>
  </si>
  <si>
    <t>989356365</t>
  </si>
  <si>
    <t>107</t>
  </si>
  <si>
    <t>Pol66</t>
  </si>
  <si>
    <t>Provrtáni stěny 15cm</t>
  </si>
  <si>
    <t>-635725382</t>
  </si>
  <si>
    <t>108</t>
  </si>
  <si>
    <t>Pol67</t>
  </si>
  <si>
    <t>-1650751875</t>
  </si>
  <si>
    <t>109</t>
  </si>
  <si>
    <t>Pol68</t>
  </si>
  <si>
    <t>Konfigurace připojených zařízení do systému JIS</t>
  </si>
  <si>
    <t>-1479385975</t>
  </si>
  <si>
    <t>110</t>
  </si>
  <si>
    <t>Pol69</t>
  </si>
  <si>
    <t>Spolupráce s ostatními profesemi ( dodavatel turniketů a branek)</t>
  </si>
  <si>
    <t>107327736</t>
  </si>
  <si>
    <t>111</t>
  </si>
  <si>
    <t>Pol70</t>
  </si>
  <si>
    <t>Oživení systému a zaškolení obsluhy</t>
  </si>
  <si>
    <t>1492264932</t>
  </si>
  <si>
    <t>112</t>
  </si>
  <si>
    <t>Pol71</t>
  </si>
  <si>
    <t>1442495165</t>
  </si>
  <si>
    <t>113</t>
  </si>
  <si>
    <t>Pol72</t>
  </si>
  <si>
    <t>Výchozí revize</t>
  </si>
  <si>
    <t>-1762337751</t>
  </si>
  <si>
    <t>771</t>
  </si>
  <si>
    <t>Podlahy z dlaždic</t>
  </si>
  <si>
    <t>114</t>
  </si>
  <si>
    <t>771573810</t>
  </si>
  <si>
    <t>Demontáž podlah z dlaždic keramických lepených</t>
  </si>
  <si>
    <t>m2</t>
  </si>
  <si>
    <t>17847778</t>
  </si>
  <si>
    <t>https://podminky.urs.cz/item/CS_URS_2024_01/771573810</t>
  </si>
  <si>
    <t>"pro kabely"5,07*0,50</t>
  </si>
  <si>
    <t>115</t>
  </si>
  <si>
    <t>771573931</t>
  </si>
  <si>
    <t>Výměna keramické dlaždice lepené pro vysoké mechanické zatížení, velikosti přes 6 do 9 ks/m2</t>
  </si>
  <si>
    <t>1979863140</t>
  </si>
  <si>
    <t>https://podminky.urs.cz/item/CS_URS_2024_01/771573931</t>
  </si>
  <si>
    <t>5,07*9</t>
  </si>
  <si>
    <t>116</t>
  </si>
  <si>
    <t>59761124</t>
  </si>
  <si>
    <t>dlažba keramická slinutá mrazuvzdorná R9/A povrch reliéfní/matný tl do 10mm přes 6 do 9ks/m2</t>
  </si>
  <si>
    <t>1508420</t>
  </si>
  <si>
    <t>2,54</t>
  </si>
  <si>
    <t>2,54*1,1 'Přepočtené koeficientem množství</t>
  </si>
  <si>
    <t>117</t>
  </si>
  <si>
    <t>771591184</t>
  </si>
  <si>
    <t>Podlahy - dokončovací práce pracnější řezání dlaždic keramických rovné</t>
  </si>
  <si>
    <t>-893384274</t>
  </si>
  <si>
    <t>https://podminky.urs.cz/item/CS_URS_2024_01/771591184</t>
  </si>
  <si>
    <t>5,07*2</t>
  </si>
  <si>
    <t>118</t>
  </si>
  <si>
    <t>998771201</t>
  </si>
  <si>
    <t>Přesun hmot pro podlahy z dlaždic stanovený procentní sazbou (%) z ceny vodorovná dopravní vzdálenost do 50 m základní v objektech výšky do 6 m</t>
  </si>
  <si>
    <t>%</t>
  </si>
  <si>
    <t>1468985485</t>
  </si>
  <si>
    <t>https://podminky.urs.cz/item/CS_URS_2024_01/998771201</t>
  </si>
  <si>
    <t>785</t>
  </si>
  <si>
    <t>Turniteky</t>
  </si>
  <si>
    <t>119</t>
  </si>
  <si>
    <t>7875100</t>
  </si>
  <si>
    <t>D+M IP komunikátor</t>
  </si>
  <si>
    <t>-1959513717</t>
  </si>
  <si>
    <t>121</t>
  </si>
  <si>
    <t>7875102</t>
  </si>
  <si>
    <t>D+M motorový turnyket 2 ks, čtečky 2 ks, motorová teleskopická branka 2 ks, nerezové zábralí dl. 2 m 2 ks</t>
  </si>
  <si>
    <t>-7020605</t>
  </si>
  <si>
    <t>120</t>
  </si>
  <si>
    <t>7875101</t>
  </si>
  <si>
    <t>Provedení přípravy pro umístěníi druhého komunikátoru u vchodu z ulice</t>
  </si>
  <si>
    <t>331155525</t>
  </si>
  <si>
    <t>02 - SO 02 Automatické dveře</t>
  </si>
  <si>
    <t xml:space="preserve">    767 - Konstrukce zámečnické</t>
  </si>
  <si>
    <t xml:space="preserve">    784 - Dokončovací práce - malby a tapety</t>
  </si>
  <si>
    <t>611325122</t>
  </si>
  <si>
    <t>Vápenocementová omítka rýh štuková ve stropech, šířky rýhy přes 150 do 300 mm</t>
  </si>
  <si>
    <t>87037306</t>
  </si>
  <si>
    <t>https://podminky.urs.cz/item/CS_URS_2024_01/611325122</t>
  </si>
  <si>
    <t>"po vybourání ocel. stěny"5,07*0,30</t>
  </si>
  <si>
    <t>612325122</t>
  </si>
  <si>
    <t>Vápenocementová omítka rýh štuková ve stěnách, šířky rýhy přes 150 do 300 mm</t>
  </si>
  <si>
    <t>368095132</t>
  </si>
  <si>
    <t>https://podminky.urs.cz/item/CS_URS_2024_01/612325122</t>
  </si>
  <si>
    <t>"po vybourání ocel. stěny"3,40*0,30*2</t>
  </si>
  <si>
    <t>949101111</t>
  </si>
  <si>
    <t>Lešení pomocné pracovní pro objekty pozemních staveb pro zatížení do 150 kg/m2, o výšce lešeňové podlahy do 1,9 m</t>
  </si>
  <si>
    <t>623135684</t>
  </si>
  <si>
    <t>https://podminky.urs.cz/item/CS_URS_2024_01/949101111</t>
  </si>
  <si>
    <t>5,40*2,12+5,07*5,02+2,20*1,90</t>
  </si>
  <si>
    <t>968072641</t>
  </si>
  <si>
    <t>Vybourání kovových rámů oken s křídly, dveřních zárubní, vrat, stěn, ostění nebo obkladů stěn jakýchkoliv, kromě výkladních jakékoliv plochy</t>
  </si>
  <si>
    <t>-979339843</t>
  </si>
  <si>
    <t>https://podminky.urs.cz/item/CS_URS_2024_01/968072641</t>
  </si>
  <si>
    <t>5,08*3,20</t>
  </si>
  <si>
    <t>-188289506</t>
  </si>
  <si>
    <t>1752954072</t>
  </si>
  <si>
    <t>-695482207</t>
  </si>
  <si>
    <t>-358209523</t>
  </si>
  <si>
    <t>767</t>
  </si>
  <si>
    <t>Konstrukce zámečnické</t>
  </si>
  <si>
    <t>767641213</t>
  </si>
  <si>
    <t>Montáž automatických dveří posuvných, výšky do 2200 mm teleskopických, šířky přes 2500 do 3500 mm</t>
  </si>
  <si>
    <t>2072980426</t>
  </si>
  <si>
    <t>https://podminky.urs.cz/item/CS_URS_2024_01/767641213</t>
  </si>
  <si>
    <t>553100102</t>
  </si>
  <si>
    <t>Dodávka automatických dveří ozn. D1, 3360x3000 mm, 2 křídla posuvná + 2 pevné výpně + nadsvětlík, pohon ADF SL urč. pro únikové východy,zasklení od výšky 400 mm, nadsvětlík v. 600 mm pevné zasklení, zvenku čidlo, zevnitř tlačítko,rám eloxovaný hliník,automatické nouzové otevírání při vypnutí el. proudu</t>
  </si>
  <si>
    <t>-273965738</t>
  </si>
  <si>
    <t>998767201</t>
  </si>
  <si>
    <t>Přesun hmot pro zámečnické konstrukce stanovený procentní sazbou (%) z ceny vodorovná dopravní vzdálenost do 50 m základní v objektech výšky do 6 m</t>
  </si>
  <si>
    <t>427421045</t>
  </si>
  <si>
    <t>https://podminky.urs.cz/item/CS_URS_2024_01/998767201</t>
  </si>
  <si>
    <t>-1942263537</t>
  </si>
  <si>
    <t>"po vybourání stěny"5,08*0,30</t>
  </si>
  <si>
    <t>1470271320</t>
  </si>
  <si>
    <t>1,52*9</t>
  </si>
  <si>
    <t>568757005</t>
  </si>
  <si>
    <t>1,52</t>
  </si>
  <si>
    <t>1,52*1,1 'Přepočtené koeficientem množství</t>
  </si>
  <si>
    <t>-448602228</t>
  </si>
  <si>
    <t>311078298</t>
  </si>
  <si>
    <t>784</t>
  </si>
  <si>
    <t>Dokončovací práce - malby a tapety</t>
  </si>
  <si>
    <t>784181101</t>
  </si>
  <si>
    <t>Penetrace podkladu jednonásobná základní akrylátová bezbarvá v místnostech výšky do 3,80 m</t>
  </si>
  <si>
    <t>2024755140</t>
  </si>
  <si>
    <t>https://podminky.urs.cz/item/CS_URS_2024_01/784181101</t>
  </si>
  <si>
    <t>5,40*2,12+(5,40+2,12)*2*3,40+5,07*5,02+(5,07+5,02)*2*3,40+(3,30+3,00*2)*0,70+1,90*2,20+(1,90+2,20)*2*3,40</t>
  </si>
  <si>
    <t>784211101</t>
  </si>
  <si>
    <t>Malby z malířských směsí oděruvzdorných za mokra dvojnásobné, bílé za mokra oděruvzdorné výborně v místnostech výšky do 3,80 m</t>
  </si>
  <si>
    <t>1323168191</t>
  </si>
  <si>
    <t>https://podminky.urs.cz/item/CS_URS_2024_01/784211101</t>
  </si>
  <si>
    <t>03 - SO 03 Vedlejší a osataní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</si>
  <si>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</si>
  <si>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</si>
  <si>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</si>
  <si>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</si>
  <si>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</si>
  <si>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</si>
  <si>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</si>
  <si>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</si>
  <si>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1024</t>
  </si>
  <si>
    <t>-1523837895</t>
  </si>
  <si>
    <t>https://podminky.urs.cz/item/CS_URS_2024_01/030001000</t>
  </si>
  <si>
    <t>VRN7</t>
  </si>
  <si>
    <t>Provozní vlivy</t>
  </si>
  <si>
    <t>070001000</t>
  </si>
  <si>
    <t>1903236703</t>
  </si>
  <si>
    <t>https://podminky.urs.cz/item/CS_URS_2024_01/070001000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</si>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</sst>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4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4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1591184" TargetMode="External"/><Relationship Id="rId3" Type="http://schemas.openxmlformats.org/officeDocument/2006/relationships/hyperlink" Target="https://podminky.urs.cz/item/CS_URS_2024_01/997002611" TargetMode="External"/><Relationship Id="rId7" Type="http://schemas.openxmlformats.org/officeDocument/2006/relationships/hyperlink" Target="https://podminky.urs.cz/item/CS_URS_2024_01/771573931" TargetMode="External"/><Relationship Id="rId2" Type="http://schemas.openxmlformats.org/officeDocument/2006/relationships/hyperlink" Target="https://podminky.urs.cz/item/CS_URS_2024_01/974042587" TargetMode="External"/><Relationship Id="rId1" Type="http://schemas.openxmlformats.org/officeDocument/2006/relationships/hyperlink" Target="https://podminky.urs.cz/item/CS_URS_2024_01/631311131" TargetMode="External"/><Relationship Id="rId6" Type="http://schemas.openxmlformats.org/officeDocument/2006/relationships/hyperlink" Target="https://podminky.urs.cz/item/CS_URS_2024_01/771573810" TargetMode="External"/><Relationship Id="rId5" Type="http://schemas.openxmlformats.org/officeDocument/2006/relationships/hyperlink" Target="https://podminky.urs.cz/item/CS_URS_2024_01/998018001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podminky.urs.cz/item/CS_URS_2024_01/997013211" TargetMode="External"/><Relationship Id="rId9" Type="http://schemas.openxmlformats.org/officeDocument/2006/relationships/hyperlink" Target="https://podminky.urs.cz/item/CS_URS_2024_01/9987712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67641213" TargetMode="External"/><Relationship Id="rId13" Type="http://schemas.openxmlformats.org/officeDocument/2006/relationships/hyperlink" Target="https://podminky.urs.cz/item/CS_URS_2024_01/998771201" TargetMode="External"/><Relationship Id="rId3" Type="http://schemas.openxmlformats.org/officeDocument/2006/relationships/hyperlink" Target="https://podminky.urs.cz/item/CS_URS_2024_01/949101111" TargetMode="External"/><Relationship Id="rId7" Type="http://schemas.openxmlformats.org/officeDocument/2006/relationships/hyperlink" Target="https://podminky.urs.cz/item/CS_URS_2024_01/998018001" TargetMode="External"/><Relationship Id="rId12" Type="http://schemas.openxmlformats.org/officeDocument/2006/relationships/hyperlink" Target="https://podminky.urs.cz/item/CS_URS_2024_01/771591184" TargetMode="External"/><Relationship Id="rId2" Type="http://schemas.openxmlformats.org/officeDocument/2006/relationships/hyperlink" Target="https://podminky.urs.cz/item/CS_URS_2024_01/612325122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4_01/611325122" TargetMode="External"/><Relationship Id="rId6" Type="http://schemas.openxmlformats.org/officeDocument/2006/relationships/hyperlink" Target="https://podminky.urs.cz/item/CS_URS_2024_01/997013211" TargetMode="External"/><Relationship Id="rId11" Type="http://schemas.openxmlformats.org/officeDocument/2006/relationships/hyperlink" Target="https://podminky.urs.cz/item/CS_URS_2024_01/771573931" TargetMode="External"/><Relationship Id="rId5" Type="http://schemas.openxmlformats.org/officeDocument/2006/relationships/hyperlink" Target="https://podminky.urs.cz/item/CS_URS_2024_01/997002611" TargetMode="External"/><Relationship Id="rId15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71573810" TargetMode="External"/><Relationship Id="rId4" Type="http://schemas.openxmlformats.org/officeDocument/2006/relationships/hyperlink" Target="https://podminky.urs.cz/item/CS_URS_2024_01/968072641" TargetMode="External"/><Relationship Id="rId9" Type="http://schemas.openxmlformats.org/officeDocument/2006/relationships/hyperlink" Target="https://podminky.urs.cz/item/CS_URS_2024_01/998767201" TargetMode="External"/><Relationship Id="rId14" Type="http://schemas.openxmlformats.org/officeDocument/2006/relationships/hyperlink" Target="https://podminky.urs.cz/item/CS_URS_2024_01/78418110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4_01/070001000" TargetMode="External"/><Relationship Id="rId1" Type="http://schemas.openxmlformats.org/officeDocument/2006/relationships/hyperlink" Target="https://podminky.urs.cz/item/CS_URS_2024_01/030001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345"/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pans="1:74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309" t="s">
        <v>13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22"/>
      <c r="AQ5" s="22"/>
      <c r="AR5" s="20"/>
      <c r="BE5" s="306" t="s">
        <v>14</v>
      </c>
      <c r="BS5" s="17" t="s">
        <v>6</v>
      </c>
    </row>
    <row r="6" spans="1:74" s="1" customFormat="1" ht="36.9" customHeight="1">
      <c r="B6" s="21"/>
      <c r="C6" s="22"/>
      <c r="D6" s="28" t="s">
        <v>15</v>
      </c>
      <c r="E6" s="22"/>
      <c r="F6" s="22"/>
      <c r="G6" s="22"/>
      <c r="H6" s="22"/>
      <c r="I6" s="22"/>
      <c r="J6" s="22"/>
      <c r="K6" s="311" t="s">
        <v>16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22"/>
      <c r="AQ6" s="22"/>
      <c r="AR6" s="20"/>
      <c r="BE6" s="307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18</v>
      </c>
      <c r="AO7" s="22"/>
      <c r="AP7" s="22"/>
      <c r="AQ7" s="22"/>
      <c r="AR7" s="20"/>
      <c r="BE7" s="30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307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18</v>
      </c>
      <c r="AO10" s="22"/>
      <c r="AP10" s="22"/>
      <c r="AQ10" s="22"/>
      <c r="AR10" s="20"/>
      <c r="BE10" s="307"/>
      <c r="BS10" s="17" t="s">
        <v>6</v>
      </c>
    </row>
    <row r="11" spans="1:74" s="1" customFormat="1" ht="18.45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18</v>
      </c>
      <c r="AO11" s="22"/>
      <c r="AP11" s="22"/>
      <c r="AQ11" s="22"/>
      <c r="AR11" s="20"/>
      <c r="BE11" s="307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7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07"/>
      <c r="BS13" s="17" t="s">
        <v>6</v>
      </c>
    </row>
    <row r="14" spans="1:74" ht="13.2">
      <c r="B14" s="21"/>
      <c r="C14" s="22"/>
      <c r="D14" s="22"/>
      <c r="E14" s="312" t="s">
        <v>29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07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7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18</v>
      </c>
      <c r="AO16" s="22"/>
      <c r="AP16" s="22"/>
      <c r="AQ16" s="22"/>
      <c r="AR16" s="20"/>
      <c r="BE16" s="307"/>
      <c r="BS16" s="17" t="s">
        <v>4</v>
      </c>
    </row>
    <row r="17" spans="1:71" s="1" customFormat="1" ht="18.45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18</v>
      </c>
      <c r="AO17" s="22"/>
      <c r="AP17" s="22"/>
      <c r="AQ17" s="22"/>
      <c r="AR17" s="20"/>
      <c r="BE17" s="307"/>
      <c r="BS17" s="17" t="s">
        <v>32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7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18</v>
      </c>
      <c r="AO19" s="22"/>
      <c r="AP19" s="22"/>
      <c r="AQ19" s="22"/>
      <c r="AR19" s="20"/>
      <c r="BE19" s="307"/>
      <c r="BS19" s="17" t="s">
        <v>6</v>
      </c>
    </row>
    <row r="20" spans="1:71" s="1" customFormat="1" ht="18.45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18</v>
      </c>
      <c r="AO20" s="22"/>
      <c r="AP20" s="22"/>
      <c r="AQ20" s="22"/>
      <c r="AR20" s="20"/>
      <c r="BE20" s="307"/>
      <c r="BS20" s="17" t="s">
        <v>4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7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7"/>
    </row>
    <row r="23" spans="1:71" s="1" customFormat="1" ht="47.25" customHeight="1">
      <c r="B23" s="21"/>
      <c r="C23" s="22"/>
      <c r="D23" s="22"/>
      <c r="E23" s="314" t="s">
        <v>35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22"/>
      <c r="AP23" s="22"/>
      <c r="AQ23" s="22"/>
      <c r="AR23" s="20"/>
      <c r="BE23" s="307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7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7"/>
    </row>
    <row r="26" spans="1:71" s="2" customFormat="1" ht="25.95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15">
        <f>ROUND(AG54,2)</f>
        <v>0</v>
      </c>
      <c r="AL26" s="316"/>
      <c r="AM26" s="316"/>
      <c r="AN26" s="316"/>
      <c r="AO26" s="316"/>
      <c r="AP26" s="36"/>
      <c r="AQ26" s="36"/>
      <c r="AR26" s="39"/>
      <c r="BE26" s="307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7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7" t="s">
        <v>37</v>
      </c>
      <c r="M28" s="317"/>
      <c r="N28" s="317"/>
      <c r="O28" s="317"/>
      <c r="P28" s="317"/>
      <c r="Q28" s="36"/>
      <c r="R28" s="36"/>
      <c r="S28" s="36"/>
      <c r="T28" s="36"/>
      <c r="U28" s="36"/>
      <c r="V28" s="36"/>
      <c r="W28" s="317" t="s">
        <v>38</v>
      </c>
      <c r="X28" s="317"/>
      <c r="Y28" s="317"/>
      <c r="Z28" s="317"/>
      <c r="AA28" s="317"/>
      <c r="AB28" s="317"/>
      <c r="AC28" s="317"/>
      <c r="AD28" s="317"/>
      <c r="AE28" s="317"/>
      <c r="AF28" s="36"/>
      <c r="AG28" s="36"/>
      <c r="AH28" s="36"/>
      <c r="AI28" s="36"/>
      <c r="AJ28" s="36"/>
      <c r="AK28" s="317" t="s">
        <v>39</v>
      </c>
      <c r="AL28" s="317"/>
      <c r="AM28" s="317"/>
      <c r="AN28" s="317"/>
      <c r="AO28" s="317"/>
      <c r="AP28" s="36"/>
      <c r="AQ28" s="36"/>
      <c r="AR28" s="39"/>
      <c r="BE28" s="307"/>
    </row>
    <row r="29" spans="1:71" s="3" customFormat="1" ht="14.4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320">
        <v>0.21</v>
      </c>
      <c r="M29" s="319"/>
      <c r="N29" s="319"/>
      <c r="O29" s="319"/>
      <c r="P29" s="319"/>
      <c r="Q29" s="41"/>
      <c r="R29" s="41"/>
      <c r="S29" s="41"/>
      <c r="T29" s="41"/>
      <c r="U29" s="41"/>
      <c r="V29" s="41"/>
      <c r="W29" s="318">
        <f>ROUND(AZ54, 2)</f>
        <v>0</v>
      </c>
      <c r="X29" s="319"/>
      <c r="Y29" s="319"/>
      <c r="Z29" s="319"/>
      <c r="AA29" s="319"/>
      <c r="AB29" s="319"/>
      <c r="AC29" s="319"/>
      <c r="AD29" s="319"/>
      <c r="AE29" s="319"/>
      <c r="AF29" s="41"/>
      <c r="AG29" s="41"/>
      <c r="AH29" s="41"/>
      <c r="AI29" s="41"/>
      <c r="AJ29" s="41"/>
      <c r="AK29" s="318">
        <f>ROUND(AV54, 2)</f>
        <v>0</v>
      </c>
      <c r="AL29" s="319"/>
      <c r="AM29" s="319"/>
      <c r="AN29" s="319"/>
      <c r="AO29" s="319"/>
      <c r="AP29" s="41"/>
      <c r="AQ29" s="41"/>
      <c r="AR29" s="42"/>
      <c r="BE29" s="308"/>
    </row>
    <row r="30" spans="1:71" s="3" customFormat="1" ht="14.4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320">
        <v>0.12</v>
      </c>
      <c r="M30" s="319"/>
      <c r="N30" s="319"/>
      <c r="O30" s="319"/>
      <c r="P30" s="319"/>
      <c r="Q30" s="41"/>
      <c r="R30" s="41"/>
      <c r="S30" s="41"/>
      <c r="T30" s="41"/>
      <c r="U30" s="41"/>
      <c r="V30" s="41"/>
      <c r="W30" s="318">
        <f>ROUND(BA54, 2)</f>
        <v>0</v>
      </c>
      <c r="X30" s="319"/>
      <c r="Y30" s="319"/>
      <c r="Z30" s="319"/>
      <c r="AA30" s="319"/>
      <c r="AB30" s="319"/>
      <c r="AC30" s="319"/>
      <c r="AD30" s="319"/>
      <c r="AE30" s="319"/>
      <c r="AF30" s="41"/>
      <c r="AG30" s="41"/>
      <c r="AH30" s="41"/>
      <c r="AI30" s="41"/>
      <c r="AJ30" s="41"/>
      <c r="AK30" s="318">
        <f>ROUND(AW54, 2)</f>
        <v>0</v>
      </c>
      <c r="AL30" s="319"/>
      <c r="AM30" s="319"/>
      <c r="AN30" s="319"/>
      <c r="AO30" s="319"/>
      <c r="AP30" s="41"/>
      <c r="AQ30" s="41"/>
      <c r="AR30" s="42"/>
      <c r="BE30" s="308"/>
    </row>
    <row r="31" spans="1:71" s="3" customFormat="1" ht="14.4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320">
        <v>0.21</v>
      </c>
      <c r="M31" s="319"/>
      <c r="N31" s="319"/>
      <c r="O31" s="319"/>
      <c r="P31" s="319"/>
      <c r="Q31" s="41"/>
      <c r="R31" s="41"/>
      <c r="S31" s="41"/>
      <c r="T31" s="41"/>
      <c r="U31" s="41"/>
      <c r="V31" s="41"/>
      <c r="W31" s="318">
        <f>ROUND(BB54, 2)</f>
        <v>0</v>
      </c>
      <c r="X31" s="319"/>
      <c r="Y31" s="319"/>
      <c r="Z31" s="319"/>
      <c r="AA31" s="319"/>
      <c r="AB31" s="319"/>
      <c r="AC31" s="319"/>
      <c r="AD31" s="319"/>
      <c r="AE31" s="319"/>
      <c r="AF31" s="41"/>
      <c r="AG31" s="41"/>
      <c r="AH31" s="41"/>
      <c r="AI31" s="41"/>
      <c r="AJ31" s="41"/>
      <c r="AK31" s="318">
        <v>0</v>
      </c>
      <c r="AL31" s="319"/>
      <c r="AM31" s="319"/>
      <c r="AN31" s="319"/>
      <c r="AO31" s="319"/>
      <c r="AP31" s="41"/>
      <c r="AQ31" s="41"/>
      <c r="AR31" s="42"/>
      <c r="BE31" s="308"/>
    </row>
    <row r="32" spans="1:71" s="3" customFormat="1" ht="14.4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320">
        <v>0.12</v>
      </c>
      <c r="M32" s="319"/>
      <c r="N32" s="319"/>
      <c r="O32" s="319"/>
      <c r="P32" s="319"/>
      <c r="Q32" s="41"/>
      <c r="R32" s="41"/>
      <c r="S32" s="41"/>
      <c r="T32" s="41"/>
      <c r="U32" s="41"/>
      <c r="V32" s="41"/>
      <c r="W32" s="318">
        <f>ROUND(BC54, 2)</f>
        <v>0</v>
      </c>
      <c r="X32" s="319"/>
      <c r="Y32" s="319"/>
      <c r="Z32" s="319"/>
      <c r="AA32" s="319"/>
      <c r="AB32" s="319"/>
      <c r="AC32" s="319"/>
      <c r="AD32" s="319"/>
      <c r="AE32" s="319"/>
      <c r="AF32" s="41"/>
      <c r="AG32" s="41"/>
      <c r="AH32" s="41"/>
      <c r="AI32" s="41"/>
      <c r="AJ32" s="41"/>
      <c r="AK32" s="318">
        <v>0</v>
      </c>
      <c r="AL32" s="319"/>
      <c r="AM32" s="319"/>
      <c r="AN32" s="319"/>
      <c r="AO32" s="319"/>
      <c r="AP32" s="41"/>
      <c r="AQ32" s="41"/>
      <c r="AR32" s="42"/>
      <c r="BE32" s="308"/>
    </row>
    <row r="33" spans="1:57" s="3" customFormat="1" ht="14.4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320">
        <v>0</v>
      </c>
      <c r="M33" s="319"/>
      <c r="N33" s="319"/>
      <c r="O33" s="319"/>
      <c r="P33" s="319"/>
      <c r="Q33" s="41"/>
      <c r="R33" s="41"/>
      <c r="S33" s="41"/>
      <c r="T33" s="41"/>
      <c r="U33" s="41"/>
      <c r="V33" s="41"/>
      <c r="W33" s="318">
        <f>ROUND(BD54, 2)</f>
        <v>0</v>
      </c>
      <c r="X33" s="319"/>
      <c r="Y33" s="319"/>
      <c r="Z33" s="319"/>
      <c r="AA33" s="319"/>
      <c r="AB33" s="319"/>
      <c r="AC33" s="319"/>
      <c r="AD33" s="319"/>
      <c r="AE33" s="319"/>
      <c r="AF33" s="41"/>
      <c r="AG33" s="41"/>
      <c r="AH33" s="41"/>
      <c r="AI33" s="41"/>
      <c r="AJ33" s="41"/>
      <c r="AK33" s="318">
        <v>0</v>
      </c>
      <c r="AL33" s="319"/>
      <c r="AM33" s="319"/>
      <c r="AN33" s="319"/>
      <c r="AO33" s="319"/>
      <c r="AP33" s="41"/>
      <c r="AQ33" s="41"/>
      <c r="AR33" s="42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5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321" t="s">
        <v>48</v>
      </c>
      <c r="Y35" s="322"/>
      <c r="Z35" s="322"/>
      <c r="AA35" s="322"/>
      <c r="AB35" s="322"/>
      <c r="AC35" s="45"/>
      <c r="AD35" s="45"/>
      <c r="AE35" s="45"/>
      <c r="AF35" s="45"/>
      <c r="AG35" s="45"/>
      <c r="AH35" s="45"/>
      <c r="AI35" s="45"/>
      <c r="AJ35" s="45"/>
      <c r="AK35" s="323">
        <f>SUM(AK26:AK33)</f>
        <v>0</v>
      </c>
      <c r="AL35" s="322"/>
      <c r="AM35" s="322"/>
      <c r="AN35" s="322"/>
      <c r="AO35" s="324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" customHeight="1">
      <c r="A42" s="34"/>
      <c r="B42" s="35"/>
      <c r="C42" s="23" t="s">
        <v>49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12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1424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" customHeight="1">
      <c r="B45" s="54"/>
      <c r="C45" s="55" t="s">
        <v>15</v>
      </c>
      <c r="D45" s="56"/>
      <c r="E45" s="56"/>
      <c r="F45" s="56"/>
      <c r="G45" s="56"/>
      <c r="H45" s="56"/>
      <c r="I45" s="56"/>
      <c r="J45" s="56"/>
      <c r="K45" s="56"/>
      <c r="L45" s="325" t="str">
        <f>K6</f>
        <v>1424 Plzeň ZU, Jungmanova 1-3 - výměna vnitřních dveří v zádveří</v>
      </c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56"/>
      <c r="AQ45" s="56"/>
      <c r="AR45" s="57"/>
    </row>
    <row r="46" spans="1:57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20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22</v>
      </c>
      <c r="AJ47" s="36"/>
      <c r="AK47" s="36"/>
      <c r="AL47" s="36"/>
      <c r="AM47" s="327" t="str">
        <f>IF(AN8= "","",AN8)</f>
        <v>15. 2. 2024</v>
      </c>
      <c r="AN47" s="327"/>
      <c r="AO47" s="36"/>
      <c r="AP47" s="36"/>
      <c r="AQ47" s="36"/>
      <c r="AR47" s="39"/>
      <c r="BE47" s="34"/>
    </row>
    <row r="48" spans="1:57" s="2" customFormat="1" ht="6.9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15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ZU PLzeň, Univerzitní 2732/8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28" t="str">
        <f>IF(E17="","",E17)</f>
        <v>CH PROJEKT PLZEŇ</v>
      </c>
      <c r="AN49" s="329"/>
      <c r="AO49" s="329"/>
      <c r="AP49" s="329"/>
      <c r="AQ49" s="36"/>
      <c r="AR49" s="39"/>
      <c r="AS49" s="330" t="s">
        <v>50</v>
      </c>
      <c r="AT49" s="331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15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33</v>
      </c>
      <c r="AJ50" s="36"/>
      <c r="AK50" s="36"/>
      <c r="AL50" s="36"/>
      <c r="AM50" s="328" t="str">
        <f>IF(E20="","",E20)</f>
        <v xml:space="preserve"> </v>
      </c>
      <c r="AN50" s="329"/>
      <c r="AO50" s="329"/>
      <c r="AP50" s="329"/>
      <c r="AQ50" s="36"/>
      <c r="AR50" s="39"/>
      <c r="AS50" s="332"/>
      <c r="AT50" s="333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8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34"/>
      <c r="AT51" s="335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36" t="s">
        <v>51</v>
      </c>
      <c r="D52" s="337"/>
      <c r="E52" s="337"/>
      <c r="F52" s="337"/>
      <c r="G52" s="337"/>
      <c r="H52" s="66"/>
      <c r="I52" s="338" t="s">
        <v>52</v>
      </c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9" t="s">
        <v>53</v>
      </c>
      <c r="AH52" s="337"/>
      <c r="AI52" s="337"/>
      <c r="AJ52" s="337"/>
      <c r="AK52" s="337"/>
      <c r="AL52" s="337"/>
      <c r="AM52" s="337"/>
      <c r="AN52" s="338" t="s">
        <v>54</v>
      </c>
      <c r="AO52" s="337"/>
      <c r="AP52" s="337"/>
      <c r="AQ52" s="67" t="s">
        <v>55</v>
      </c>
      <c r="AR52" s="39"/>
      <c r="AS52" s="68" t="s">
        <v>56</v>
      </c>
      <c r="AT52" s="69" t="s">
        <v>57</v>
      </c>
      <c r="AU52" s="69" t="s">
        <v>58</v>
      </c>
      <c r="AV52" s="69" t="s">
        <v>59</v>
      </c>
      <c r="AW52" s="69" t="s">
        <v>60</v>
      </c>
      <c r="AX52" s="69" t="s">
        <v>61</v>
      </c>
      <c r="AY52" s="69" t="s">
        <v>62</v>
      </c>
      <c r="AZ52" s="69" t="s">
        <v>63</v>
      </c>
      <c r="BA52" s="69" t="s">
        <v>64</v>
      </c>
      <c r="BB52" s="69" t="s">
        <v>65</v>
      </c>
      <c r="BC52" s="69" t="s">
        <v>66</v>
      </c>
      <c r="BD52" s="70" t="s">
        <v>67</v>
      </c>
      <c r="BE52" s="34"/>
    </row>
    <row r="53" spans="1:91" s="2" customFormat="1" ht="10.8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" customHeight="1">
      <c r="B54" s="74"/>
      <c r="C54" s="75" t="s">
        <v>68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43">
        <f>ROUND(SUM(AG55:AG57),2)</f>
        <v>0</v>
      </c>
      <c r="AH54" s="343"/>
      <c r="AI54" s="343"/>
      <c r="AJ54" s="343"/>
      <c r="AK54" s="343"/>
      <c r="AL54" s="343"/>
      <c r="AM54" s="343"/>
      <c r="AN54" s="344">
        <f>SUM(AG54,AT54)</f>
        <v>0</v>
      </c>
      <c r="AO54" s="344"/>
      <c r="AP54" s="344"/>
      <c r="AQ54" s="78" t="s">
        <v>18</v>
      </c>
      <c r="AR54" s="79"/>
      <c r="AS54" s="80">
        <f>ROUND(SUM(AS55:AS57),2)</f>
        <v>0</v>
      </c>
      <c r="AT54" s="81">
        <f>ROUND(SUM(AV54:AW54),2)</f>
        <v>0</v>
      </c>
      <c r="AU54" s="82">
        <f>ROUND(SUM(AU55:AU57),5)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ROUND(SUM(AZ55:AZ57),2)</f>
        <v>0</v>
      </c>
      <c r="BA54" s="81">
        <f>ROUND(SUM(BA55:BA57),2)</f>
        <v>0</v>
      </c>
      <c r="BB54" s="81">
        <f>ROUND(SUM(BB55:BB57),2)</f>
        <v>0</v>
      </c>
      <c r="BC54" s="81">
        <f>ROUND(SUM(BC55:BC57),2)</f>
        <v>0</v>
      </c>
      <c r="BD54" s="83">
        <f>ROUND(SUM(BD55:BD57),2)</f>
        <v>0</v>
      </c>
      <c r="BS54" s="84" t="s">
        <v>69</v>
      </c>
      <c r="BT54" s="84" t="s">
        <v>70</v>
      </c>
      <c r="BU54" s="85" t="s">
        <v>71</v>
      </c>
      <c r="BV54" s="84" t="s">
        <v>72</v>
      </c>
      <c r="BW54" s="84" t="s">
        <v>5</v>
      </c>
      <c r="BX54" s="84" t="s">
        <v>73</v>
      </c>
      <c r="CL54" s="84" t="s">
        <v>18</v>
      </c>
    </row>
    <row r="55" spans="1:91" s="7" customFormat="1" ht="16.5" customHeight="1">
      <c r="A55" s="86" t="s">
        <v>74</v>
      </c>
      <c r="B55" s="87"/>
      <c r="C55" s="88"/>
      <c r="D55" s="342" t="s">
        <v>75</v>
      </c>
      <c r="E55" s="342"/>
      <c r="F55" s="342"/>
      <c r="G55" s="342"/>
      <c r="H55" s="342"/>
      <c r="I55" s="89"/>
      <c r="J55" s="342" t="s">
        <v>76</v>
      </c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0">
        <f>'01 - SO 01 Turnikety'!J30</f>
        <v>0</v>
      </c>
      <c r="AH55" s="341"/>
      <c r="AI55" s="341"/>
      <c r="AJ55" s="341"/>
      <c r="AK55" s="341"/>
      <c r="AL55" s="341"/>
      <c r="AM55" s="341"/>
      <c r="AN55" s="340">
        <f>SUM(AG55,AT55)</f>
        <v>0</v>
      </c>
      <c r="AO55" s="341"/>
      <c r="AP55" s="341"/>
      <c r="AQ55" s="90" t="s">
        <v>77</v>
      </c>
      <c r="AR55" s="91"/>
      <c r="AS55" s="92">
        <v>0</v>
      </c>
      <c r="AT55" s="93">
        <f>ROUND(SUM(AV55:AW55),2)</f>
        <v>0</v>
      </c>
      <c r="AU55" s="94">
        <f>'01 - SO 01 Turnikety'!P91</f>
        <v>0</v>
      </c>
      <c r="AV55" s="93">
        <f>'01 - SO 01 Turnikety'!J33</f>
        <v>0</v>
      </c>
      <c r="AW55" s="93">
        <f>'01 - SO 01 Turnikety'!J34</f>
        <v>0</v>
      </c>
      <c r="AX55" s="93">
        <f>'01 - SO 01 Turnikety'!J35</f>
        <v>0</v>
      </c>
      <c r="AY55" s="93">
        <f>'01 - SO 01 Turnikety'!J36</f>
        <v>0</v>
      </c>
      <c r="AZ55" s="93">
        <f>'01 - SO 01 Turnikety'!F33</f>
        <v>0</v>
      </c>
      <c r="BA55" s="93">
        <f>'01 - SO 01 Turnikety'!F34</f>
        <v>0</v>
      </c>
      <c r="BB55" s="93">
        <f>'01 - SO 01 Turnikety'!F35</f>
        <v>0</v>
      </c>
      <c r="BC55" s="93">
        <f>'01 - SO 01 Turnikety'!F36</f>
        <v>0</v>
      </c>
      <c r="BD55" s="95">
        <f>'01 - SO 01 Turnikety'!F37</f>
        <v>0</v>
      </c>
      <c r="BT55" s="96" t="s">
        <v>78</v>
      </c>
      <c r="BV55" s="96" t="s">
        <v>72</v>
      </c>
      <c r="BW55" s="96" t="s">
        <v>79</v>
      </c>
      <c r="BX55" s="96" t="s">
        <v>5</v>
      </c>
      <c r="CL55" s="96" t="s">
        <v>18</v>
      </c>
      <c r="CM55" s="96" t="s">
        <v>80</v>
      </c>
    </row>
    <row r="56" spans="1:91" s="7" customFormat="1" ht="16.5" customHeight="1">
      <c r="A56" s="86" t="s">
        <v>74</v>
      </c>
      <c r="B56" s="87"/>
      <c r="C56" s="88"/>
      <c r="D56" s="342" t="s">
        <v>81</v>
      </c>
      <c r="E56" s="342"/>
      <c r="F56" s="342"/>
      <c r="G56" s="342"/>
      <c r="H56" s="342"/>
      <c r="I56" s="89"/>
      <c r="J56" s="342" t="s">
        <v>82</v>
      </c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0">
        <f>'02 - SO 02 Automatické dveře'!J30</f>
        <v>0</v>
      </c>
      <c r="AH56" s="341"/>
      <c r="AI56" s="341"/>
      <c r="AJ56" s="341"/>
      <c r="AK56" s="341"/>
      <c r="AL56" s="341"/>
      <c r="AM56" s="341"/>
      <c r="AN56" s="340">
        <f>SUM(AG56,AT56)</f>
        <v>0</v>
      </c>
      <c r="AO56" s="341"/>
      <c r="AP56" s="341"/>
      <c r="AQ56" s="90" t="s">
        <v>77</v>
      </c>
      <c r="AR56" s="91"/>
      <c r="AS56" s="92">
        <v>0</v>
      </c>
      <c r="AT56" s="93">
        <f>ROUND(SUM(AV56:AW56),2)</f>
        <v>0</v>
      </c>
      <c r="AU56" s="94">
        <f>'02 - SO 02 Automatické dveře'!P88</f>
        <v>0</v>
      </c>
      <c r="AV56" s="93">
        <f>'02 - SO 02 Automatické dveře'!J33</f>
        <v>0</v>
      </c>
      <c r="AW56" s="93">
        <f>'02 - SO 02 Automatické dveře'!J34</f>
        <v>0</v>
      </c>
      <c r="AX56" s="93">
        <f>'02 - SO 02 Automatické dveře'!J35</f>
        <v>0</v>
      </c>
      <c r="AY56" s="93">
        <f>'02 - SO 02 Automatické dveře'!J36</f>
        <v>0</v>
      </c>
      <c r="AZ56" s="93">
        <f>'02 - SO 02 Automatické dveře'!F33</f>
        <v>0</v>
      </c>
      <c r="BA56" s="93">
        <f>'02 - SO 02 Automatické dveře'!F34</f>
        <v>0</v>
      </c>
      <c r="BB56" s="93">
        <f>'02 - SO 02 Automatické dveře'!F35</f>
        <v>0</v>
      </c>
      <c r="BC56" s="93">
        <f>'02 - SO 02 Automatické dveře'!F36</f>
        <v>0</v>
      </c>
      <c r="BD56" s="95">
        <f>'02 - SO 02 Automatické dveře'!F37</f>
        <v>0</v>
      </c>
      <c r="BT56" s="96" t="s">
        <v>78</v>
      </c>
      <c r="BV56" s="96" t="s">
        <v>72</v>
      </c>
      <c r="BW56" s="96" t="s">
        <v>83</v>
      </c>
      <c r="BX56" s="96" t="s">
        <v>5</v>
      </c>
      <c r="CL56" s="96" t="s">
        <v>18</v>
      </c>
      <c r="CM56" s="96" t="s">
        <v>80</v>
      </c>
    </row>
    <row r="57" spans="1:91" s="7" customFormat="1" ht="16.5" customHeight="1">
      <c r="A57" s="86" t="s">
        <v>74</v>
      </c>
      <c r="B57" s="87"/>
      <c r="C57" s="88"/>
      <c r="D57" s="342" t="s">
        <v>84</v>
      </c>
      <c r="E57" s="342"/>
      <c r="F57" s="342"/>
      <c r="G57" s="342"/>
      <c r="H57" s="342"/>
      <c r="I57" s="89"/>
      <c r="J57" s="342" t="s">
        <v>85</v>
      </c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0">
        <f>'03 - SO 03 Vedlejší a osa...'!J30</f>
        <v>0</v>
      </c>
      <c r="AH57" s="341"/>
      <c r="AI57" s="341"/>
      <c r="AJ57" s="341"/>
      <c r="AK57" s="341"/>
      <c r="AL57" s="341"/>
      <c r="AM57" s="341"/>
      <c r="AN57" s="340">
        <f>SUM(AG57,AT57)</f>
        <v>0</v>
      </c>
      <c r="AO57" s="341"/>
      <c r="AP57" s="341"/>
      <c r="AQ57" s="90" t="s">
        <v>77</v>
      </c>
      <c r="AR57" s="91"/>
      <c r="AS57" s="97">
        <v>0</v>
      </c>
      <c r="AT57" s="98">
        <f>ROUND(SUM(AV57:AW57),2)</f>
        <v>0</v>
      </c>
      <c r="AU57" s="99">
        <f>'03 - SO 03 Vedlejší a osa...'!P82</f>
        <v>0</v>
      </c>
      <c r="AV57" s="98">
        <f>'03 - SO 03 Vedlejší a osa...'!J33</f>
        <v>0</v>
      </c>
      <c r="AW57" s="98">
        <f>'03 - SO 03 Vedlejší a osa...'!J34</f>
        <v>0</v>
      </c>
      <c r="AX57" s="98">
        <f>'03 - SO 03 Vedlejší a osa...'!J35</f>
        <v>0</v>
      </c>
      <c r="AY57" s="98">
        <f>'03 - SO 03 Vedlejší a osa...'!J36</f>
        <v>0</v>
      </c>
      <c r="AZ57" s="98">
        <f>'03 - SO 03 Vedlejší a osa...'!F33</f>
        <v>0</v>
      </c>
      <c r="BA57" s="98">
        <f>'03 - SO 03 Vedlejší a osa...'!F34</f>
        <v>0</v>
      </c>
      <c r="BB57" s="98">
        <f>'03 - SO 03 Vedlejší a osa...'!F35</f>
        <v>0</v>
      </c>
      <c r="BC57" s="98">
        <f>'03 - SO 03 Vedlejší a osa...'!F36</f>
        <v>0</v>
      </c>
      <c r="BD57" s="100">
        <f>'03 - SO 03 Vedlejší a osa...'!F37</f>
        <v>0</v>
      </c>
      <c r="BT57" s="96" t="s">
        <v>78</v>
      </c>
      <c r="BV57" s="96" t="s">
        <v>72</v>
      </c>
      <c r="BW57" s="96" t="s">
        <v>86</v>
      </c>
      <c r="BX57" s="96" t="s">
        <v>5</v>
      </c>
      <c r="CL57" s="96" t="s">
        <v>18</v>
      </c>
      <c r="CM57" s="96" t="s">
        <v>80</v>
      </c>
    </row>
    <row r="58" spans="1:91" s="2" customFormat="1" ht="30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91" s="2" customFormat="1" ht="6.9" customHeight="1">
      <c r="A59" s="34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39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</sheetData>
  <sheetProtection algorithmName="SHA-512" hashValue="qOzPVmgogQwhLsYMf8k8LKEgohhN9LrhaHNXDl4cLT5oiISTGRx4g+d/1HOAH4xsXYWpr5eV0MSZc2fW7s3hhA==" saltValue="vvrZLxcv3gSNGbm8KfDkeK/GpTg2r9Z4uAUjbAreKvNw9QSNKjqFS4G7v4XcWLlepaQ6BXWC+H8trzFs1V8Q3Q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O 01 Turnikety'!C2" display="/" xr:uid="{00000000-0004-0000-0000-000000000000}"/>
    <hyperlink ref="A56" location="'02 - SO 02 Automatické dveře'!C2" display="/" xr:uid="{00000000-0004-0000-0000-000001000000}"/>
    <hyperlink ref="A57" location="'03 - SO 03 Vedlejší a osa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7" t="s">
        <v>79</v>
      </c>
    </row>
    <row r="3" spans="1:46" s="1" customFormat="1" ht="6.9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80</v>
      </c>
    </row>
    <row r="4" spans="1:46" s="1" customFormat="1" ht="24.9" customHeight="1">
      <c r="B4" s="20"/>
      <c r="D4" s="103" t="s">
        <v>87</v>
      </c>
      <c r="L4" s="20"/>
      <c r="M4" s="104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46" t="str">
        <f>'Rekapitulace stavby'!K6</f>
        <v>1424 Plzeň ZU, Jungmanova 1-3 - výměna vnitřních dveří v zádveří</v>
      </c>
      <c r="F7" s="347"/>
      <c r="G7" s="347"/>
      <c r="H7" s="347"/>
      <c r="L7" s="20"/>
    </row>
    <row r="8" spans="1:46" s="2" customFormat="1" ht="12" customHeight="1">
      <c r="A8" s="34"/>
      <c r="B8" s="39"/>
      <c r="C8" s="34"/>
      <c r="D8" s="105" t="s">
        <v>88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8" t="s">
        <v>89</v>
      </c>
      <c r="F9" s="349"/>
      <c r="G9" s="349"/>
      <c r="H9" s="34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15. 2. 2024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18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0" t="str">
        <f>'Rekapitulace stavby'!E14</f>
        <v>Vyplň údaj</v>
      </c>
      <c r="F18" s="351"/>
      <c r="G18" s="351"/>
      <c r="H18" s="35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18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31</v>
      </c>
      <c r="F21" s="34"/>
      <c r="G21" s="34"/>
      <c r="H21" s="34"/>
      <c r="I21" s="105" t="s">
        <v>27</v>
      </c>
      <c r="J21" s="107" t="s">
        <v>18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33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34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52" t="s">
        <v>18</v>
      </c>
      <c r="F27" s="352"/>
      <c r="G27" s="352"/>
      <c r="H27" s="35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36</v>
      </c>
      <c r="E30" s="34"/>
      <c r="F30" s="34"/>
      <c r="G30" s="34"/>
      <c r="H30" s="34"/>
      <c r="I30" s="34"/>
      <c r="J30" s="114">
        <f>ROUND(J91,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15" t="s">
        <v>38</v>
      </c>
      <c r="G32" s="34"/>
      <c r="H32" s="34"/>
      <c r="I32" s="115" t="s">
        <v>37</v>
      </c>
      <c r="J32" s="115" t="s">
        <v>39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16" t="s">
        <v>40</v>
      </c>
      <c r="E33" s="105" t="s">
        <v>41</v>
      </c>
      <c r="F33" s="117">
        <f>ROUND((SUM(BE91:BE240)),  2)</f>
        <v>0</v>
      </c>
      <c r="G33" s="34"/>
      <c r="H33" s="34"/>
      <c r="I33" s="118">
        <v>0.21</v>
      </c>
      <c r="J33" s="117">
        <f>ROUND(((SUM(BE91:BE240))*I33),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05" t="s">
        <v>42</v>
      </c>
      <c r="F34" s="117">
        <f>ROUND((SUM(BF91:BF240)),  2)</f>
        <v>0</v>
      </c>
      <c r="G34" s="34"/>
      <c r="H34" s="34"/>
      <c r="I34" s="118">
        <v>0.12</v>
      </c>
      <c r="J34" s="117">
        <f>ROUND(((SUM(BF91:BF240))*I34),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5" t="s">
        <v>43</v>
      </c>
      <c r="F35" s="117">
        <f>ROUND((SUM(BG91:BG240)),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05" t="s">
        <v>44</v>
      </c>
      <c r="F36" s="117">
        <f>ROUND((SUM(BH91:BH240)),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05" t="s">
        <v>45</v>
      </c>
      <c r="F37" s="117">
        <f>ROUND((SUM(BI91:BI240)),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46</v>
      </c>
      <c r="E39" s="121"/>
      <c r="F39" s="121"/>
      <c r="G39" s="122" t="s">
        <v>47</v>
      </c>
      <c r="H39" s="123" t="s">
        <v>48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" customHeight="1">
      <c r="A45" s="34"/>
      <c r="B45" s="35"/>
      <c r="C45" s="23" t="s">
        <v>90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53" t="str">
        <f>E7</f>
        <v>1424 Plzeň ZU, Jungmanova 1-3 - výměna vnitřních dveří v zádveří</v>
      </c>
      <c r="F48" s="354"/>
      <c r="G48" s="354"/>
      <c r="H48" s="35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25" t="str">
        <f>E9</f>
        <v>01 - SO 01 Turnikety</v>
      </c>
      <c r="F50" s="355"/>
      <c r="G50" s="355"/>
      <c r="H50" s="35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15. 2. 2024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15" customHeight="1">
      <c r="A54" s="34"/>
      <c r="B54" s="35"/>
      <c r="C54" s="29" t="s">
        <v>24</v>
      </c>
      <c r="D54" s="36"/>
      <c r="E54" s="36"/>
      <c r="F54" s="27" t="str">
        <f>E15</f>
        <v>ZU PLzeň, Univerzitní 2732/8</v>
      </c>
      <c r="G54" s="36"/>
      <c r="H54" s="36"/>
      <c r="I54" s="29" t="s">
        <v>30</v>
      </c>
      <c r="J54" s="32" t="str">
        <f>E21</f>
        <v>CH PROJEKT PLZEŇ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1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33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91</v>
      </c>
      <c r="D57" s="131"/>
      <c r="E57" s="131"/>
      <c r="F57" s="131"/>
      <c r="G57" s="131"/>
      <c r="H57" s="131"/>
      <c r="I57" s="131"/>
      <c r="J57" s="132" t="s">
        <v>92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8" customHeight="1">
      <c r="A59" s="34"/>
      <c r="B59" s="35"/>
      <c r="C59" s="133" t="s">
        <v>68</v>
      </c>
      <c r="D59" s="36"/>
      <c r="E59" s="36"/>
      <c r="F59" s="36"/>
      <c r="G59" s="36"/>
      <c r="H59" s="36"/>
      <c r="I59" s="36"/>
      <c r="J59" s="77">
        <f>J91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93</v>
      </c>
    </row>
    <row r="60" spans="1:47" s="9" customFormat="1" ht="24.9" customHeight="1">
      <c r="B60" s="134"/>
      <c r="C60" s="135"/>
      <c r="D60" s="136" t="s">
        <v>94</v>
      </c>
      <c r="E60" s="137"/>
      <c r="F60" s="137"/>
      <c r="G60" s="137"/>
      <c r="H60" s="137"/>
      <c r="I60" s="137"/>
      <c r="J60" s="138">
        <f>J92</f>
        <v>0</v>
      </c>
      <c r="K60" s="135"/>
      <c r="L60" s="139"/>
    </row>
    <row r="61" spans="1:47" s="10" customFormat="1" ht="19.95" customHeight="1">
      <c r="B61" s="140"/>
      <c r="C61" s="141"/>
      <c r="D61" s="142" t="s">
        <v>95</v>
      </c>
      <c r="E61" s="143"/>
      <c r="F61" s="143"/>
      <c r="G61" s="143"/>
      <c r="H61" s="143"/>
      <c r="I61" s="143"/>
      <c r="J61" s="144">
        <f>J93</f>
        <v>0</v>
      </c>
      <c r="K61" s="141"/>
      <c r="L61" s="145"/>
    </row>
    <row r="62" spans="1:47" s="10" customFormat="1" ht="19.95" customHeight="1">
      <c r="B62" s="140"/>
      <c r="C62" s="141"/>
      <c r="D62" s="142" t="s">
        <v>96</v>
      </c>
      <c r="E62" s="143"/>
      <c r="F62" s="143"/>
      <c r="G62" s="143"/>
      <c r="H62" s="143"/>
      <c r="I62" s="143"/>
      <c r="J62" s="144">
        <f>J97</f>
        <v>0</v>
      </c>
      <c r="K62" s="141"/>
      <c r="L62" s="145"/>
    </row>
    <row r="63" spans="1:47" s="10" customFormat="1" ht="19.95" customHeight="1">
      <c r="B63" s="140"/>
      <c r="C63" s="141"/>
      <c r="D63" s="142" t="s">
        <v>97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10" customFormat="1" ht="19.95" customHeight="1">
      <c r="B64" s="140"/>
      <c r="C64" s="141"/>
      <c r="D64" s="142" t="s">
        <v>98</v>
      </c>
      <c r="E64" s="143"/>
      <c r="F64" s="143"/>
      <c r="G64" s="143"/>
      <c r="H64" s="143"/>
      <c r="I64" s="143"/>
      <c r="J64" s="144">
        <f>J107</f>
        <v>0</v>
      </c>
      <c r="K64" s="141"/>
      <c r="L64" s="145"/>
    </row>
    <row r="65" spans="1:31" s="9" customFormat="1" ht="24.9" customHeight="1">
      <c r="B65" s="134"/>
      <c r="C65" s="135"/>
      <c r="D65" s="136" t="s">
        <v>99</v>
      </c>
      <c r="E65" s="137"/>
      <c r="F65" s="137"/>
      <c r="G65" s="137"/>
      <c r="H65" s="137"/>
      <c r="I65" s="137"/>
      <c r="J65" s="138">
        <f>J110</f>
        <v>0</v>
      </c>
      <c r="K65" s="135"/>
      <c r="L65" s="139"/>
    </row>
    <row r="66" spans="1:31" s="10" customFormat="1" ht="19.95" customHeight="1">
      <c r="B66" s="140"/>
      <c r="C66" s="141"/>
      <c r="D66" s="142" t="s">
        <v>100</v>
      </c>
      <c r="E66" s="143"/>
      <c r="F66" s="143"/>
      <c r="G66" s="143"/>
      <c r="H66" s="143"/>
      <c r="I66" s="143"/>
      <c r="J66" s="144">
        <f>J111</f>
        <v>0</v>
      </c>
      <c r="K66" s="141"/>
      <c r="L66" s="145"/>
    </row>
    <row r="67" spans="1:31" s="10" customFormat="1" ht="19.95" customHeight="1">
      <c r="B67" s="140"/>
      <c r="C67" s="141"/>
      <c r="D67" s="142" t="s">
        <v>101</v>
      </c>
      <c r="E67" s="143"/>
      <c r="F67" s="143"/>
      <c r="G67" s="143"/>
      <c r="H67" s="143"/>
      <c r="I67" s="143"/>
      <c r="J67" s="144">
        <f>J124</f>
        <v>0</v>
      </c>
      <c r="K67" s="141"/>
      <c r="L67" s="145"/>
    </row>
    <row r="68" spans="1:31" s="10" customFormat="1" ht="19.95" customHeight="1">
      <c r="B68" s="140"/>
      <c r="C68" s="141"/>
      <c r="D68" s="142" t="s">
        <v>102</v>
      </c>
      <c r="E68" s="143"/>
      <c r="F68" s="143"/>
      <c r="G68" s="143"/>
      <c r="H68" s="143"/>
      <c r="I68" s="143"/>
      <c r="J68" s="144">
        <f>J142</f>
        <v>0</v>
      </c>
      <c r="K68" s="141"/>
      <c r="L68" s="145"/>
    </row>
    <row r="69" spans="1:31" s="10" customFormat="1" ht="19.95" customHeight="1">
      <c r="B69" s="140"/>
      <c r="C69" s="141"/>
      <c r="D69" s="142" t="s">
        <v>103</v>
      </c>
      <c r="E69" s="143"/>
      <c r="F69" s="143"/>
      <c r="G69" s="143"/>
      <c r="H69" s="143"/>
      <c r="I69" s="143"/>
      <c r="J69" s="144">
        <f>J178</f>
        <v>0</v>
      </c>
      <c r="K69" s="141"/>
      <c r="L69" s="145"/>
    </row>
    <row r="70" spans="1:31" s="10" customFormat="1" ht="19.95" customHeight="1">
      <c r="B70" s="140"/>
      <c r="C70" s="141"/>
      <c r="D70" s="142" t="s">
        <v>104</v>
      </c>
      <c r="E70" s="143"/>
      <c r="F70" s="143"/>
      <c r="G70" s="143"/>
      <c r="H70" s="143"/>
      <c r="I70" s="143"/>
      <c r="J70" s="144">
        <f>J222</f>
        <v>0</v>
      </c>
      <c r="K70" s="141"/>
      <c r="L70" s="145"/>
    </row>
    <row r="71" spans="1:31" s="10" customFormat="1" ht="19.95" customHeight="1">
      <c r="B71" s="140"/>
      <c r="C71" s="141"/>
      <c r="D71" s="142" t="s">
        <v>105</v>
      </c>
      <c r="E71" s="143"/>
      <c r="F71" s="143"/>
      <c r="G71" s="143"/>
      <c r="H71" s="143"/>
      <c r="I71" s="143"/>
      <c r="J71" s="144">
        <f>J237</f>
        <v>0</v>
      </c>
      <c r="K71" s="141"/>
      <c r="L71" s="145"/>
    </row>
    <row r="72" spans="1:31" s="2" customFormat="1" ht="21.75" customHeight="1">
      <c r="A72" s="3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" customHeight="1">
      <c r="A73" s="34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7" spans="1:31" s="2" customFormat="1" ht="6.9" customHeight="1">
      <c r="A77" s="34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4.9" customHeight="1">
      <c r="A78" s="34"/>
      <c r="B78" s="35"/>
      <c r="C78" s="23" t="s">
        <v>106</v>
      </c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15</v>
      </c>
      <c r="D80" s="36"/>
      <c r="E80" s="36"/>
      <c r="F80" s="36"/>
      <c r="G80" s="36"/>
      <c r="H80" s="36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6.5" customHeight="1">
      <c r="A81" s="34"/>
      <c r="B81" s="35"/>
      <c r="C81" s="36"/>
      <c r="D81" s="36"/>
      <c r="E81" s="353" t="str">
        <f>E7</f>
        <v>1424 Plzeň ZU, Jungmanova 1-3 - výměna vnitřních dveří v zádveří</v>
      </c>
      <c r="F81" s="354"/>
      <c r="G81" s="354"/>
      <c r="H81" s="354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88</v>
      </c>
      <c r="D82" s="36"/>
      <c r="E82" s="36"/>
      <c r="F82" s="36"/>
      <c r="G82" s="36"/>
      <c r="H82" s="36"/>
      <c r="I82" s="36"/>
      <c r="J82" s="36"/>
      <c r="K82" s="36"/>
      <c r="L82" s="10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6.5" customHeight="1">
      <c r="A83" s="34"/>
      <c r="B83" s="35"/>
      <c r="C83" s="36"/>
      <c r="D83" s="36"/>
      <c r="E83" s="325" t="str">
        <f>E9</f>
        <v>01 - SO 01 Turnikety</v>
      </c>
      <c r="F83" s="355"/>
      <c r="G83" s="355"/>
      <c r="H83" s="355"/>
      <c r="I83" s="36"/>
      <c r="J83" s="36"/>
      <c r="K83" s="36"/>
      <c r="L83" s="10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6.9" customHeight="1">
      <c r="A84" s="34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10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2" customHeight="1">
      <c r="A85" s="34"/>
      <c r="B85" s="35"/>
      <c r="C85" s="29" t="s">
        <v>20</v>
      </c>
      <c r="D85" s="36"/>
      <c r="E85" s="36"/>
      <c r="F85" s="27" t="str">
        <f>F12</f>
        <v xml:space="preserve"> </v>
      </c>
      <c r="G85" s="36"/>
      <c r="H85" s="36"/>
      <c r="I85" s="29" t="s">
        <v>22</v>
      </c>
      <c r="J85" s="59" t="str">
        <f>IF(J12="","",J12)</f>
        <v>15. 2. 2024</v>
      </c>
      <c r="K85" s="36"/>
      <c r="L85" s="10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0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5.15" customHeight="1">
      <c r="A87" s="34"/>
      <c r="B87" s="35"/>
      <c r="C87" s="29" t="s">
        <v>24</v>
      </c>
      <c r="D87" s="36"/>
      <c r="E87" s="36"/>
      <c r="F87" s="27" t="str">
        <f>E15</f>
        <v>ZU PLzeň, Univerzitní 2732/8</v>
      </c>
      <c r="G87" s="36"/>
      <c r="H87" s="36"/>
      <c r="I87" s="29" t="s">
        <v>30</v>
      </c>
      <c r="J87" s="32" t="str">
        <f>E21</f>
        <v>CH PROJEKT PLZEŇ</v>
      </c>
      <c r="K87" s="36"/>
      <c r="L87" s="10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15" customHeight="1">
      <c r="A88" s="34"/>
      <c r="B88" s="35"/>
      <c r="C88" s="29" t="s">
        <v>28</v>
      </c>
      <c r="D88" s="36"/>
      <c r="E88" s="36"/>
      <c r="F88" s="27" t="str">
        <f>IF(E18="","",E18)</f>
        <v>Vyplň údaj</v>
      </c>
      <c r="G88" s="36"/>
      <c r="H88" s="36"/>
      <c r="I88" s="29" t="s">
        <v>33</v>
      </c>
      <c r="J88" s="32" t="str">
        <f>E24</f>
        <v xml:space="preserve"> </v>
      </c>
      <c r="K88" s="36"/>
      <c r="L88" s="10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0.3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10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11" customFormat="1" ht="29.25" customHeight="1">
      <c r="A90" s="146"/>
      <c r="B90" s="147"/>
      <c r="C90" s="148" t="s">
        <v>107</v>
      </c>
      <c r="D90" s="149" t="s">
        <v>55</v>
      </c>
      <c r="E90" s="149" t="s">
        <v>51</v>
      </c>
      <c r="F90" s="149" t="s">
        <v>52</v>
      </c>
      <c r="G90" s="149" t="s">
        <v>108</v>
      </c>
      <c r="H90" s="149" t="s">
        <v>109</v>
      </c>
      <c r="I90" s="149" t="s">
        <v>110</v>
      </c>
      <c r="J90" s="149" t="s">
        <v>92</v>
      </c>
      <c r="K90" s="150" t="s">
        <v>111</v>
      </c>
      <c r="L90" s="151"/>
      <c r="M90" s="68" t="s">
        <v>18</v>
      </c>
      <c r="N90" s="69" t="s">
        <v>40</v>
      </c>
      <c r="O90" s="69" t="s">
        <v>112</v>
      </c>
      <c r="P90" s="69" t="s">
        <v>113</v>
      </c>
      <c r="Q90" s="69" t="s">
        <v>114</v>
      </c>
      <c r="R90" s="69" t="s">
        <v>115</v>
      </c>
      <c r="S90" s="69" t="s">
        <v>116</v>
      </c>
      <c r="T90" s="70" t="s">
        <v>117</v>
      </c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</row>
    <row r="91" spans="1:65" s="2" customFormat="1" ht="22.8" customHeight="1">
      <c r="A91" s="34"/>
      <c r="B91" s="35"/>
      <c r="C91" s="75" t="s">
        <v>118</v>
      </c>
      <c r="D91" s="36"/>
      <c r="E91" s="36"/>
      <c r="F91" s="36"/>
      <c r="G91" s="36"/>
      <c r="H91" s="36"/>
      <c r="I91" s="36"/>
      <c r="J91" s="152">
        <f>BK91</f>
        <v>0</v>
      </c>
      <c r="K91" s="36"/>
      <c r="L91" s="39"/>
      <c r="M91" s="71"/>
      <c r="N91" s="153"/>
      <c r="O91" s="72"/>
      <c r="P91" s="154">
        <f>P92+P110</f>
        <v>0</v>
      </c>
      <c r="Q91" s="72"/>
      <c r="R91" s="154">
        <f>R92+R110</f>
        <v>0.98231019999999991</v>
      </c>
      <c r="S91" s="72"/>
      <c r="T91" s="155">
        <f>T92+T110</f>
        <v>1.0621894000000001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69</v>
      </c>
      <c r="AU91" s="17" t="s">
        <v>93</v>
      </c>
      <c r="BK91" s="156">
        <f>BK92+BK110</f>
        <v>0</v>
      </c>
    </row>
    <row r="92" spans="1:65" s="12" customFormat="1" ht="25.95" customHeight="1">
      <c r="B92" s="157"/>
      <c r="C92" s="158"/>
      <c r="D92" s="159" t="s">
        <v>69</v>
      </c>
      <c r="E92" s="160" t="s">
        <v>119</v>
      </c>
      <c r="F92" s="160" t="s">
        <v>120</v>
      </c>
      <c r="G92" s="158"/>
      <c r="H92" s="158"/>
      <c r="I92" s="161"/>
      <c r="J92" s="162">
        <f>BK92</f>
        <v>0</v>
      </c>
      <c r="K92" s="158"/>
      <c r="L92" s="163"/>
      <c r="M92" s="164"/>
      <c r="N92" s="165"/>
      <c r="O92" s="165"/>
      <c r="P92" s="166">
        <f>P93+P97+P101+P107</f>
        <v>0</v>
      </c>
      <c r="Q92" s="165"/>
      <c r="R92" s="166">
        <f>R93+R97+R101+R107</f>
        <v>0.87438759999999993</v>
      </c>
      <c r="S92" s="165"/>
      <c r="T92" s="167">
        <f>T93+T97+T101+T107</f>
        <v>0.83655000000000013</v>
      </c>
      <c r="AR92" s="168" t="s">
        <v>78</v>
      </c>
      <c r="AT92" s="169" t="s">
        <v>69</v>
      </c>
      <c r="AU92" s="169" t="s">
        <v>70</v>
      </c>
      <c r="AY92" s="168" t="s">
        <v>121</v>
      </c>
      <c r="BK92" s="170">
        <f>BK93+BK97+BK101+BK107</f>
        <v>0</v>
      </c>
    </row>
    <row r="93" spans="1:65" s="12" customFormat="1" ht="22.8" customHeight="1">
      <c r="B93" s="157"/>
      <c r="C93" s="158"/>
      <c r="D93" s="159" t="s">
        <v>69</v>
      </c>
      <c r="E93" s="171" t="s">
        <v>122</v>
      </c>
      <c r="F93" s="171" t="s">
        <v>123</v>
      </c>
      <c r="G93" s="158"/>
      <c r="H93" s="158"/>
      <c r="I93" s="161"/>
      <c r="J93" s="172">
        <f>BK93</f>
        <v>0</v>
      </c>
      <c r="K93" s="158"/>
      <c r="L93" s="163"/>
      <c r="M93" s="164"/>
      <c r="N93" s="165"/>
      <c r="O93" s="165"/>
      <c r="P93" s="166">
        <f>SUM(P94:P96)</f>
        <v>0</v>
      </c>
      <c r="Q93" s="165"/>
      <c r="R93" s="166">
        <f>SUM(R94:R96)</f>
        <v>0.87438759999999993</v>
      </c>
      <c r="S93" s="165"/>
      <c r="T93" s="167">
        <f>SUM(T94:T96)</f>
        <v>0</v>
      </c>
      <c r="AR93" s="168" t="s">
        <v>78</v>
      </c>
      <c r="AT93" s="169" t="s">
        <v>69</v>
      </c>
      <c r="AU93" s="169" t="s">
        <v>78</v>
      </c>
      <c r="AY93" s="168" t="s">
        <v>121</v>
      </c>
      <c r="BK93" s="170">
        <f>SUM(BK94:BK96)</f>
        <v>0</v>
      </c>
    </row>
    <row r="94" spans="1:65" s="2" customFormat="1" ht="24.15" customHeight="1">
      <c r="A94" s="34"/>
      <c r="B94" s="35"/>
      <c r="C94" s="173" t="s">
        <v>78</v>
      </c>
      <c r="D94" s="173" t="s">
        <v>124</v>
      </c>
      <c r="E94" s="174" t="s">
        <v>125</v>
      </c>
      <c r="F94" s="175" t="s">
        <v>126</v>
      </c>
      <c r="G94" s="176" t="s">
        <v>127</v>
      </c>
      <c r="H94" s="177">
        <v>0.38</v>
      </c>
      <c r="I94" s="178"/>
      <c r="J94" s="177">
        <f>ROUND(I94*H94,2)</f>
        <v>0</v>
      </c>
      <c r="K94" s="175" t="s">
        <v>128</v>
      </c>
      <c r="L94" s="39"/>
      <c r="M94" s="179" t="s">
        <v>18</v>
      </c>
      <c r="N94" s="180" t="s">
        <v>41</v>
      </c>
      <c r="O94" s="64"/>
      <c r="P94" s="181">
        <f>O94*H94</f>
        <v>0</v>
      </c>
      <c r="Q94" s="181">
        <v>2.3010199999999998</v>
      </c>
      <c r="R94" s="181">
        <f>Q94*H94</f>
        <v>0.87438759999999993</v>
      </c>
      <c r="S94" s="181">
        <v>0</v>
      </c>
      <c r="T94" s="182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3" t="s">
        <v>129</v>
      </c>
      <c r="AT94" s="183" t="s">
        <v>124</v>
      </c>
      <c r="AU94" s="183" t="s">
        <v>80</v>
      </c>
      <c r="AY94" s="17" t="s">
        <v>121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7" t="s">
        <v>78</v>
      </c>
      <c r="BK94" s="184">
        <f>ROUND(I94*H94,2)</f>
        <v>0</v>
      </c>
      <c r="BL94" s="17" t="s">
        <v>129</v>
      </c>
      <c r="BM94" s="183" t="s">
        <v>130</v>
      </c>
    </row>
    <row r="95" spans="1:65" s="2" customFormat="1" ht="10.199999999999999">
      <c r="A95" s="34"/>
      <c r="B95" s="35"/>
      <c r="C95" s="36"/>
      <c r="D95" s="185" t="s">
        <v>131</v>
      </c>
      <c r="E95" s="36"/>
      <c r="F95" s="186" t="s">
        <v>132</v>
      </c>
      <c r="G95" s="36"/>
      <c r="H95" s="36"/>
      <c r="I95" s="187"/>
      <c r="J95" s="36"/>
      <c r="K95" s="36"/>
      <c r="L95" s="39"/>
      <c r="M95" s="188"/>
      <c r="N95" s="189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131</v>
      </c>
      <c r="AU95" s="17" t="s">
        <v>80</v>
      </c>
    </row>
    <row r="96" spans="1:65" s="13" customFormat="1" ht="10.199999999999999">
      <c r="B96" s="190"/>
      <c r="C96" s="191"/>
      <c r="D96" s="192" t="s">
        <v>133</v>
      </c>
      <c r="E96" s="193" t="s">
        <v>18</v>
      </c>
      <c r="F96" s="194" t="s">
        <v>134</v>
      </c>
      <c r="G96" s="191"/>
      <c r="H96" s="195">
        <v>0.38</v>
      </c>
      <c r="I96" s="196"/>
      <c r="J96" s="191"/>
      <c r="K96" s="191"/>
      <c r="L96" s="197"/>
      <c r="M96" s="198"/>
      <c r="N96" s="199"/>
      <c r="O96" s="199"/>
      <c r="P96" s="199"/>
      <c r="Q96" s="199"/>
      <c r="R96" s="199"/>
      <c r="S96" s="199"/>
      <c r="T96" s="200"/>
      <c r="AT96" s="201" t="s">
        <v>133</v>
      </c>
      <c r="AU96" s="201" t="s">
        <v>80</v>
      </c>
      <c r="AV96" s="13" t="s">
        <v>80</v>
      </c>
      <c r="AW96" s="13" t="s">
        <v>32</v>
      </c>
      <c r="AX96" s="13" t="s">
        <v>78</v>
      </c>
      <c r="AY96" s="201" t="s">
        <v>121</v>
      </c>
    </row>
    <row r="97" spans="1:65" s="12" customFormat="1" ht="22.8" customHeight="1">
      <c r="B97" s="157"/>
      <c r="C97" s="158"/>
      <c r="D97" s="159" t="s">
        <v>69</v>
      </c>
      <c r="E97" s="171" t="s">
        <v>135</v>
      </c>
      <c r="F97" s="171" t="s">
        <v>136</v>
      </c>
      <c r="G97" s="158"/>
      <c r="H97" s="158"/>
      <c r="I97" s="161"/>
      <c r="J97" s="172">
        <f>BK97</f>
        <v>0</v>
      </c>
      <c r="K97" s="158"/>
      <c r="L97" s="163"/>
      <c r="M97" s="164"/>
      <c r="N97" s="165"/>
      <c r="O97" s="165"/>
      <c r="P97" s="166">
        <f>SUM(P98:P100)</f>
        <v>0</v>
      </c>
      <c r="Q97" s="165"/>
      <c r="R97" s="166">
        <f>SUM(R98:R100)</f>
        <v>0</v>
      </c>
      <c r="S97" s="165"/>
      <c r="T97" s="167">
        <f>SUM(T98:T100)</f>
        <v>0.83655000000000013</v>
      </c>
      <c r="AR97" s="168" t="s">
        <v>78</v>
      </c>
      <c r="AT97" s="169" t="s">
        <v>69</v>
      </c>
      <c r="AU97" s="169" t="s">
        <v>78</v>
      </c>
      <c r="AY97" s="168" t="s">
        <v>121</v>
      </c>
      <c r="BK97" s="170">
        <f>SUM(BK98:BK100)</f>
        <v>0</v>
      </c>
    </row>
    <row r="98" spans="1:65" s="2" customFormat="1" ht="24.15" customHeight="1">
      <c r="A98" s="34"/>
      <c r="B98" s="35"/>
      <c r="C98" s="173" t="s">
        <v>80</v>
      </c>
      <c r="D98" s="173" t="s">
        <v>124</v>
      </c>
      <c r="E98" s="174" t="s">
        <v>137</v>
      </c>
      <c r="F98" s="175" t="s">
        <v>138</v>
      </c>
      <c r="G98" s="176" t="s">
        <v>139</v>
      </c>
      <c r="H98" s="177">
        <v>5.07</v>
      </c>
      <c r="I98" s="178"/>
      <c r="J98" s="177">
        <f>ROUND(I98*H98,2)</f>
        <v>0</v>
      </c>
      <c r="K98" s="175" t="s">
        <v>128</v>
      </c>
      <c r="L98" s="39"/>
      <c r="M98" s="179" t="s">
        <v>18</v>
      </c>
      <c r="N98" s="180" t="s">
        <v>41</v>
      </c>
      <c r="O98" s="64"/>
      <c r="P98" s="181">
        <f>O98*H98</f>
        <v>0</v>
      </c>
      <c r="Q98" s="181">
        <v>0</v>
      </c>
      <c r="R98" s="181">
        <f>Q98*H98</f>
        <v>0</v>
      </c>
      <c r="S98" s="181">
        <v>0.16500000000000001</v>
      </c>
      <c r="T98" s="182">
        <f>S98*H98</f>
        <v>0.83655000000000013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3" t="s">
        <v>129</v>
      </c>
      <c r="AT98" s="183" t="s">
        <v>124</v>
      </c>
      <c r="AU98" s="183" t="s">
        <v>80</v>
      </c>
      <c r="AY98" s="17" t="s">
        <v>121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7" t="s">
        <v>78</v>
      </c>
      <c r="BK98" s="184">
        <f>ROUND(I98*H98,2)</f>
        <v>0</v>
      </c>
      <c r="BL98" s="17" t="s">
        <v>129</v>
      </c>
      <c r="BM98" s="183" t="s">
        <v>140</v>
      </c>
    </row>
    <row r="99" spans="1:65" s="2" customFormat="1" ht="10.199999999999999">
      <c r="A99" s="34"/>
      <c r="B99" s="35"/>
      <c r="C99" s="36"/>
      <c r="D99" s="185" t="s">
        <v>131</v>
      </c>
      <c r="E99" s="36"/>
      <c r="F99" s="186" t="s">
        <v>141</v>
      </c>
      <c r="G99" s="36"/>
      <c r="H99" s="36"/>
      <c r="I99" s="187"/>
      <c r="J99" s="36"/>
      <c r="K99" s="36"/>
      <c r="L99" s="39"/>
      <c r="M99" s="188"/>
      <c r="N99" s="189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131</v>
      </c>
      <c r="AU99" s="17" t="s">
        <v>80</v>
      </c>
    </row>
    <row r="100" spans="1:65" s="13" customFormat="1" ht="10.199999999999999">
      <c r="B100" s="190"/>
      <c r="C100" s="191"/>
      <c r="D100" s="192" t="s">
        <v>133</v>
      </c>
      <c r="E100" s="193" t="s">
        <v>18</v>
      </c>
      <c r="F100" s="194" t="s">
        <v>142</v>
      </c>
      <c r="G100" s="191"/>
      <c r="H100" s="195">
        <v>5.07</v>
      </c>
      <c r="I100" s="196"/>
      <c r="J100" s="191"/>
      <c r="K100" s="191"/>
      <c r="L100" s="197"/>
      <c r="M100" s="198"/>
      <c r="N100" s="199"/>
      <c r="O100" s="199"/>
      <c r="P100" s="199"/>
      <c r="Q100" s="199"/>
      <c r="R100" s="199"/>
      <c r="S100" s="199"/>
      <c r="T100" s="200"/>
      <c r="AT100" s="201" t="s">
        <v>133</v>
      </c>
      <c r="AU100" s="201" t="s">
        <v>80</v>
      </c>
      <c r="AV100" s="13" t="s">
        <v>80</v>
      </c>
      <c r="AW100" s="13" t="s">
        <v>32</v>
      </c>
      <c r="AX100" s="13" t="s">
        <v>78</v>
      </c>
      <c r="AY100" s="201" t="s">
        <v>121</v>
      </c>
    </row>
    <row r="101" spans="1:65" s="12" customFormat="1" ht="22.8" customHeight="1">
      <c r="B101" s="157"/>
      <c r="C101" s="158"/>
      <c r="D101" s="159" t="s">
        <v>69</v>
      </c>
      <c r="E101" s="171" t="s">
        <v>143</v>
      </c>
      <c r="F101" s="171" t="s">
        <v>144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SUM(P102:P106)</f>
        <v>0</v>
      </c>
      <c r="Q101" s="165"/>
      <c r="R101" s="166">
        <f>SUM(R102:R106)</f>
        <v>0</v>
      </c>
      <c r="S101" s="165"/>
      <c r="T101" s="167">
        <f>SUM(T102:T106)</f>
        <v>0</v>
      </c>
      <c r="AR101" s="168" t="s">
        <v>78</v>
      </c>
      <c r="AT101" s="169" t="s">
        <v>69</v>
      </c>
      <c r="AU101" s="169" t="s">
        <v>78</v>
      </c>
      <c r="AY101" s="168" t="s">
        <v>121</v>
      </c>
      <c r="BK101" s="170">
        <f>SUM(BK102:BK106)</f>
        <v>0</v>
      </c>
    </row>
    <row r="102" spans="1:65" s="2" customFormat="1" ht="16.5" customHeight="1">
      <c r="A102" s="34"/>
      <c r="B102" s="35"/>
      <c r="C102" s="173" t="s">
        <v>145</v>
      </c>
      <c r="D102" s="173" t="s">
        <v>124</v>
      </c>
      <c r="E102" s="174" t="s">
        <v>146</v>
      </c>
      <c r="F102" s="175" t="s">
        <v>147</v>
      </c>
      <c r="G102" s="176" t="s">
        <v>148</v>
      </c>
      <c r="H102" s="177">
        <v>1.06</v>
      </c>
      <c r="I102" s="178"/>
      <c r="J102" s="177">
        <f>ROUND(I102*H102,2)</f>
        <v>0</v>
      </c>
      <c r="K102" s="175" t="s">
        <v>128</v>
      </c>
      <c r="L102" s="39"/>
      <c r="M102" s="179" t="s">
        <v>18</v>
      </c>
      <c r="N102" s="180" t="s">
        <v>41</v>
      </c>
      <c r="O102" s="64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3" t="s">
        <v>129</v>
      </c>
      <c r="AT102" s="183" t="s">
        <v>124</v>
      </c>
      <c r="AU102" s="183" t="s">
        <v>80</v>
      </c>
      <c r="AY102" s="17" t="s">
        <v>121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7" t="s">
        <v>78</v>
      </c>
      <c r="BK102" s="184">
        <f>ROUND(I102*H102,2)</f>
        <v>0</v>
      </c>
      <c r="BL102" s="17" t="s">
        <v>129</v>
      </c>
      <c r="BM102" s="183" t="s">
        <v>149</v>
      </c>
    </row>
    <row r="103" spans="1:65" s="2" customFormat="1" ht="10.199999999999999">
      <c r="A103" s="34"/>
      <c r="B103" s="35"/>
      <c r="C103" s="36"/>
      <c r="D103" s="185" t="s">
        <v>131</v>
      </c>
      <c r="E103" s="36"/>
      <c r="F103" s="186" t="s">
        <v>150</v>
      </c>
      <c r="G103" s="36"/>
      <c r="H103" s="36"/>
      <c r="I103" s="187"/>
      <c r="J103" s="36"/>
      <c r="K103" s="36"/>
      <c r="L103" s="39"/>
      <c r="M103" s="188"/>
      <c r="N103" s="189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131</v>
      </c>
      <c r="AU103" s="17" t="s">
        <v>80</v>
      </c>
    </row>
    <row r="104" spans="1:65" s="2" customFormat="1" ht="24.15" customHeight="1">
      <c r="A104" s="34"/>
      <c r="B104" s="35"/>
      <c r="C104" s="173" t="s">
        <v>129</v>
      </c>
      <c r="D104" s="173" t="s">
        <v>124</v>
      </c>
      <c r="E104" s="174" t="s">
        <v>151</v>
      </c>
      <c r="F104" s="175" t="s">
        <v>152</v>
      </c>
      <c r="G104" s="176" t="s">
        <v>148</v>
      </c>
      <c r="H104" s="177">
        <v>1.06</v>
      </c>
      <c r="I104" s="178"/>
      <c r="J104" s="177">
        <f>ROUND(I104*H104,2)</f>
        <v>0</v>
      </c>
      <c r="K104" s="175" t="s">
        <v>128</v>
      </c>
      <c r="L104" s="39"/>
      <c r="M104" s="179" t="s">
        <v>18</v>
      </c>
      <c r="N104" s="180" t="s">
        <v>41</v>
      </c>
      <c r="O104" s="64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3" t="s">
        <v>129</v>
      </c>
      <c r="AT104" s="183" t="s">
        <v>124</v>
      </c>
      <c r="AU104" s="183" t="s">
        <v>80</v>
      </c>
      <c r="AY104" s="17" t="s">
        <v>121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7" t="s">
        <v>78</v>
      </c>
      <c r="BK104" s="184">
        <f>ROUND(I104*H104,2)</f>
        <v>0</v>
      </c>
      <c r="BL104" s="17" t="s">
        <v>129</v>
      </c>
      <c r="BM104" s="183" t="s">
        <v>153</v>
      </c>
    </row>
    <row r="105" spans="1:65" s="2" customFormat="1" ht="10.199999999999999">
      <c r="A105" s="34"/>
      <c r="B105" s="35"/>
      <c r="C105" s="36"/>
      <c r="D105" s="185" t="s">
        <v>131</v>
      </c>
      <c r="E105" s="36"/>
      <c r="F105" s="186" t="s">
        <v>154</v>
      </c>
      <c r="G105" s="36"/>
      <c r="H105" s="36"/>
      <c r="I105" s="187"/>
      <c r="J105" s="36"/>
      <c r="K105" s="36"/>
      <c r="L105" s="39"/>
      <c r="M105" s="188"/>
      <c r="N105" s="189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131</v>
      </c>
      <c r="AU105" s="17" t="s">
        <v>80</v>
      </c>
    </row>
    <row r="106" spans="1:65" s="2" customFormat="1" ht="16.5" customHeight="1">
      <c r="A106" s="34"/>
      <c r="B106" s="35"/>
      <c r="C106" s="173" t="s">
        <v>155</v>
      </c>
      <c r="D106" s="173" t="s">
        <v>124</v>
      </c>
      <c r="E106" s="174" t="s">
        <v>156</v>
      </c>
      <c r="F106" s="175" t="s">
        <v>157</v>
      </c>
      <c r="G106" s="176" t="s">
        <v>148</v>
      </c>
      <c r="H106" s="177">
        <v>0.5</v>
      </c>
      <c r="I106" s="178"/>
      <c r="J106" s="177">
        <f>ROUND(I106*H106,2)</f>
        <v>0</v>
      </c>
      <c r="K106" s="175" t="s">
        <v>18</v>
      </c>
      <c r="L106" s="39"/>
      <c r="M106" s="179" t="s">
        <v>18</v>
      </c>
      <c r="N106" s="180" t="s">
        <v>41</v>
      </c>
      <c r="O106" s="64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3" t="s">
        <v>129</v>
      </c>
      <c r="AT106" s="183" t="s">
        <v>124</v>
      </c>
      <c r="AU106" s="183" t="s">
        <v>80</v>
      </c>
      <c r="AY106" s="17" t="s">
        <v>121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7" t="s">
        <v>78</v>
      </c>
      <c r="BK106" s="184">
        <f>ROUND(I106*H106,2)</f>
        <v>0</v>
      </c>
      <c r="BL106" s="17" t="s">
        <v>129</v>
      </c>
      <c r="BM106" s="183" t="s">
        <v>158</v>
      </c>
    </row>
    <row r="107" spans="1:65" s="12" customFormat="1" ht="22.8" customHeight="1">
      <c r="B107" s="157"/>
      <c r="C107" s="158"/>
      <c r="D107" s="159" t="s">
        <v>69</v>
      </c>
      <c r="E107" s="171" t="s">
        <v>159</v>
      </c>
      <c r="F107" s="171" t="s">
        <v>160</v>
      </c>
      <c r="G107" s="158"/>
      <c r="H107" s="158"/>
      <c r="I107" s="161"/>
      <c r="J107" s="172">
        <f>BK107</f>
        <v>0</v>
      </c>
      <c r="K107" s="158"/>
      <c r="L107" s="163"/>
      <c r="M107" s="164"/>
      <c r="N107" s="165"/>
      <c r="O107" s="165"/>
      <c r="P107" s="166">
        <f>SUM(P108:P109)</f>
        <v>0</v>
      </c>
      <c r="Q107" s="165"/>
      <c r="R107" s="166">
        <f>SUM(R108:R109)</f>
        <v>0</v>
      </c>
      <c r="S107" s="165"/>
      <c r="T107" s="167">
        <f>SUM(T108:T109)</f>
        <v>0</v>
      </c>
      <c r="AR107" s="168" t="s">
        <v>78</v>
      </c>
      <c r="AT107" s="169" t="s">
        <v>69</v>
      </c>
      <c r="AU107" s="169" t="s">
        <v>78</v>
      </c>
      <c r="AY107" s="168" t="s">
        <v>121</v>
      </c>
      <c r="BK107" s="170">
        <f>SUM(BK108:BK109)</f>
        <v>0</v>
      </c>
    </row>
    <row r="108" spans="1:65" s="2" customFormat="1" ht="33" customHeight="1">
      <c r="A108" s="34"/>
      <c r="B108" s="35"/>
      <c r="C108" s="173" t="s">
        <v>122</v>
      </c>
      <c r="D108" s="173" t="s">
        <v>124</v>
      </c>
      <c r="E108" s="174" t="s">
        <v>161</v>
      </c>
      <c r="F108" s="175" t="s">
        <v>162</v>
      </c>
      <c r="G108" s="176" t="s">
        <v>148</v>
      </c>
      <c r="H108" s="177">
        <v>0.87</v>
      </c>
      <c r="I108" s="178"/>
      <c r="J108" s="177">
        <f>ROUND(I108*H108,2)</f>
        <v>0</v>
      </c>
      <c r="K108" s="175" t="s">
        <v>128</v>
      </c>
      <c r="L108" s="39"/>
      <c r="M108" s="179" t="s">
        <v>18</v>
      </c>
      <c r="N108" s="180" t="s">
        <v>41</v>
      </c>
      <c r="O108" s="64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3" t="s">
        <v>129</v>
      </c>
      <c r="AT108" s="183" t="s">
        <v>124</v>
      </c>
      <c r="AU108" s="183" t="s">
        <v>80</v>
      </c>
      <c r="AY108" s="17" t="s">
        <v>121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7" t="s">
        <v>78</v>
      </c>
      <c r="BK108" s="184">
        <f>ROUND(I108*H108,2)</f>
        <v>0</v>
      </c>
      <c r="BL108" s="17" t="s">
        <v>129</v>
      </c>
      <c r="BM108" s="183" t="s">
        <v>163</v>
      </c>
    </row>
    <row r="109" spans="1:65" s="2" customFormat="1" ht="10.199999999999999">
      <c r="A109" s="34"/>
      <c r="B109" s="35"/>
      <c r="C109" s="36"/>
      <c r="D109" s="185" t="s">
        <v>131</v>
      </c>
      <c r="E109" s="36"/>
      <c r="F109" s="186" t="s">
        <v>164</v>
      </c>
      <c r="G109" s="36"/>
      <c r="H109" s="36"/>
      <c r="I109" s="187"/>
      <c r="J109" s="36"/>
      <c r="K109" s="36"/>
      <c r="L109" s="39"/>
      <c r="M109" s="188"/>
      <c r="N109" s="189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131</v>
      </c>
      <c r="AU109" s="17" t="s">
        <v>80</v>
      </c>
    </row>
    <row r="110" spans="1:65" s="12" customFormat="1" ht="25.95" customHeight="1">
      <c r="B110" s="157"/>
      <c r="C110" s="158"/>
      <c r="D110" s="159" t="s">
        <v>69</v>
      </c>
      <c r="E110" s="160" t="s">
        <v>165</v>
      </c>
      <c r="F110" s="160" t="s">
        <v>166</v>
      </c>
      <c r="G110" s="158"/>
      <c r="H110" s="158"/>
      <c r="I110" s="161"/>
      <c r="J110" s="162">
        <f>BK110</f>
        <v>0</v>
      </c>
      <c r="K110" s="158"/>
      <c r="L110" s="163"/>
      <c r="M110" s="164"/>
      <c r="N110" s="165"/>
      <c r="O110" s="165"/>
      <c r="P110" s="166">
        <f>P111+P124+P142+P178+P222+P237</f>
        <v>0</v>
      </c>
      <c r="Q110" s="165"/>
      <c r="R110" s="166">
        <f>R111+R124+R142+R178+R222+R237</f>
        <v>0.10792260000000001</v>
      </c>
      <c r="S110" s="165"/>
      <c r="T110" s="167">
        <f>T111+T124+T142+T178+T222+T237</f>
        <v>0.22563939999999999</v>
      </c>
      <c r="AR110" s="168" t="s">
        <v>80</v>
      </c>
      <c r="AT110" s="169" t="s">
        <v>69</v>
      </c>
      <c r="AU110" s="169" t="s">
        <v>70</v>
      </c>
      <c r="AY110" s="168" t="s">
        <v>121</v>
      </c>
      <c r="BK110" s="170">
        <f>BK111+BK124+BK142+BK178+BK222+BK237</f>
        <v>0</v>
      </c>
    </row>
    <row r="111" spans="1:65" s="12" customFormat="1" ht="22.8" customHeight="1">
      <c r="B111" s="157"/>
      <c r="C111" s="158"/>
      <c r="D111" s="159" t="s">
        <v>69</v>
      </c>
      <c r="E111" s="171" t="s">
        <v>167</v>
      </c>
      <c r="F111" s="171" t="s">
        <v>168</v>
      </c>
      <c r="G111" s="158"/>
      <c r="H111" s="158"/>
      <c r="I111" s="161"/>
      <c r="J111" s="172">
        <f>BK111</f>
        <v>0</v>
      </c>
      <c r="K111" s="158"/>
      <c r="L111" s="163"/>
      <c r="M111" s="164"/>
      <c r="N111" s="165"/>
      <c r="O111" s="165"/>
      <c r="P111" s="166">
        <f>SUM(P112:P123)</f>
        <v>0</v>
      </c>
      <c r="Q111" s="165"/>
      <c r="R111" s="166">
        <f>SUM(R112:R123)</f>
        <v>0</v>
      </c>
      <c r="S111" s="165"/>
      <c r="T111" s="167">
        <f>SUM(T112:T123)</f>
        <v>0</v>
      </c>
      <c r="AR111" s="168" t="s">
        <v>80</v>
      </c>
      <c r="AT111" s="169" t="s">
        <v>69</v>
      </c>
      <c r="AU111" s="169" t="s">
        <v>78</v>
      </c>
      <c r="AY111" s="168" t="s">
        <v>121</v>
      </c>
      <c r="BK111" s="170">
        <f>SUM(BK112:BK123)</f>
        <v>0</v>
      </c>
    </row>
    <row r="112" spans="1:65" s="2" customFormat="1" ht="24.15" customHeight="1">
      <c r="A112" s="34"/>
      <c r="B112" s="35"/>
      <c r="C112" s="202" t="s">
        <v>169</v>
      </c>
      <c r="D112" s="202" t="s">
        <v>170</v>
      </c>
      <c r="E112" s="203" t="s">
        <v>171</v>
      </c>
      <c r="F112" s="204" t="s">
        <v>172</v>
      </c>
      <c r="G112" s="205" t="s">
        <v>139</v>
      </c>
      <c r="H112" s="206">
        <v>30</v>
      </c>
      <c r="I112" s="207"/>
      <c r="J112" s="206">
        <f t="shared" ref="J112:J123" si="0">ROUND(I112*H112,2)</f>
        <v>0</v>
      </c>
      <c r="K112" s="204" t="s">
        <v>18</v>
      </c>
      <c r="L112" s="208"/>
      <c r="M112" s="209" t="s">
        <v>18</v>
      </c>
      <c r="N112" s="210" t="s">
        <v>41</v>
      </c>
      <c r="O112" s="64"/>
      <c r="P112" s="181">
        <f t="shared" ref="P112:P123" si="1">O112*H112</f>
        <v>0</v>
      </c>
      <c r="Q112" s="181">
        <v>0</v>
      </c>
      <c r="R112" s="181">
        <f t="shared" ref="R112:R123" si="2">Q112*H112</f>
        <v>0</v>
      </c>
      <c r="S112" s="181">
        <v>0</v>
      </c>
      <c r="T112" s="182">
        <f t="shared" ref="T112:T123" si="3"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3" t="s">
        <v>173</v>
      </c>
      <c r="AT112" s="183" t="s">
        <v>170</v>
      </c>
      <c r="AU112" s="183" t="s">
        <v>80</v>
      </c>
      <c r="AY112" s="17" t="s">
        <v>121</v>
      </c>
      <c r="BE112" s="184">
        <f t="shared" ref="BE112:BE123" si="4">IF(N112="základní",J112,0)</f>
        <v>0</v>
      </c>
      <c r="BF112" s="184">
        <f t="shared" ref="BF112:BF123" si="5">IF(N112="snížená",J112,0)</f>
        <v>0</v>
      </c>
      <c r="BG112" s="184">
        <f t="shared" ref="BG112:BG123" si="6">IF(N112="zákl. přenesená",J112,0)</f>
        <v>0</v>
      </c>
      <c r="BH112" s="184">
        <f t="shared" ref="BH112:BH123" si="7">IF(N112="sníž. přenesená",J112,0)</f>
        <v>0</v>
      </c>
      <c r="BI112" s="184">
        <f t="shared" ref="BI112:BI123" si="8">IF(N112="nulová",J112,0)</f>
        <v>0</v>
      </c>
      <c r="BJ112" s="17" t="s">
        <v>78</v>
      </c>
      <c r="BK112" s="184">
        <f t="shared" ref="BK112:BK123" si="9">ROUND(I112*H112,2)</f>
        <v>0</v>
      </c>
      <c r="BL112" s="17" t="s">
        <v>129</v>
      </c>
      <c r="BM112" s="183" t="s">
        <v>174</v>
      </c>
    </row>
    <row r="113" spans="1:65" s="2" customFormat="1" ht="24.15" customHeight="1">
      <c r="A113" s="34"/>
      <c r="B113" s="35"/>
      <c r="C113" s="202" t="s">
        <v>173</v>
      </c>
      <c r="D113" s="202" t="s">
        <v>170</v>
      </c>
      <c r="E113" s="203" t="s">
        <v>175</v>
      </c>
      <c r="F113" s="204" t="s">
        <v>176</v>
      </c>
      <c r="G113" s="205" t="s">
        <v>139</v>
      </c>
      <c r="H113" s="206">
        <v>40</v>
      </c>
      <c r="I113" s="207"/>
      <c r="J113" s="206">
        <f t="shared" si="0"/>
        <v>0</v>
      </c>
      <c r="K113" s="204" t="s">
        <v>18</v>
      </c>
      <c r="L113" s="208"/>
      <c r="M113" s="209" t="s">
        <v>18</v>
      </c>
      <c r="N113" s="210" t="s">
        <v>41</v>
      </c>
      <c r="O113" s="64"/>
      <c r="P113" s="181">
        <f t="shared" si="1"/>
        <v>0</v>
      </c>
      <c r="Q113" s="181">
        <v>0</v>
      </c>
      <c r="R113" s="181">
        <f t="shared" si="2"/>
        <v>0</v>
      </c>
      <c r="S113" s="181">
        <v>0</v>
      </c>
      <c r="T113" s="182">
        <f t="shared" si="3"/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3" t="s">
        <v>173</v>
      </c>
      <c r="AT113" s="183" t="s">
        <v>170</v>
      </c>
      <c r="AU113" s="183" t="s">
        <v>80</v>
      </c>
      <c r="AY113" s="17" t="s">
        <v>121</v>
      </c>
      <c r="BE113" s="184">
        <f t="shared" si="4"/>
        <v>0</v>
      </c>
      <c r="BF113" s="184">
        <f t="shared" si="5"/>
        <v>0</v>
      </c>
      <c r="BG113" s="184">
        <f t="shared" si="6"/>
        <v>0</v>
      </c>
      <c r="BH113" s="184">
        <f t="shared" si="7"/>
        <v>0</v>
      </c>
      <c r="BI113" s="184">
        <f t="shared" si="8"/>
        <v>0</v>
      </c>
      <c r="BJ113" s="17" t="s">
        <v>78</v>
      </c>
      <c r="BK113" s="184">
        <f t="shared" si="9"/>
        <v>0</v>
      </c>
      <c r="BL113" s="17" t="s">
        <v>129</v>
      </c>
      <c r="BM113" s="183" t="s">
        <v>177</v>
      </c>
    </row>
    <row r="114" spans="1:65" s="2" customFormat="1" ht="16.5" customHeight="1">
      <c r="A114" s="34"/>
      <c r="B114" s="35"/>
      <c r="C114" s="202" t="s">
        <v>135</v>
      </c>
      <c r="D114" s="202" t="s">
        <v>170</v>
      </c>
      <c r="E114" s="203" t="s">
        <v>178</v>
      </c>
      <c r="F114" s="204" t="s">
        <v>179</v>
      </c>
      <c r="G114" s="205" t="s">
        <v>139</v>
      </c>
      <c r="H114" s="206">
        <v>50</v>
      </c>
      <c r="I114" s="207"/>
      <c r="J114" s="206">
        <f t="shared" si="0"/>
        <v>0</v>
      </c>
      <c r="K114" s="204" t="s">
        <v>18</v>
      </c>
      <c r="L114" s="208"/>
      <c r="M114" s="209" t="s">
        <v>18</v>
      </c>
      <c r="N114" s="210" t="s">
        <v>41</v>
      </c>
      <c r="O114" s="64"/>
      <c r="P114" s="181">
        <f t="shared" si="1"/>
        <v>0</v>
      </c>
      <c r="Q114" s="181">
        <v>0</v>
      </c>
      <c r="R114" s="181">
        <f t="shared" si="2"/>
        <v>0</v>
      </c>
      <c r="S114" s="181">
        <v>0</v>
      </c>
      <c r="T114" s="182">
        <f t="shared" si="3"/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3" t="s">
        <v>173</v>
      </c>
      <c r="AT114" s="183" t="s">
        <v>170</v>
      </c>
      <c r="AU114" s="183" t="s">
        <v>80</v>
      </c>
      <c r="AY114" s="17" t="s">
        <v>121</v>
      </c>
      <c r="BE114" s="184">
        <f t="shared" si="4"/>
        <v>0</v>
      </c>
      <c r="BF114" s="184">
        <f t="shared" si="5"/>
        <v>0</v>
      </c>
      <c r="BG114" s="184">
        <f t="shared" si="6"/>
        <v>0</v>
      </c>
      <c r="BH114" s="184">
        <f t="shared" si="7"/>
        <v>0</v>
      </c>
      <c r="BI114" s="184">
        <f t="shared" si="8"/>
        <v>0</v>
      </c>
      <c r="BJ114" s="17" t="s">
        <v>78</v>
      </c>
      <c r="BK114" s="184">
        <f t="shared" si="9"/>
        <v>0</v>
      </c>
      <c r="BL114" s="17" t="s">
        <v>129</v>
      </c>
      <c r="BM114" s="183" t="s">
        <v>180</v>
      </c>
    </row>
    <row r="115" spans="1:65" s="2" customFormat="1" ht="16.5" customHeight="1">
      <c r="A115" s="34"/>
      <c r="B115" s="35"/>
      <c r="C115" s="202" t="s">
        <v>181</v>
      </c>
      <c r="D115" s="202" t="s">
        <v>170</v>
      </c>
      <c r="E115" s="203" t="s">
        <v>182</v>
      </c>
      <c r="F115" s="204" t="s">
        <v>183</v>
      </c>
      <c r="G115" s="205" t="s">
        <v>139</v>
      </c>
      <c r="H115" s="206">
        <v>25</v>
      </c>
      <c r="I115" s="207"/>
      <c r="J115" s="206">
        <f t="shared" si="0"/>
        <v>0</v>
      </c>
      <c r="K115" s="204" t="s">
        <v>18</v>
      </c>
      <c r="L115" s="208"/>
      <c r="M115" s="209" t="s">
        <v>18</v>
      </c>
      <c r="N115" s="210" t="s">
        <v>41</v>
      </c>
      <c r="O115" s="64"/>
      <c r="P115" s="181">
        <f t="shared" si="1"/>
        <v>0</v>
      </c>
      <c r="Q115" s="181">
        <v>0</v>
      </c>
      <c r="R115" s="181">
        <f t="shared" si="2"/>
        <v>0</v>
      </c>
      <c r="S115" s="181">
        <v>0</v>
      </c>
      <c r="T115" s="182">
        <f t="shared" si="3"/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3" t="s">
        <v>173</v>
      </c>
      <c r="AT115" s="183" t="s">
        <v>170</v>
      </c>
      <c r="AU115" s="183" t="s">
        <v>80</v>
      </c>
      <c r="AY115" s="17" t="s">
        <v>121</v>
      </c>
      <c r="BE115" s="184">
        <f t="shared" si="4"/>
        <v>0</v>
      </c>
      <c r="BF115" s="184">
        <f t="shared" si="5"/>
        <v>0</v>
      </c>
      <c r="BG115" s="184">
        <f t="shared" si="6"/>
        <v>0</v>
      </c>
      <c r="BH115" s="184">
        <f t="shared" si="7"/>
        <v>0</v>
      </c>
      <c r="BI115" s="184">
        <f t="shared" si="8"/>
        <v>0</v>
      </c>
      <c r="BJ115" s="17" t="s">
        <v>78</v>
      </c>
      <c r="BK115" s="184">
        <f t="shared" si="9"/>
        <v>0</v>
      </c>
      <c r="BL115" s="17" t="s">
        <v>129</v>
      </c>
      <c r="BM115" s="183" t="s">
        <v>184</v>
      </c>
    </row>
    <row r="116" spans="1:65" s="2" customFormat="1" ht="16.5" customHeight="1">
      <c r="A116" s="34"/>
      <c r="B116" s="35"/>
      <c r="C116" s="202" t="s">
        <v>185</v>
      </c>
      <c r="D116" s="202" t="s">
        <v>170</v>
      </c>
      <c r="E116" s="203" t="s">
        <v>186</v>
      </c>
      <c r="F116" s="204" t="s">
        <v>187</v>
      </c>
      <c r="G116" s="205" t="s">
        <v>139</v>
      </c>
      <c r="H116" s="206">
        <v>20</v>
      </c>
      <c r="I116" s="207"/>
      <c r="J116" s="206">
        <f t="shared" si="0"/>
        <v>0</v>
      </c>
      <c r="K116" s="204" t="s">
        <v>18</v>
      </c>
      <c r="L116" s="208"/>
      <c r="M116" s="209" t="s">
        <v>18</v>
      </c>
      <c r="N116" s="210" t="s">
        <v>41</v>
      </c>
      <c r="O116" s="64"/>
      <c r="P116" s="181">
        <f t="shared" si="1"/>
        <v>0</v>
      </c>
      <c r="Q116" s="181">
        <v>0</v>
      </c>
      <c r="R116" s="181">
        <f t="shared" si="2"/>
        <v>0</v>
      </c>
      <c r="S116" s="181">
        <v>0</v>
      </c>
      <c r="T116" s="182">
        <f t="shared" si="3"/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3" t="s">
        <v>173</v>
      </c>
      <c r="AT116" s="183" t="s">
        <v>170</v>
      </c>
      <c r="AU116" s="183" t="s">
        <v>80</v>
      </c>
      <c r="AY116" s="17" t="s">
        <v>121</v>
      </c>
      <c r="BE116" s="184">
        <f t="shared" si="4"/>
        <v>0</v>
      </c>
      <c r="BF116" s="184">
        <f t="shared" si="5"/>
        <v>0</v>
      </c>
      <c r="BG116" s="184">
        <f t="shared" si="6"/>
        <v>0</v>
      </c>
      <c r="BH116" s="184">
        <f t="shared" si="7"/>
        <v>0</v>
      </c>
      <c r="BI116" s="184">
        <f t="shared" si="8"/>
        <v>0</v>
      </c>
      <c r="BJ116" s="17" t="s">
        <v>78</v>
      </c>
      <c r="BK116" s="184">
        <f t="shared" si="9"/>
        <v>0</v>
      </c>
      <c r="BL116" s="17" t="s">
        <v>129</v>
      </c>
      <c r="BM116" s="183" t="s">
        <v>188</v>
      </c>
    </row>
    <row r="117" spans="1:65" s="2" customFormat="1" ht="16.5" customHeight="1">
      <c r="A117" s="34"/>
      <c r="B117" s="35"/>
      <c r="C117" s="202" t="s">
        <v>8</v>
      </c>
      <c r="D117" s="202" t="s">
        <v>170</v>
      </c>
      <c r="E117" s="203" t="s">
        <v>189</v>
      </c>
      <c r="F117" s="204" t="s">
        <v>190</v>
      </c>
      <c r="G117" s="205" t="s">
        <v>191</v>
      </c>
      <c r="H117" s="206">
        <v>50</v>
      </c>
      <c r="I117" s="207"/>
      <c r="J117" s="206">
        <f t="shared" si="0"/>
        <v>0</v>
      </c>
      <c r="K117" s="204" t="s">
        <v>18</v>
      </c>
      <c r="L117" s="208"/>
      <c r="M117" s="209" t="s">
        <v>18</v>
      </c>
      <c r="N117" s="210" t="s">
        <v>41</v>
      </c>
      <c r="O117" s="64"/>
      <c r="P117" s="181">
        <f t="shared" si="1"/>
        <v>0</v>
      </c>
      <c r="Q117" s="181">
        <v>0</v>
      </c>
      <c r="R117" s="181">
        <f t="shared" si="2"/>
        <v>0</v>
      </c>
      <c r="S117" s="181">
        <v>0</v>
      </c>
      <c r="T117" s="182">
        <f t="shared" si="3"/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3" t="s">
        <v>173</v>
      </c>
      <c r="AT117" s="183" t="s">
        <v>170</v>
      </c>
      <c r="AU117" s="183" t="s">
        <v>80</v>
      </c>
      <c r="AY117" s="17" t="s">
        <v>121</v>
      </c>
      <c r="BE117" s="184">
        <f t="shared" si="4"/>
        <v>0</v>
      </c>
      <c r="BF117" s="184">
        <f t="shared" si="5"/>
        <v>0</v>
      </c>
      <c r="BG117" s="184">
        <f t="shared" si="6"/>
        <v>0</v>
      </c>
      <c r="BH117" s="184">
        <f t="shared" si="7"/>
        <v>0</v>
      </c>
      <c r="BI117" s="184">
        <f t="shared" si="8"/>
        <v>0</v>
      </c>
      <c r="BJ117" s="17" t="s">
        <v>78</v>
      </c>
      <c r="BK117" s="184">
        <f t="shared" si="9"/>
        <v>0</v>
      </c>
      <c r="BL117" s="17" t="s">
        <v>129</v>
      </c>
      <c r="BM117" s="183" t="s">
        <v>192</v>
      </c>
    </row>
    <row r="118" spans="1:65" s="2" customFormat="1" ht="16.5" customHeight="1">
      <c r="A118" s="34"/>
      <c r="B118" s="35"/>
      <c r="C118" s="202" t="s">
        <v>193</v>
      </c>
      <c r="D118" s="202" t="s">
        <v>170</v>
      </c>
      <c r="E118" s="203" t="s">
        <v>194</v>
      </c>
      <c r="F118" s="204" t="s">
        <v>195</v>
      </c>
      <c r="G118" s="205" t="s">
        <v>191</v>
      </c>
      <c r="H118" s="206">
        <v>4</v>
      </c>
      <c r="I118" s="207"/>
      <c r="J118" s="206">
        <f t="shared" si="0"/>
        <v>0</v>
      </c>
      <c r="K118" s="204" t="s">
        <v>18</v>
      </c>
      <c r="L118" s="208"/>
      <c r="M118" s="209" t="s">
        <v>18</v>
      </c>
      <c r="N118" s="210" t="s">
        <v>41</v>
      </c>
      <c r="O118" s="64"/>
      <c r="P118" s="181">
        <f t="shared" si="1"/>
        <v>0</v>
      </c>
      <c r="Q118" s="181">
        <v>0</v>
      </c>
      <c r="R118" s="181">
        <f t="shared" si="2"/>
        <v>0</v>
      </c>
      <c r="S118" s="181">
        <v>0</v>
      </c>
      <c r="T118" s="182">
        <f t="shared" si="3"/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3" t="s">
        <v>173</v>
      </c>
      <c r="AT118" s="183" t="s">
        <v>170</v>
      </c>
      <c r="AU118" s="183" t="s">
        <v>80</v>
      </c>
      <c r="AY118" s="17" t="s">
        <v>121</v>
      </c>
      <c r="BE118" s="184">
        <f t="shared" si="4"/>
        <v>0</v>
      </c>
      <c r="BF118" s="184">
        <f t="shared" si="5"/>
        <v>0</v>
      </c>
      <c r="BG118" s="184">
        <f t="shared" si="6"/>
        <v>0</v>
      </c>
      <c r="BH118" s="184">
        <f t="shared" si="7"/>
        <v>0</v>
      </c>
      <c r="BI118" s="184">
        <f t="shared" si="8"/>
        <v>0</v>
      </c>
      <c r="BJ118" s="17" t="s">
        <v>78</v>
      </c>
      <c r="BK118" s="184">
        <f t="shared" si="9"/>
        <v>0</v>
      </c>
      <c r="BL118" s="17" t="s">
        <v>129</v>
      </c>
      <c r="BM118" s="183" t="s">
        <v>196</v>
      </c>
    </row>
    <row r="119" spans="1:65" s="2" customFormat="1" ht="16.5" customHeight="1">
      <c r="A119" s="34"/>
      <c r="B119" s="35"/>
      <c r="C119" s="202" t="s">
        <v>197</v>
      </c>
      <c r="D119" s="202" t="s">
        <v>170</v>
      </c>
      <c r="E119" s="203" t="s">
        <v>198</v>
      </c>
      <c r="F119" s="204" t="s">
        <v>199</v>
      </c>
      <c r="G119" s="205" t="s">
        <v>191</v>
      </c>
      <c r="H119" s="206">
        <v>1</v>
      </c>
      <c r="I119" s="207"/>
      <c r="J119" s="206">
        <f t="shared" si="0"/>
        <v>0</v>
      </c>
      <c r="K119" s="204" t="s">
        <v>18</v>
      </c>
      <c r="L119" s="208"/>
      <c r="M119" s="209" t="s">
        <v>18</v>
      </c>
      <c r="N119" s="210" t="s">
        <v>41</v>
      </c>
      <c r="O119" s="64"/>
      <c r="P119" s="181">
        <f t="shared" si="1"/>
        <v>0</v>
      </c>
      <c r="Q119" s="181">
        <v>0</v>
      </c>
      <c r="R119" s="181">
        <f t="shared" si="2"/>
        <v>0</v>
      </c>
      <c r="S119" s="181">
        <v>0</v>
      </c>
      <c r="T119" s="182">
        <f t="shared" si="3"/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3" t="s">
        <v>173</v>
      </c>
      <c r="AT119" s="183" t="s">
        <v>170</v>
      </c>
      <c r="AU119" s="183" t="s">
        <v>80</v>
      </c>
      <c r="AY119" s="17" t="s">
        <v>121</v>
      </c>
      <c r="BE119" s="184">
        <f t="shared" si="4"/>
        <v>0</v>
      </c>
      <c r="BF119" s="184">
        <f t="shared" si="5"/>
        <v>0</v>
      </c>
      <c r="BG119" s="184">
        <f t="shared" si="6"/>
        <v>0</v>
      </c>
      <c r="BH119" s="184">
        <f t="shared" si="7"/>
        <v>0</v>
      </c>
      <c r="BI119" s="184">
        <f t="shared" si="8"/>
        <v>0</v>
      </c>
      <c r="BJ119" s="17" t="s">
        <v>78</v>
      </c>
      <c r="BK119" s="184">
        <f t="shared" si="9"/>
        <v>0</v>
      </c>
      <c r="BL119" s="17" t="s">
        <v>129</v>
      </c>
      <c r="BM119" s="183" t="s">
        <v>200</v>
      </c>
    </row>
    <row r="120" spans="1:65" s="2" customFormat="1" ht="16.5" customHeight="1">
      <c r="A120" s="34"/>
      <c r="B120" s="35"/>
      <c r="C120" s="202" t="s">
        <v>201</v>
      </c>
      <c r="D120" s="202" t="s">
        <v>170</v>
      </c>
      <c r="E120" s="203" t="s">
        <v>202</v>
      </c>
      <c r="F120" s="204" t="s">
        <v>203</v>
      </c>
      <c r="G120" s="205" t="s">
        <v>191</v>
      </c>
      <c r="H120" s="206">
        <v>1</v>
      </c>
      <c r="I120" s="207"/>
      <c r="J120" s="206">
        <f t="shared" si="0"/>
        <v>0</v>
      </c>
      <c r="K120" s="204" t="s">
        <v>18</v>
      </c>
      <c r="L120" s="208"/>
      <c r="M120" s="209" t="s">
        <v>18</v>
      </c>
      <c r="N120" s="210" t="s">
        <v>41</v>
      </c>
      <c r="O120" s="64"/>
      <c r="P120" s="181">
        <f t="shared" si="1"/>
        <v>0</v>
      </c>
      <c r="Q120" s="181">
        <v>0</v>
      </c>
      <c r="R120" s="181">
        <f t="shared" si="2"/>
        <v>0</v>
      </c>
      <c r="S120" s="181">
        <v>0</v>
      </c>
      <c r="T120" s="182">
        <f t="shared" si="3"/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3" t="s">
        <v>173</v>
      </c>
      <c r="AT120" s="183" t="s">
        <v>170</v>
      </c>
      <c r="AU120" s="183" t="s">
        <v>80</v>
      </c>
      <c r="AY120" s="17" t="s">
        <v>121</v>
      </c>
      <c r="BE120" s="184">
        <f t="shared" si="4"/>
        <v>0</v>
      </c>
      <c r="BF120" s="184">
        <f t="shared" si="5"/>
        <v>0</v>
      </c>
      <c r="BG120" s="184">
        <f t="shared" si="6"/>
        <v>0</v>
      </c>
      <c r="BH120" s="184">
        <f t="shared" si="7"/>
        <v>0</v>
      </c>
      <c r="BI120" s="184">
        <f t="shared" si="8"/>
        <v>0</v>
      </c>
      <c r="BJ120" s="17" t="s">
        <v>78</v>
      </c>
      <c r="BK120" s="184">
        <f t="shared" si="9"/>
        <v>0</v>
      </c>
      <c r="BL120" s="17" t="s">
        <v>129</v>
      </c>
      <c r="BM120" s="183" t="s">
        <v>204</v>
      </c>
    </row>
    <row r="121" spans="1:65" s="2" customFormat="1" ht="16.5" customHeight="1">
      <c r="A121" s="34"/>
      <c r="B121" s="35"/>
      <c r="C121" s="202" t="s">
        <v>205</v>
      </c>
      <c r="D121" s="202" t="s">
        <v>170</v>
      </c>
      <c r="E121" s="203" t="s">
        <v>206</v>
      </c>
      <c r="F121" s="204" t="s">
        <v>207</v>
      </c>
      <c r="G121" s="205" t="s">
        <v>191</v>
      </c>
      <c r="H121" s="206">
        <v>2</v>
      </c>
      <c r="I121" s="207"/>
      <c r="J121" s="206">
        <f t="shared" si="0"/>
        <v>0</v>
      </c>
      <c r="K121" s="204" t="s">
        <v>18</v>
      </c>
      <c r="L121" s="208"/>
      <c r="M121" s="209" t="s">
        <v>18</v>
      </c>
      <c r="N121" s="210" t="s">
        <v>41</v>
      </c>
      <c r="O121" s="64"/>
      <c r="P121" s="181">
        <f t="shared" si="1"/>
        <v>0</v>
      </c>
      <c r="Q121" s="181">
        <v>0</v>
      </c>
      <c r="R121" s="181">
        <f t="shared" si="2"/>
        <v>0</v>
      </c>
      <c r="S121" s="181">
        <v>0</v>
      </c>
      <c r="T121" s="182">
        <f t="shared" si="3"/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3" t="s">
        <v>173</v>
      </c>
      <c r="AT121" s="183" t="s">
        <v>170</v>
      </c>
      <c r="AU121" s="183" t="s">
        <v>80</v>
      </c>
      <c r="AY121" s="17" t="s">
        <v>121</v>
      </c>
      <c r="BE121" s="184">
        <f t="shared" si="4"/>
        <v>0</v>
      </c>
      <c r="BF121" s="184">
        <f t="shared" si="5"/>
        <v>0</v>
      </c>
      <c r="BG121" s="184">
        <f t="shared" si="6"/>
        <v>0</v>
      </c>
      <c r="BH121" s="184">
        <f t="shared" si="7"/>
        <v>0</v>
      </c>
      <c r="BI121" s="184">
        <f t="shared" si="8"/>
        <v>0</v>
      </c>
      <c r="BJ121" s="17" t="s">
        <v>78</v>
      </c>
      <c r="BK121" s="184">
        <f t="shared" si="9"/>
        <v>0</v>
      </c>
      <c r="BL121" s="17" t="s">
        <v>129</v>
      </c>
      <c r="BM121" s="183" t="s">
        <v>208</v>
      </c>
    </row>
    <row r="122" spans="1:65" s="2" customFormat="1" ht="16.5" customHeight="1">
      <c r="A122" s="34"/>
      <c r="B122" s="35"/>
      <c r="C122" s="202" t="s">
        <v>209</v>
      </c>
      <c r="D122" s="202" t="s">
        <v>170</v>
      </c>
      <c r="E122" s="203" t="s">
        <v>210</v>
      </c>
      <c r="F122" s="204" t="s">
        <v>211</v>
      </c>
      <c r="G122" s="205" t="s">
        <v>191</v>
      </c>
      <c r="H122" s="206">
        <v>1</v>
      </c>
      <c r="I122" s="207"/>
      <c r="J122" s="206">
        <f t="shared" si="0"/>
        <v>0</v>
      </c>
      <c r="K122" s="204" t="s">
        <v>18</v>
      </c>
      <c r="L122" s="208"/>
      <c r="M122" s="209" t="s">
        <v>18</v>
      </c>
      <c r="N122" s="210" t="s">
        <v>41</v>
      </c>
      <c r="O122" s="64"/>
      <c r="P122" s="181">
        <f t="shared" si="1"/>
        <v>0</v>
      </c>
      <c r="Q122" s="181">
        <v>0</v>
      </c>
      <c r="R122" s="181">
        <f t="shared" si="2"/>
        <v>0</v>
      </c>
      <c r="S122" s="181">
        <v>0</v>
      </c>
      <c r="T122" s="182">
        <f t="shared" si="3"/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3" t="s">
        <v>173</v>
      </c>
      <c r="AT122" s="183" t="s">
        <v>170</v>
      </c>
      <c r="AU122" s="183" t="s">
        <v>80</v>
      </c>
      <c r="AY122" s="17" t="s">
        <v>121</v>
      </c>
      <c r="BE122" s="184">
        <f t="shared" si="4"/>
        <v>0</v>
      </c>
      <c r="BF122" s="184">
        <f t="shared" si="5"/>
        <v>0</v>
      </c>
      <c r="BG122" s="184">
        <f t="shared" si="6"/>
        <v>0</v>
      </c>
      <c r="BH122" s="184">
        <f t="shared" si="7"/>
        <v>0</v>
      </c>
      <c r="BI122" s="184">
        <f t="shared" si="8"/>
        <v>0</v>
      </c>
      <c r="BJ122" s="17" t="s">
        <v>78</v>
      </c>
      <c r="BK122" s="184">
        <f t="shared" si="9"/>
        <v>0</v>
      </c>
      <c r="BL122" s="17" t="s">
        <v>129</v>
      </c>
      <c r="BM122" s="183" t="s">
        <v>212</v>
      </c>
    </row>
    <row r="123" spans="1:65" s="2" customFormat="1" ht="37.799999999999997" customHeight="1">
      <c r="A123" s="34"/>
      <c r="B123" s="35"/>
      <c r="C123" s="202" t="s">
        <v>213</v>
      </c>
      <c r="D123" s="202" t="s">
        <v>170</v>
      </c>
      <c r="E123" s="203" t="s">
        <v>214</v>
      </c>
      <c r="F123" s="204" t="s">
        <v>215</v>
      </c>
      <c r="G123" s="205" t="s">
        <v>191</v>
      </c>
      <c r="H123" s="206">
        <v>1</v>
      </c>
      <c r="I123" s="207"/>
      <c r="J123" s="206">
        <f t="shared" si="0"/>
        <v>0</v>
      </c>
      <c r="K123" s="204" t="s">
        <v>18</v>
      </c>
      <c r="L123" s="208"/>
      <c r="M123" s="209" t="s">
        <v>18</v>
      </c>
      <c r="N123" s="210" t="s">
        <v>41</v>
      </c>
      <c r="O123" s="64"/>
      <c r="P123" s="181">
        <f t="shared" si="1"/>
        <v>0</v>
      </c>
      <c r="Q123" s="181">
        <v>0</v>
      </c>
      <c r="R123" s="181">
        <f t="shared" si="2"/>
        <v>0</v>
      </c>
      <c r="S123" s="181">
        <v>0</v>
      </c>
      <c r="T123" s="182">
        <f t="shared" si="3"/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3" t="s">
        <v>173</v>
      </c>
      <c r="AT123" s="183" t="s">
        <v>170</v>
      </c>
      <c r="AU123" s="183" t="s">
        <v>80</v>
      </c>
      <c r="AY123" s="17" t="s">
        <v>121</v>
      </c>
      <c r="BE123" s="184">
        <f t="shared" si="4"/>
        <v>0</v>
      </c>
      <c r="BF123" s="184">
        <f t="shared" si="5"/>
        <v>0</v>
      </c>
      <c r="BG123" s="184">
        <f t="shared" si="6"/>
        <v>0</v>
      </c>
      <c r="BH123" s="184">
        <f t="shared" si="7"/>
        <v>0</v>
      </c>
      <c r="BI123" s="184">
        <f t="shared" si="8"/>
        <v>0</v>
      </c>
      <c r="BJ123" s="17" t="s">
        <v>78</v>
      </c>
      <c r="BK123" s="184">
        <f t="shared" si="9"/>
        <v>0</v>
      </c>
      <c r="BL123" s="17" t="s">
        <v>129</v>
      </c>
      <c r="BM123" s="183" t="s">
        <v>216</v>
      </c>
    </row>
    <row r="124" spans="1:65" s="12" customFormat="1" ht="22.8" customHeight="1">
      <c r="B124" s="157"/>
      <c r="C124" s="158"/>
      <c r="D124" s="159" t="s">
        <v>69</v>
      </c>
      <c r="E124" s="171" t="s">
        <v>217</v>
      </c>
      <c r="F124" s="171" t="s">
        <v>218</v>
      </c>
      <c r="G124" s="158"/>
      <c r="H124" s="158"/>
      <c r="I124" s="161"/>
      <c r="J124" s="172">
        <f>BK124</f>
        <v>0</v>
      </c>
      <c r="K124" s="158"/>
      <c r="L124" s="163"/>
      <c r="M124" s="164"/>
      <c r="N124" s="165"/>
      <c r="O124" s="165"/>
      <c r="P124" s="166">
        <f>SUM(P125:P141)</f>
        <v>0</v>
      </c>
      <c r="Q124" s="165"/>
      <c r="R124" s="166">
        <f>SUM(R125:R141)</f>
        <v>0</v>
      </c>
      <c r="S124" s="165"/>
      <c r="T124" s="167">
        <f>SUM(T125:T141)</f>
        <v>0</v>
      </c>
      <c r="AR124" s="168" t="s">
        <v>80</v>
      </c>
      <c r="AT124" s="169" t="s">
        <v>69</v>
      </c>
      <c r="AU124" s="169" t="s">
        <v>78</v>
      </c>
      <c r="AY124" s="168" t="s">
        <v>121</v>
      </c>
      <c r="BK124" s="170">
        <f>SUM(BK125:BK141)</f>
        <v>0</v>
      </c>
    </row>
    <row r="125" spans="1:65" s="2" customFormat="1" ht="16.5" customHeight="1">
      <c r="A125" s="34"/>
      <c r="B125" s="35"/>
      <c r="C125" s="173" t="s">
        <v>219</v>
      </c>
      <c r="D125" s="173" t="s">
        <v>124</v>
      </c>
      <c r="E125" s="174" t="s">
        <v>220</v>
      </c>
      <c r="F125" s="175" t="s">
        <v>221</v>
      </c>
      <c r="G125" s="176" t="s">
        <v>222</v>
      </c>
      <c r="H125" s="177">
        <v>1</v>
      </c>
      <c r="I125" s="178"/>
      <c r="J125" s="177">
        <f t="shared" ref="J125:J141" si="10">ROUND(I125*H125,2)</f>
        <v>0</v>
      </c>
      <c r="K125" s="175" t="s">
        <v>18</v>
      </c>
      <c r="L125" s="39"/>
      <c r="M125" s="179" t="s">
        <v>18</v>
      </c>
      <c r="N125" s="180" t="s">
        <v>41</v>
      </c>
      <c r="O125" s="64"/>
      <c r="P125" s="181">
        <f t="shared" ref="P125:P141" si="11">O125*H125</f>
        <v>0</v>
      </c>
      <c r="Q125" s="181">
        <v>0</v>
      </c>
      <c r="R125" s="181">
        <f t="shared" ref="R125:R141" si="12">Q125*H125</f>
        <v>0</v>
      </c>
      <c r="S125" s="181">
        <v>0</v>
      </c>
      <c r="T125" s="182">
        <f t="shared" ref="T125:T141" si="13"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3" t="s">
        <v>129</v>
      </c>
      <c r="AT125" s="183" t="s">
        <v>124</v>
      </c>
      <c r="AU125" s="183" t="s">
        <v>80</v>
      </c>
      <c r="AY125" s="17" t="s">
        <v>121</v>
      </c>
      <c r="BE125" s="184">
        <f t="shared" ref="BE125:BE141" si="14">IF(N125="základní",J125,0)</f>
        <v>0</v>
      </c>
      <c r="BF125" s="184">
        <f t="shared" ref="BF125:BF141" si="15">IF(N125="snížená",J125,0)</f>
        <v>0</v>
      </c>
      <c r="BG125" s="184">
        <f t="shared" ref="BG125:BG141" si="16">IF(N125="zákl. přenesená",J125,0)</f>
        <v>0</v>
      </c>
      <c r="BH125" s="184">
        <f t="shared" ref="BH125:BH141" si="17">IF(N125="sníž. přenesená",J125,0)</f>
        <v>0</v>
      </c>
      <c r="BI125" s="184">
        <f t="shared" ref="BI125:BI141" si="18">IF(N125="nulová",J125,0)</f>
        <v>0</v>
      </c>
      <c r="BJ125" s="17" t="s">
        <v>78</v>
      </c>
      <c r="BK125" s="184">
        <f t="shared" ref="BK125:BK141" si="19">ROUND(I125*H125,2)</f>
        <v>0</v>
      </c>
      <c r="BL125" s="17" t="s">
        <v>129</v>
      </c>
      <c r="BM125" s="183" t="s">
        <v>223</v>
      </c>
    </row>
    <row r="126" spans="1:65" s="2" customFormat="1" ht="24.15" customHeight="1">
      <c r="A126" s="34"/>
      <c r="B126" s="35"/>
      <c r="C126" s="173" t="s">
        <v>224</v>
      </c>
      <c r="D126" s="173" t="s">
        <v>124</v>
      </c>
      <c r="E126" s="174" t="s">
        <v>225</v>
      </c>
      <c r="F126" s="175" t="s">
        <v>226</v>
      </c>
      <c r="G126" s="176" t="s">
        <v>139</v>
      </c>
      <c r="H126" s="177">
        <v>70</v>
      </c>
      <c r="I126" s="178"/>
      <c r="J126" s="177">
        <f t="shared" si="10"/>
        <v>0</v>
      </c>
      <c r="K126" s="175" t="s">
        <v>18</v>
      </c>
      <c r="L126" s="39"/>
      <c r="M126" s="179" t="s">
        <v>18</v>
      </c>
      <c r="N126" s="180" t="s">
        <v>41</v>
      </c>
      <c r="O126" s="64"/>
      <c r="P126" s="181">
        <f t="shared" si="11"/>
        <v>0</v>
      </c>
      <c r="Q126" s="181">
        <v>0</v>
      </c>
      <c r="R126" s="181">
        <f t="shared" si="12"/>
        <v>0</v>
      </c>
      <c r="S126" s="181">
        <v>0</v>
      </c>
      <c r="T126" s="182">
        <f t="shared" si="1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3" t="s">
        <v>129</v>
      </c>
      <c r="AT126" s="183" t="s">
        <v>124</v>
      </c>
      <c r="AU126" s="183" t="s">
        <v>80</v>
      </c>
      <c r="AY126" s="17" t="s">
        <v>121</v>
      </c>
      <c r="BE126" s="184">
        <f t="shared" si="14"/>
        <v>0</v>
      </c>
      <c r="BF126" s="184">
        <f t="shared" si="15"/>
        <v>0</v>
      </c>
      <c r="BG126" s="184">
        <f t="shared" si="16"/>
        <v>0</v>
      </c>
      <c r="BH126" s="184">
        <f t="shared" si="17"/>
        <v>0</v>
      </c>
      <c r="BI126" s="184">
        <f t="shared" si="18"/>
        <v>0</v>
      </c>
      <c r="BJ126" s="17" t="s">
        <v>78</v>
      </c>
      <c r="BK126" s="184">
        <f t="shared" si="19"/>
        <v>0</v>
      </c>
      <c r="BL126" s="17" t="s">
        <v>129</v>
      </c>
      <c r="BM126" s="183" t="s">
        <v>227</v>
      </c>
    </row>
    <row r="127" spans="1:65" s="2" customFormat="1" ht="24.15" customHeight="1">
      <c r="A127" s="34"/>
      <c r="B127" s="35"/>
      <c r="C127" s="173" t="s">
        <v>7</v>
      </c>
      <c r="D127" s="173" t="s">
        <v>124</v>
      </c>
      <c r="E127" s="174" t="s">
        <v>228</v>
      </c>
      <c r="F127" s="175" t="s">
        <v>229</v>
      </c>
      <c r="G127" s="176" t="s">
        <v>139</v>
      </c>
      <c r="H127" s="177">
        <v>50</v>
      </c>
      <c r="I127" s="178"/>
      <c r="J127" s="177">
        <f t="shared" si="10"/>
        <v>0</v>
      </c>
      <c r="K127" s="175" t="s">
        <v>18</v>
      </c>
      <c r="L127" s="39"/>
      <c r="M127" s="179" t="s">
        <v>18</v>
      </c>
      <c r="N127" s="180" t="s">
        <v>41</v>
      </c>
      <c r="O127" s="64"/>
      <c r="P127" s="181">
        <f t="shared" si="11"/>
        <v>0</v>
      </c>
      <c r="Q127" s="181">
        <v>0</v>
      </c>
      <c r="R127" s="181">
        <f t="shared" si="12"/>
        <v>0</v>
      </c>
      <c r="S127" s="181">
        <v>0</v>
      </c>
      <c r="T127" s="182">
        <f t="shared" si="1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3" t="s">
        <v>129</v>
      </c>
      <c r="AT127" s="183" t="s">
        <v>124</v>
      </c>
      <c r="AU127" s="183" t="s">
        <v>80</v>
      </c>
      <c r="AY127" s="17" t="s">
        <v>121</v>
      </c>
      <c r="BE127" s="184">
        <f t="shared" si="14"/>
        <v>0</v>
      </c>
      <c r="BF127" s="184">
        <f t="shared" si="15"/>
        <v>0</v>
      </c>
      <c r="BG127" s="184">
        <f t="shared" si="16"/>
        <v>0</v>
      </c>
      <c r="BH127" s="184">
        <f t="shared" si="17"/>
        <v>0</v>
      </c>
      <c r="BI127" s="184">
        <f t="shared" si="18"/>
        <v>0</v>
      </c>
      <c r="BJ127" s="17" t="s">
        <v>78</v>
      </c>
      <c r="BK127" s="184">
        <f t="shared" si="19"/>
        <v>0</v>
      </c>
      <c r="BL127" s="17" t="s">
        <v>129</v>
      </c>
      <c r="BM127" s="183" t="s">
        <v>230</v>
      </c>
    </row>
    <row r="128" spans="1:65" s="2" customFormat="1" ht="24.15" customHeight="1">
      <c r="A128" s="34"/>
      <c r="B128" s="35"/>
      <c r="C128" s="173" t="s">
        <v>231</v>
      </c>
      <c r="D128" s="173" t="s">
        <v>124</v>
      </c>
      <c r="E128" s="174" t="s">
        <v>232</v>
      </c>
      <c r="F128" s="175" t="s">
        <v>233</v>
      </c>
      <c r="G128" s="176" t="s">
        <v>234</v>
      </c>
      <c r="H128" s="177">
        <v>1.5</v>
      </c>
      <c r="I128" s="178"/>
      <c r="J128" s="177">
        <f t="shared" si="10"/>
        <v>0</v>
      </c>
      <c r="K128" s="175" t="s">
        <v>18</v>
      </c>
      <c r="L128" s="39"/>
      <c r="M128" s="179" t="s">
        <v>18</v>
      </c>
      <c r="N128" s="180" t="s">
        <v>41</v>
      </c>
      <c r="O128" s="64"/>
      <c r="P128" s="181">
        <f t="shared" si="11"/>
        <v>0</v>
      </c>
      <c r="Q128" s="181">
        <v>0</v>
      </c>
      <c r="R128" s="181">
        <f t="shared" si="12"/>
        <v>0</v>
      </c>
      <c r="S128" s="181">
        <v>0</v>
      </c>
      <c r="T128" s="182">
        <f t="shared" si="1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3" t="s">
        <v>129</v>
      </c>
      <c r="AT128" s="183" t="s">
        <v>124</v>
      </c>
      <c r="AU128" s="183" t="s">
        <v>80</v>
      </c>
      <c r="AY128" s="17" t="s">
        <v>121</v>
      </c>
      <c r="BE128" s="184">
        <f t="shared" si="14"/>
        <v>0</v>
      </c>
      <c r="BF128" s="184">
        <f t="shared" si="15"/>
        <v>0</v>
      </c>
      <c r="BG128" s="184">
        <f t="shared" si="16"/>
        <v>0</v>
      </c>
      <c r="BH128" s="184">
        <f t="shared" si="17"/>
        <v>0</v>
      </c>
      <c r="BI128" s="184">
        <f t="shared" si="18"/>
        <v>0</v>
      </c>
      <c r="BJ128" s="17" t="s">
        <v>78</v>
      </c>
      <c r="BK128" s="184">
        <f t="shared" si="19"/>
        <v>0</v>
      </c>
      <c r="BL128" s="17" t="s">
        <v>129</v>
      </c>
      <c r="BM128" s="183" t="s">
        <v>235</v>
      </c>
    </row>
    <row r="129" spans="1:65" s="2" customFormat="1" ht="24.15" customHeight="1">
      <c r="A129" s="34"/>
      <c r="B129" s="35"/>
      <c r="C129" s="173" t="s">
        <v>236</v>
      </c>
      <c r="D129" s="173" t="s">
        <v>124</v>
      </c>
      <c r="E129" s="174" t="s">
        <v>237</v>
      </c>
      <c r="F129" s="175" t="s">
        <v>238</v>
      </c>
      <c r="G129" s="176" t="s">
        <v>139</v>
      </c>
      <c r="H129" s="177">
        <v>25</v>
      </c>
      <c r="I129" s="178"/>
      <c r="J129" s="177">
        <f t="shared" si="10"/>
        <v>0</v>
      </c>
      <c r="K129" s="175" t="s">
        <v>18</v>
      </c>
      <c r="L129" s="39"/>
      <c r="M129" s="179" t="s">
        <v>18</v>
      </c>
      <c r="N129" s="180" t="s">
        <v>41</v>
      </c>
      <c r="O129" s="64"/>
      <c r="P129" s="181">
        <f t="shared" si="11"/>
        <v>0</v>
      </c>
      <c r="Q129" s="181">
        <v>0</v>
      </c>
      <c r="R129" s="181">
        <f t="shared" si="12"/>
        <v>0</v>
      </c>
      <c r="S129" s="181">
        <v>0</v>
      </c>
      <c r="T129" s="182">
        <f t="shared" si="1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3" t="s">
        <v>129</v>
      </c>
      <c r="AT129" s="183" t="s">
        <v>124</v>
      </c>
      <c r="AU129" s="183" t="s">
        <v>80</v>
      </c>
      <c r="AY129" s="17" t="s">
        <v>121</v>
      </c>
      <c r="BE129" s="184">
        <f t="shared" si="14"/>
        <v>0</v>
      </c>
      <c r="BF129" s="184">
        <f t="shared" si="15"/>
        <v>0</v>
      </c>
      <c r="BG129" s="184">
        <f t="shared" si="16"/>
        <v>0</v>
      </c>
      <c r="BH129" s="184">
        <f t="shared" si="17"/>
        <v>0</v>
      </c>
      <c r="BI129" s="184">
        <f t="shared" si="18"/>
        <v>0</v>
      </c>
      <c r="BJ129" s="17" t="s">
        <v>78</v>
      </c>
      <c r="BK129" s="184">
        <f t="shared" si="19"/>
        <v>0</v>
      </c>
      <c r="BL129" s="17" t="s">
        <v>129</v>
      </c>
      <c r="BM129" s="183" t="s">
        <v>239</v>
      </c>
    </row>
    <row r="130" spans="1:65" s="2" customFormat="1" ht="24.15" customHeight="1">
      <c r="A130" s="34"/>
      <c r="B130" s="35"/>
      <c r="C130" s="173" t="s">
        <v>240</v>
      </c>
      <c r="D130" s="173" t="s">
        <v>124</v>
      </c>
      <c r="E130" s="174" t="s">
        <v>241</v>
      </c>
      <c r="F130" s="175" t="s">
        <v>242</v>
      </c>
      <c r="G130" s="176" t="s">
        <v>139</v>
      </c>
      <c r="H130" s="177">
        <v>20</v>
      </c>
      <c r="I130" s="178"/>
      <c r="J130" s="177">
        <f t="shared" si="10"/>
        <v>0</v>
      </c>
      <c r="K130" s="175" t="s">
        <v>18</v>
      </c>
      <c r="L130" s="39"/>
      <c r="M130" s="179" t="s">
        <v>18</v>
      </c>
      <c r="N130" s="180" t="s">
        <v>41</v>
      </c>
      <c r="O130" s="64"/>
      <c r="P130" s="181">
        <f t="shared" si="11"/>
        <v>0</v>
      </c>
      <c r="Q130" s="181">
        <v>0</v>
      </c>
      <c r="R130" s="181">
        <f t="shared" si="12"/>
        <v>0</v>
      </c>
      <c r="S130" s="181">
        <v>0</v>
      </c>
      <c r="T130" s="182">
        <f t="shared" si="1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3" t="s">
        <v>129</v>
      </c>
      <c r="AT130" s="183" t="s">
        <v>124</v>
      </c>
      <c r="AU130" s="183" t="s">
        <v>80</v>
      </c>
      <c r="AY130" s="17" t="s">
        <v>121</v>
      </c>
      <c r="BE130" s="184">
        <f t="shared" si="14"/>
        <v>0</v>
      </c>
      <c r="BF130" s="184">
        <f t="shared" si="15"/>
        <v>0</v>
      </c>
      <c r="BG130" s="184">
        <f t="shared" si="16"/>
        <v>0</v>
      </c>
      <c r="BH130" s="184">
        <f t="shared" si="17"/>
        <v>0</v>
      </c>
      <c r="BI130" s="184">
        <f t="shared" si="18"/>
        <v>0</v>
      </c>
      <c r="BJ130" s="17" t="s">
        <v>78</v>
      </c>
      <c r="BK130" s="184">
        <f t="shared" si="19"/>
        <v>0</v>
      </c>
      <c r="BL130" s="17" t="s">
        <v>129</v>
      </c>
      <c r="BM130" s="183" t="s">
        <v>243</v>
      </c>
    </row>
    <row r="131" spans="1:65" s="2" customFormat="1" ht="24.15" customHeight="1">
      <c r="A131" s="34"/>
      <c r="B131" s="35"/>
      <c r="C131" s="173" t="s">
        <v>244</v>
      </c>
      <c r="D131" s="173" t="s">
        <v>124</v>
      </c>
      <c r="E131" s="174" t="s">
        <v>245</v>
      </c>
      <c r="F131" s="175" t="s">
        <v>246</v>
      </c>
      <c r="G131" s="176" t="s">
        <v>191</v>
      </c>
      <c r="H131" s="177">
        <v>50</v>
      </c>
      <c r="I131" s="178"/>
      <c r="J131" s="177">
        <f t="shared" si="10"/>
        <v>0</v>
      </c>
      <c r="K131" s="175" t="s">
        <v>18</v>
      </c>
      <c r="L131" s="39"/>
      <c r="M131" s="179" t="s">
        <v>18</v>
      </c>
      <c r="N131" s="180" t="s">
        <v>41</v>
      </c>
      <c r="O131" s="64"/>
      <c r="P131" s="181">
        <f t="shared" si="11"/>
        <v>0</v>
      </c>
      <c r="Q131" s="181">
        <v>0</v>
      </c>
      <c r="R131" s="181">
        <f t="shared" si="12"/>
        <v>0</v>
      </c>
      <c r="S131" s="181">
        <v>0</v>
      </c>
      <c r="T131" s="182">
        <f t="shared" si="1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3" t="s">
        <v>129</v>
      </c>
      <c r="AT131" s="183" t="s">
        <v>124</v>
      </c>
      <c r="AU131" s="183" t="s">
        <v>80</v>
      </c>
      <c r="AY131" s="17" t="s">
        <v>121</v>
      </c>
      <c r="BE131" s="184">
        <f t="shared" si="14"/>
        <v>0</v>
      </c>
      <c r="BF131" s="184">
        <f t="shared" si="15"/>
        <v>0</v>
      </c>
      <c r="BG131" s="184">
        <f t="shared" si="16"/>
        <v>0</v>
      </c>
      <c r="BH131" s="184">
        <f t="shared" si="17"/>
        <v>0</v>
      </c>
      <c r="BI131" s="184">
        <f t="shared" si="18"/>
        <v>0</v>
      </c>
      <c r="BJ131" s="17" t="s">
        <v>78</v>
      </c>
      <c r="BK131" s="184">
        <f t="shared" si="19"/>
        <v>0</v>
      </c>
      <c r="BL131" s="17" t="s">
        <v>129</v>
      </c>
      <c r="BM131" s="183" t="s">
        <v>247</v>
      </c>
    </row>
    <row r="132" spans="1:65" s="2" customFormat="1" ht="16.5" customHeight="1">
      <c r="A132" s="34"/>
      <c r="B132" s="35"/>
      <c r="C132" s="173" t="s">
        <v>248</v>
      </c>
      <c r="D132" s="173" t="s">
        <v>124</v>
      </c>
      <c r="E132" s="174" t="s">
        <v>249</v>
      </c>
      <c r="F132" s="175" t="s">
        <v>250</v>
      </c>
      <c r="G132" s="176" t="s">
        <v>191</v>
      </c>
      <c r="H132" s="177">
        <v>4</v>
      </c>
      <c r="I132" s="178"/>
      <c r="J132" s="177">
        <f t="shared" si="10"/>
        <v>0</v>
      </c>
      <c r="K132" s="175" t="s">
        <v>18</v>
      </c>
      <c r="L132" s="39"/>
      <c r="M132" s="179" t="s">
        <v>18</v>
      </c>
      <c r="N132" s="180" t="s">
        <v>41</v>
      </c>
      <c r="O132" s="64"/>
      <c r="P132" s="181">
        <f t="shared" si="11"/>
        <v>0</v>
      </c>
      <c r="Q132" s="181">
        <v>0</v>
      </c>
      <c r="R132" s="181">
        <f t="shared" si="12"/>
        <v>0</v>
      </c>
      <c r="S132" s="181">
        <v>0</v>
      </c>
      <c r="T132" s="182">
        <f t="shared" si="1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3" t="s">
        <v>129</v>
      </c>
      <c r="AT132" s="183" t="s">
        <v>124</v>
      </c>
      <c r="AU132" s="183" t="s">
        <v>80</v>
      </c>
      <c r="AY132" s="17" t="s">
        <v>121</v>
      </c>
      <c r="BE132" s="184">
        <f t="shared" si="14"/>
        <v>0</v>
      </c>
      <c r="BF132" s="184">
        <f t="shared" si="15"/>
        <v>0</v>
      </c>
      <c r="BG132" s="184">
        <f t="shared" si="16"/>
        <v>0</v>
      </c>
      <c r="BH132" s="184">
        <f t="shared" si="17"/>
        <v>0</v>
      </c>
      <c r="BI132" s="184">
        <f t="shared" si="18"/>
        <v>0</v>
      </c>
      <c r="BJ132" s="17" t="s">
        <v>78</v>
      </c>
      <c r="BK132" s="184">
        <f t="shared" si="19"/>
        <v>0</v>
      </c>
      <c r="BL132" s="17" t="s">
        <v>129</v>
      </c>
      <c r="BM132" s="183" t="s">
        <v>251</v>
      </c>
    </row>
    <row r="133" spans="1:65" s="2" customFormat="1" ht="16.5" customHeight="1">
      <c r="A133" s="34"/>
      <c r="B133" s="35"/>
      <c r="C133" s="173" t="s">
        <v>252</v>
      </c>
      <c r="D133" s="173" t="s">
        <v>124</v>
      </c>
      <c r="E133" s="174" t="s">
        <v>253</v>
      </c>
      <c r="F133" s="175" t="s">
        <v>254</v>
      </c>
      <c r="G133" s="176" t="s">
        <v>191</v>
      </c>
      <c r="H133" s="177">
        <v>2</v>
      </c>
      <c r="I133" s="178"/>
      <c r="J133" s="177">
        <f t="shared" si="10"/>
        <v>0</v>
      </c>
      <c r="K133" s="175" t="s">
        <v>18</v>
      </c>
      <c r="L133" s="39"/>
      <c r="M133" s="179" t="s">
        <v>18</v>
      </c>
      <c r="N133" s="180" t="s">
        <v>41</v>
      </c>
      <c r="O133" s="64"/>
      <c r="P133" s="181">
        <f t="shared" si="11"/>
        <v>0</v>
      </c>
      <c r="Q133" s="181">
        <v>0</v>
      </c>
      <c r="R133" s="181">
        <f t="shared" si="12"/>
        <v>0</v>
      </c>
      <c r="S133" s="181">
        <v>0</v>
      </c>
      <c r="T133" s="182">
        <f t="shared" si="1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3" t="s">
        <v>129</v>
      </c>
      <c r="AT133" s="183" t="s">
        <v>124</v>
      </c>
      <c r="AU133" s="183" t="s">
        <v>80</v>
      </c>
      <c r="AY133" s="17" t="s">
        <v>121</v>
      </c>
      <c r="BE133" s="184">
        <f t="shared" si="14"/>
        <v>0</v>
      </c>
      <c r="BF133" s="184">
        <f t="shared" si="15"/>
        <v>0</v>
      </c>
      <c r="BG133" s="184">
        <f t="shared" si="16"/>
        <v>0</v>
      </c>
      <c r="BH133" s="184">
        <f t="shared" si="17"/>
        <v>0</v>
      </c>
      <c r="BI133" s="184">
        <f t="shared" si="18"/>
        <v>0</v>
      </c>
      <c r="BJ133" s="17" t="s">
        <v>78</v>
      </c>
      <c r="BK133" s="184">
        <f t="shared" si="19"/>
        <v>0</v>
      </c>
      <c r="BL133" s="17" t="s">
        <v>129</v>
      </c>
      <c r="BM133" s="183" t="s">
        <v>255</v>
      </c>
    </row>
    <row r="134" spans="1:65" s="2" customFormat="1" ht="16.5" customHeight="1">
      <c r="A134" s="34"/>
      <c r="B134" s="35"/>
      <c r="C134" s="173" t="s">
        <v>256</v>
      </c>
      <c r="D134" s="173" t="s">
        <v>124</v>
      </c>
      <c r="E134" s="174" t="s">
        <v>257</v>
      </c>
      <c r="F134" s="175" t="s">
        <v>258</v>
      </c>
      <c r="G134" s="176" t="s">
        <v>234</v>
      </c>
      <c r="H134" s="177">
        <v>0.2</v>
      </c>
      <c r="I134" s="178"/>
      <c r="J134" s="177">
        <f t="shared" si="10"/>
        <v>0</v>
      </c>
      <c r="K134" s="175" t="s">
        <v>18</v>
      </c>
      <c r="L134" s="39"/>
      <c r="M134" s="179" t="s">
        <v>18</v>
      </c>
      <c r="N134" s="180" t="s">
        <v>41</v>
      </c>
      <c r="O134" s="64"/>
      <c r="P134" s="181">
        <f t="shared" si="11"/>
        <v>0</v>
      </c>
      <c r="Q134" s="181">
        <v>0</v>
      </c>
      <c r="R134" s="181">
        <f t="shared" si="12"/>
        <v>0</v>
      </c>
      <c r="S134" s="181">
        <v>0</v>
      </c>
      <c r="T134" s="182">
        <f t="shared" si="1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3" t="s">
        <v>129</v>
      </c>
      <c r="AT134" s="183" t="s">
        <v>124</v>
      </c>
      <c r="AU134" s="183" t="s">
        <v>80</v>
      </c>
      <c r="AY134" s="17" t="s">
        <v>121</v>
      </c>
      <c r="BE134" s="184">
        <f t="shared" si="14"/>
        <v>0</v>
      </c>
      <c r="BF134" s="184">
        <f t="shared" si="15"/>
        <v>0</v>
      </c>
      <c r="BG134" s="184">
        <f t="shared" si="16"/>
        <v>0</v>
      </c>
      <c r="BH134" s="184">
        <f t="shared" si="17"/>
        <v>0</v>
      </c>
      <c r="BI134" s="184">
        <f t="shared" si="18"/>
        <v>0</v>
      </c>
      <c r="BJ134" s="17" t="s">
        <v>78</v>
      </c>
      <c r="BK134" s="184">
        <f t="shared" si="19"/>
        <v>0</v>
      </c>
      <c r="BL134" s="17" t="s">
        <v>129</v>
      </c>
      <c r="BM134" s="183" t="s">
        <v>259</v>
      </c>
    </row>
    <row r="135" spans="1:65" s="2" customFormat="1" ht="16.5" customHeight="1">
      <c r="A135" s="34"/>
      <c r="B135" s="35"/>
      <c r="C135" s="173" t="s">
        <v>260</v>
      </c>
      <c r="D135" s="173" t="s">
        <v>124</v>
      </c>
      <c r="E135" s="174" t="s">
        <v>261</v>
      </c>
      <c r="F135" s="175" t="s">
        <v>262</v>
      </c>
      <c r="G135" s="176" t="s">
        <v>234</v>
      </c>
      <c r="H135" s="177">
        <v>0.5</v>
      </c>
      <c r="I135" s="178"/>
      <c r="J135" s="177">
        <f t="shared" si="10"/>
        <v>0</v>
      </c>
      <c r="K135" s="175" t="s">
        <v>18</v>
      </c>
      <c r="L135" s="39"/>
      <c r="M135" s="179" t="s">
        <v>18</v>
      </c>
      <c r="N135" s="180" t="s">
        <v>41</v>
      </c>
      <c r="O135" s="64"/>
      <c r="P135" s="181">
        <f t="shared" si="11"/>
        <v>0</v>
      </c>
      <c r="Q135" s="181">
        <v>0</v>
      </c>
      <c r="R135" s="181">
        <f t="shared" si="12"/>
        <v>0</v>
      </c>
      <c r="S135" s="181">
        <v>0</v>
      </c>
      <c r="T135" s="182">
        <f t="shared" si="1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3" t="s">
        <v>129</v>
      </c>
      <c r="AT135" s="183" t="s">
        <v>124</v>
      </c>
      <c r="AU135" s="183" t="s">
        <v>80</v>
      </c>
      <c r="AY135" s="17" t="s">
        <v>121</v>
      </c>
      <c r="BE135" s="184">
        <f t="shared" si="14"/>
        <v>0</v>
      </c>
      <c r="BF135" s="184">
        <f t="shared" si="15"/>
        <v>0</v>
      </c>
      <c r="BG135" s="184">
        <f t="shared" si="16"/>
        <v>0</v>
      </c>
      <c r="BH135" s="184">
        <f t="shared" si="17"/>
        <v>0</v>
      </c>
      <c r="BI135" s="184">
        <f t="shared" si="18"/>
        <v>0</v>
      </c>
      <c r="BJ135" s="17" t="s">
        <v>78</v>
      </c>
      <c r="BK135" s="184">
        <f t="shared" si="19"/>
        <v>0</v>
      </c>
      <c r="BL135" s="17" t="s">
        <v>129</v>
      </c>
      <c r="BM135" s="183" t="s">
        <v>263</v>
      </c>
    </row>
    <row r="136" spans="1:65" s="2" customFormat="1" ht="16.5" customHeight="1">
      <c r="A136" s="34"/>
      <c r="B136" s="35"/>
      <c r="C136" s="173" t="s">
        <v>264</v>
      </c>
      <c r="D136" s="173" t="s">
        <v>124</v>
      </c>
      <c r="E136" s="174" t="s">
        <v>265</v>
      </c>
      <c r="F136" s="175" t="s">
        <v>266</v>
      </c>
      <c r="G136" s="176" t="s">
        <v>234</v>
      </c>
      <c r="H136" s="177">
        <v>4</v>
      </c>
      <c r="I136" s="178"/>
      <c r="J136" s="177">
        <f t="shared" si="10"/>
        <v>0</v>
      </c>
      <c r="K136" s="175" t="s">
        <v>18</v>
      </c>
      <c r="L136" s="39"/>
      <c r="M136" s="179" t="s">
        <v>18</v>
      </c>
      <c r="N136" s="180" t="s">
        <v>41</v>
      </c>
      <c r="O136" s="64"/>
      <c r="P136" s="181">
        <f t="shared" si="11"/>
        <v>0</v>
      </c>
      <c r="Q136" s="181">
        <v>0</v>
      </c>
      <c r="R136" s="181">
        <f t="shared" si="12"/>
        <v>0</v>
      </c>
      <c r="S136" s="181">
        <v>0</v>
      </c>
      <c r="T136" s="182">
        <f t="shared" si="1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3" t="s">
        <v>129</v>
      </c>
      <c r="AT136" s="183" t="s">
        <v>124</v>
      </c>
      <c r="AU136" s="183" t="s">
        <v>80</v>
      </c>
      <c r="AY136" s="17" t="s">
        <v>121</v>
      </c>
      <c r="BE136" s="184">
        <f t="shared" si="14"/>
        <v>0</v>
      </c>
      <c r="BF136" s="184">
        <f t="shared" si="15"/>
        <v>0</v>
      </c>
      <c r="BG136" s="184">
        <f t="shared" si="16"/>
        <v>0</v>
      </c>
      <c r="BH136" s="184">
        <f t="shared" si="17"/>
        <v>0</v>
      </c>
      <c r="BI136" s="184">
        <f t="shared" si="18"/>
        <v>0</v>
      </c>
      <c r="BJ136" s="17" t="s">
        <v>78</v>
      </c>
      <c r="BK136" s="184">
        <f t="shared" si="19"/>
        <v>0</v>
      </c>
      <c r="BL136" s="17" t="s">
        <v>129</v>
      </c>
      <c r="BM136" s="183" t="s">
        <v>267</v>
      </c>
    </row>
    <row r="137" spans="1:65" s="2" customFormat="1" ht="16.5" customHeight="1">
      <c r="A137" s="34"/>
      <c r="B137" s="35"/>
      <c r="C137" s="173" t="s">
        <v>268</v>
      </c>
      <c r="D137" s="173" t="s">
        <v>124</v>
      </c>
      <c r="E137" s="174" t="s">
        <v>269</v>
      </c>
      <c r="F137" s="175" t="s">
        <v>270</v>
      </c>
      <c r="G137" s="176" t="s">
        <v>234</v>
      </c>
      <c r="H137" s="177">
        <v>8</v>
      </c>
      <c r="I137" s="178"/>
      <c r="J137" s="177">
        <f t="shared" si="10"/>
        <v>0</v>
      </c>
      <c r="K137" s="175" t="s">
        <v>18</v>
      </c>
      <c r="L137" s="39"/>
      <c r="M137" s="179" t="s">
        <v>18</v>
      </c>
      <c r="N137" s="180" t="s">
        <v>41</v>
      </c>
      <c r="O137" s="64"/>
      <c r="P137" s="181">
        <f t="shared" si="11"/>
        <v>0</v>
      </c>
      <c r="Q137" s="181">
        <v>0</v>
      </c>
      <c r="R137" s="181">
        <f t="shared" si="12"/>
        <v>0</v>
      </c>
      <c r="S137" s="181">
        <v>0</v>
      </c>
      <c r="T137" s="182">
        <f t="shared" si="1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3" t="s">
        <v>129</v>
      </c>
      <c r="AT137" s="183" t="s">
        <v>124</v>
      </c>
      <c r="AU137" s="183" t="s">
        <v>80</v>
      </c>
      <c r="AY137" s="17" t="s">
        <v>121</v>
      </c>
      <c r="BE137" s="184">
        <f t="shared" si="14"/>
        <v>0</v>
      </c>
      <c r="BF137" s="184">
        <f t="shared" si="15"/>
        <v>0</v>
      </c>
      <c r="BG137" s="184">
        <f t="shared" si="16"/>
        <v>0</v>
      </c>
      <c r="BH137" s="184">
        <f t="shared" si="17"/>
        <v>0</v>
      </c>
      <c r="BI137" s="184">
        <f t="shared" si="18"/>
        <v>0</v>
      </c>
      <c r="BJ137" s="17" t="s">
        <v>78</v>
      </c>
      <c r="BK137" s="184">
        <f t="shared" si="19"/>
        <v>0</v>
      </c>
      <c r="BL137" s="17" t="s">
        <v>129</v>
      </c>
      <c r="BM137" s="183" t="s">
        <v>271</v>
      </c>
    </row>
    <row r="138" spans="1:65" s="2" customFormat="1" ht="16.5" customHeight="1">
      <c r="A138" s="34"/>
      <c r="B138" s="35"/>
      <c r="C138" s="173" t="s">
        <v>272</v>
      </c>
      <c r="D138" s="173" t="s">
        <v>124</v>
      </c>
      <c r="E138" s="174" t="s">
        <v>273</v>
      </c>
      <c r="F138" s="175" t="s">
        <v>274</v>
      </c>
      <c r="G138" s="176" t="s">
        <v>234</v>
      </c>
      <c r="H138" s="177">
        <v>1</v>
      </c>
      <c r="I138" s="178"/>
      <c r="J138" s="177">
        <f t="shared" si="10"/>
        <v>0</v>
      </c>
      <c r="K138" s="175" t="s">
        <v>18</v>
      </c>
      <c r="L138" s="39"/>
      <c r="M138" s="179" t="s">
        <v>18</v>
      </c>
      <c r="N138" s="180" t="s">
        <v>41</v>
      </c>
      <c r="O138" s="64"/>
      <c r="P138" s="181">
        <f t="shared" si="11"/>
        <v>0</v>
      </c>
      <c r="Q138" s="181">
        <v>0</v>
      </c>
      <c r="R138" s="181">
        <f t="shared" si="12"/>
        <v>0</v>
      </c>
      <c r="S138" s="181">
        <v>0</v>
      </c>
      <c r="T138" s="182">
        <f t="shared" si="1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3" t="s">
        <v>129</v>
      </c>
      <c r="AT138" s="183" t="s">
        <v>124</v>
      </c>
      <c r="AU138" s="183" t="s">
        <v>80</v>
      </c>
      <c r="AY138" s="17" t="s">
        <v>121</v>
      </c>
      <c r="BE138" s="184">
        <f t="shared" si="14"/>
        <v>0</v>
      </c>
      <c r="BF138" s="184">
        <f t="shared" si="15"/>
        <v>0</v>
      </c>
      <c r="BG138" s="184">
        <f t="shared" si="16"/>
        <v>0</v>
      </c>
      <c r="BH138" s="184">
        <f t="shared" si="17"/>
        <v>0</v>
      </c>
      <c r="BI138" s="184">
        <f t="shared" si="18"/>
        <v>0</v>
      </c>
      <c r="BJ138" s="17" t="s">
        <v>78</v>
      </c>
      <c r="BK138" s="184">
        <f t="shared" si="19"/>
        <v>0</v>
      </c>
      <c r="BL138" s="17" t="s">
        <v>129</v>
      </c>
      <c r="BM138" s="183" t="s">
        <v>275</v>
      </c>
    </row>
    <row r="139" spans="1:65" s="2" customFormat="1" ht="16.5" customHeight="1">
      <c r="A139" s="34"/>
      <c r="B139" s="35"/>
      <c r="C139" s="173" t="s">
        <v>276</v>
      </c>
      <c r="D139" s="173" t="s">
        <v>124</v>
      </c>
      <c r="E139" s="174" t="s">
        <v>277</v>
      </c>
      <c r="F139" s="175" t="s">
        <v>278</v>
      </c>
      <c r="G139" s="176" t="s">
        <v>234</v>
      </c>
      <c r="H139" s="177">
        <v>8</v>
      </c>
      <c r="I139" s="178"/>
      <c r="J139" s="177">
        <f t="shared" si="10"/>
        <v>0</v>
      </c>
      <c r="K139" s="175" t="s">
        <v>18</v>
      </c>
      <c r="L139" s="39"/>
      <c r="M139" s="179" t="s">
        <v>18</v>
      </c>
      <c r="N139" s="180" t="s">
        <v>41</v>
      </c>
      <c r="O139" s="64"/>
      <c r="P139" s="181">
        <f t="shared" si="11"/>
        <v>0</v>
      </c>
      <c r="Q139" s="181">
        <v>0</v>
      </c>
      <c r="R139" s="181">
        <f t="shared" si="12"/>
        <v>0</v>
      </c>
      <c r="S139" s="181">
        <v>0</v>
      </c>
      <c r="T139" s="182">
        <f t="shared" si="1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3" t="s">
        <v>129</v>
      </c>
      <c r="AT139" s="183" t="s">
        <v>124</v>
      </c>
      <c r="AU139" s="183" t="s">
        <v>80</v>
      </c>
      <c r="AY139" s="17" t="s">
        <v>121</v>
      </c>
      <c r="BE139" s="184">
        <f t="shared" si="14"/>
        <v>0</v>
      </c>
      <c r="BF139" s="184">
        <f t="shared" si="15"/>
        <v>0</v>
      </c>
      <c r="BG139" s="184">
        <f t="shared" si="16"/>
        <v>0</v>
      </c>
      <c r="BH139" s="184">
        <f t="shared" si="17"/>
        <v>0</v>
      </c>
      <c r="BI139" s="184">
        <f t="shared" si="18"/>
        <v>0</v>
      </c>
      <c r="BJ139" s="17" t="s">
        <v>78</v>
      </c>
      <c r="BK139" s="184">
        <f t="shared" si="19"/>
        <v>0</v>
      </c>
      <c r="BL139" s="17" t="s">
        <v>129</v>
      </c>
      <c r="BM139" s="183" t="s">
        <v>279</v>
      </c>
    </row>
    <row r="140" spans="1:65" s="2" customFormat="1" ht="16.5" customHeight="1">
      <c r="A140" s="34"/>
      <c r="B140" s="35"/>
      <c r="C140" s="173" t="s">
        <v>280</v>
      </c>
      <c r="D140" s="173" t="s">
        <v>124</v>
      </c>
      <c r="E140" s="174" t="s">
        <v>281</v>
      </c>
      <c r="F140" s="175" t="s">
        <v>282</v>
      </c>
      <c r="G140" s="176" t="s">
        <v>234</v>
      </c>
      <c r="H140" s="177">
        <v>1</v>
      </c>
      <c r="I140" s="178"/>
      <c r="J140" s="177">
        <f t="shared" si="10"/>
        <v>0</v>
      </c>
      <c r="K140" s="175" t="s">
        <v>18</v>
      </c>
      <c r="L140" s="39"/>
      <c r="M140" s="179" t="s">
        <v>18</v>
      </c>
      <c r="N140" s="180" t="s">
        <v>41</v>
      </c>
      <c r="O140" s="64"/>
      <c r="P140" s="181">
        <f t="shared" si="11"/>
        <v>0</v>
      </c>
      <c r="Q140" s="181">
        <v>0</v>
      </c>
      <c r="R140" s="181">
        <f t="shared" si="12"/>
        <v>0</v>
      </c>
      <c r="S140" s="181">
        <v>0</v>
      </c>
      <c r="T140" s="182">
        <f t="shared" si="1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3" t="s">
        <v>129</v>
      </c>
      <c r="AT140" s="183" t="s">
        <v>124</v>
      </c>
      <c r="AU140" s="183" t="s">
        <v>80</v>
      </c>
      <c r="AY140" s="17" t="s">
        <v>121</v>
      </c>
      <c r="BE140" s="184">
        <f t="shared" si="14"/>
        <v>0</v>
      </c>
      <c r="BF140" s="184">
        <f t="shared" si="15"/>
        <v>0</v>
      </c>
      <c r="BG140" s="184">
        <f t="shared" si="16"/>
        <v>0</v>
      </c>
      <c r="BH140" s="184">
        <f t="shared" si="17"/>
        <v>0</v>
      </c>
      <c r="BI140" s="184">
        <f t="shared" si="18"/>
        <v>0</v>
      </c>
      <c r="BJ140" s="17" t="s">
        <v>78</v>
      </c>
      <c r="BK140" s="184">
        <f t="shared" si="19"/>
        <v>0</v>
      </c>
      <c r="BL140" s="17" t="s">
        <v>129</v>
      </c>
      <c r="BM140" s="183" t="s">
        <v>283</v>
      </c>
    </row>
    <row r="141" spans="1:65" s="2" customFormat="1" ht="16.5" customHeight="1">
      <c r="A141" s="34"/>
      <c r="B141" s="35"/>
      <c r="C141" s="173" t="s">
        <v>284</v>
      </c>
      <c r="D141" s="173" t="s">
        <v>124</v>
      </c>
      <c r="E141" s="174" t="s">
        <v>285</v>
      </c>
      <c r="F141" s="175" t="s">
        <v>286</v>
      </c>
      <c r="G141" s="176" t="s">
        <v>234</v>
      </c>
      <c r="H141" s="177">
        <v>3</v>
      </c>
      <c r="I141" s="178"/>
      <c r="J141" s="177">
        <f t="shared" si="10"/>
        <v>0</v>
      </c>
      <c r="K141" s="175" t="s">
        <v>18</v>
      </c>
      <c r="L141" s="39"/>
      <c r="M141" s="179" t="s">
        <v>18</v>
      </c>
      <c r="N141" s="180" t="s">
        <v>41</v>
      </c>
      <c r="O141" s="64"/>
      <c r="P141" s="181">
        <f t="shared" si="11"/>
        <v>0</v>
      </c>
      <c r="Q141" s="181">
        <v>0</v>
      </c>
      <c r="R141" s="181">
        <f t="shared" si="12"/>
        <v>0</v>
      </c>
      <c r="S141" s="181">
        <v>0</v>
      </c>
      <c r="T141" s="182">
        <f t="shared" si="1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3" t="s">
        <v>129</v>
      </c>
      <c r="AT141" s="183" t="s">
        <v>124</v>
      </c>
      <c r="AU141" s="183" t="s">
        <v>80</v>
      </c>
      <c r="AY141" s="17" t="s">
        <v>121</v>
      </c>
      <c r="BE141" s="184">
        <f t="shared" si="14"/>
        <v>0</v>
      </c>
      <c r="BF141" s="184">
        <f t="shared" si="15"/>
        <v>0</v>
      </c>
      <c r="BG141" s="184">
        <f t="shared" si="16"/>
        <v>0</v>
      </c>
      <c r="BH141" s="184">
        <f t="shared" si="17"/>
        <v>0</v>
      </c>
      <c r="BI141" s="184">
        <f t="shared" si="18"/>
        <v>0</v>
      </c>
      <c r="BJ141" s="17" t="s">
        <v>78</v>
      </c>
      <c r="BK141" s="184">
        <f t="shared" si="19"/>
        <v>0</v>
      </c>
      <c r="BL141" s="17" t="s">
        <v>129</v>
      </c>
      <c r="BM141" s="183" t="s">
        <v>287</v>
      </c>
    </row>
    <row r="142" spans="1:65" s="12" customFormat="1" ht="22.8" customHeight="1">
      <c r="B142" s="157"/>
      <c r="C142" s="158"/>
      <c r="D142" s="159" t="s">
        <v>69</v>
      </c>
      <c r="E142" s="171" t="s">
        <v>288</v>
      </c>
      <c r="F142" s="171" t="s">
        <v>289</v>
      </c>
      <c r="G142" s="158"/>
      <c r="H142" s="158"/>
      <c r="I142" s="161"/>
      <c r="J142" s="172">
        <f>BK142</f>
        <v>0</v>
      </c>
      <c r="K142" s="158"/>
      <c r="L142" s="163"/>
      <c r="M142" s="164"/>
      <c r="N142" s="165"/>
      <c r="O142" s="165"/>
      <c r="P142" s="166">
        <f>SUM(P143:P177)</f>
        <v>0</v>
      </c>
      <c r="Q142" s="165"/>
      <c r="R142" s="166">
        <f>SUM(R143:R177)</f>
        <v>0</v>
      </c>
      <c r="S142" s="165"/>
      <c r="T142" s="167">
        <f>SUM(T143:T177)</f>
        <v>0</v>
      </c>
      <c r="AR142" s="168" t="s">
        <v>80</v>
      </c>
      <c r="AT142" s="169" t="s">
        <v>69</v>
      </c>
      <c r="AU142" s="169" t="s">
        <v>78</v>
      </c>
      <c r="AY142" s="168" t="s">
        <v>121</v>
      </c>
      <c r="BK142" s="170">
        <f>SUM(BK143:BK177)</f>
        <v>0</v>
      </c>
    </row>
    <row r="143" spans="1:65" s="2" customFormat="1" ht="24.15" customHeight="1">
      <c r="A143" s="34"/>
      <c r="B143" s="35"/>
      <c r="C143" s="202" t="s">
        <v>290</v>
      </c>
      <c r="D143" s="202" t="s">
        <v>170</v>
      </c>
      <c r="E143" s="203" t="s">
        <v>291</v>
      </c>
      <c r="F143" s="204" t="s">
        <v>292</v>
      </c>
      <c r="G143" s="205" t="s">
        <v>293</v>
      </c>
      <c r="H143" s="206">
        <v>8</v>
      </c>
      <c r="I143" s="207"/>
      <c r="J143" s="206">
        <f t="shared" ref="J143:J177" si="20">ROUND(I143*H143,2)</f>
        <v>0</v>
      </c>
      <c r="K143" s="204" t="s">
        <v>18</v>
      </c>
      <c r="L143" s="208"/>
      <c r="M143" s="209" t="s">
        <v>18</v>
      </c>
      <c r="N143" s="210" t="s">
        <v>41</v>
      </c>
      <c r="O143" s="64"/>
      <c r="P143" s="181">
        <f t="shared" ref="P143:P177" si="21">O143*H143</f>
        <v>0</v>
      </c>
      <c r="Q143" s="181">
        <v>0</v>
      </c>
      <c r="R143" s="181">
        <f t="shared" ref="R143:R177" si="22">Q143*H143</f>
        <v>0</v>
      </c>
      <c r="S143" s="181">
        <v>0</v>
      </c>
      <c r="T143" s="182">
        <f t="shared" ref="T143:T177" si="23"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3" t="s">
        <v>173</v>
      </c>
      <c r="AT143" s="183" t="s">
        <v>170</v>
      </c>
      <c r="AU143" s="183" t="s">
        <v>80</v>
      </c>
      <c r="AY143" s="17" t="s">
        <v>121</v>
      </c>
      <c r="BE143" s="184">
        <f t="shared" ref="BE143:BE177" si="24">IF(N143="základní",J143,0)</f>
        <v>0</v>
      </c>
      <c r="BF143" s="184">
        <f t="shared" ref="BF143:BF177" si="25">IF(N143="snížená",J143,0)</f>
        <v>0</v>
      </c>
      <c r="BG143" s="184">
        <f t="shared" ref="BG143:BG177" si="26">IF(N143="zákl. přenesená",J143,0)</f>
        <v>0</v>
      </c>
      <c r="BH143" s="184">
        <f t="shared" ref="BH143:BH177" si="27">IF(N143="sníž. přenesená",J143,0)</f>
        <v>0</v>
      </c>
      <c r="BI143" s="184">
        <f t="shared" ref="BI143:BI177" si="28">IF(N143="nulová",J143,0)</f>
        <v>0</v>
      </c>
      <c r="BJ143" s="17" t="s">
        <v>78</v>
      </c>
      <c r="BK143" s="184">
        <f t="shared" ref="BK143:BK177" si="29">ROUND(I143*H143,2)</f>
        <v>0</v>
      </c>
      <c r="BL143" s="17" t="s">
        <v>129</v>
      </c>
      <c r="BM143" s="183" t="s">
        <v>294</v>
      </c>
    </row>
    <row r="144" spans="1:65" s="2" customFormat="1" ht="16.5" customHeight="1">
      <c r="A144" s="34"/>
      <c r="B144" s="35"/>
      <c r="C144" s="202" t="s">
        <v>295</v>
      </c>
      <c r="D144" s="202" t="s">
        <v>170</v>
      </c>
      <c r="E144" s="203" t="s">
        <v>296</v>
      </c>
      <c r="F144" s="204" t="s">
        <v>297</v>
      </c>
      <c r="G144" s="205" t="s">
        <v>293</v>
      </c>
      <c r="H144" s="206">
        <v>8</v>
      </c>
      <c r="I144" s="207"/>
      <c r="J144" s="206">
        <f t="shared" si="20"/>
        <v>0</v>
      </c>
      <c r="K144" s="204" t="s">
        <v>18</v>
      </c>
      <c r="L144" s="208"/>
      <c r="M144" s="209" t="s">
        <v>18</v>
      </c>
      <c r="N144" s="210" t="s">
        <v>41</v>
      </c>
      <c r="O144" s="64"/>
      <c r="P144" s="181">
        <f t="shared" si="21"/>
        <v>0</v>
      </c>
      <c r="Q144" s="181">
        <v>0</v>
      </c>
      <c r="R144" s="181">
        <f t="shared" si="22"/>
        <v>0</v>
      </c>
      <c r="S144" s="181">
        <v>0</v>
      </c>
      <c r="T144" s="182">
        <f t="shared" si="2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3" t="s">
        <v>173</v>
      </c>
      <c r="AT144" s="183" t="s">
        <v>170</v>
      </c>
      <c r="AU144" s="183" t="s">
        <v>80</v>
      </c>
      <c r="AY144" s="17" t="s">
        <v>121</v>
      </c>
      <c r="BE144" s="184">
        <f t="shared" si="24"/>
        <v>0</v>
      </c>
      <c r="BF144" s="184">
        <f t="shared" si="25"/>
        <v>0</v>
      </c>
      <c r="BG144" s="184">
        <f t="shared" si="26"/>
        <v>0</v>
      </c>
      <c r="BH144" s="184">
        <f t="shared" si="27"/>
        <v>0</v>
      </c>
      <c r="BI144" s="184">
        <f t="shared" si="28"/>
        <v>0</v>
      </c>
      <c r="BJ144" s="17" t="s">
        <v>78</v>
      </c>
      <c r="BK144" s="184">
        <f t="shared" si="29"/>
        <v>0</v>
      </c>
      <c r="BL144" s="17" t="s">
        <v>129</v>
      </c>
      <c r="BM144" s="183" t="s">
        <v>298</v>
      </c>
    </row>
    <row r="145" spans="1:65" s="2" customFormat="1" ht="16.5" customHeight="1">
      <c r="A145" s="34"/>
      <c r="B145" s="35"/>
      <c r="C145" s="202" t="s">
        <v>299</v>
      </c>
      <c r="D145" s="202" t="s">
        <v>170</v>
      </c>
      <c r="E145" s="203" t="s">
        <v>300</v>
      </c>
      <c r="F145" s="204" t="s">
        <v>301</v>
      </c>
      <c r="G145" s="205" t="s">
        <v>293</v>
      </c>
      <c r="H145" s="206">
        <v>4</v>
      </c>
      <c r="I145" s="207"/>
      <c r="J145" s="206">
        <f t="shared" si="20"/>
        <v>0</v>
      </c>
      <c r="K145" s="204" t="s">
        <v>18</v>
      </c>
      <c r="L145" s="208"/>
      <c r="M145" s="209" t="s">
        <v>18</v>
      </c>
      <c r="N145" s="210" t="s">
        <v>41</v>
      </c>
      <c r="O145" s="64"/>
      <c r="P145" s="181">
        <f t="shared" si="21"/>
        <v>0</v>
      </c>
      <c r="Q145" s="181">
        <v>0</v>
      </c>
      <c r="R145" s="181">
        <f t="shared" si="22"/>
        <v>0</v>
      </c>
      <c r="S145" s="181">
        <v>0</v>
      </c>
      <c r="T145" s="182">
        <f t="shared" si="2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3" t="s">
        <v>173</v>
      </c>
      <c r="AT145" s="183" t="s">
        <v>170</v>
      </c>
      <c r="AU145" s="183" t="s">
        <v>80</v>
      </c>
      <c r="AY145" s="17" t="s">
        <v>121</v>
      </c>
      <c r="BE145" s="184">
        <f t="shared" si="24"/>
        <v>0</v>
      </c>
      <c r="BF145" s="184">
        <f t="shared" si="25"/>
        <v>0</v>
      </c>
      <c r="BG145" s="184">
        <f t="shared" si="26"/>
        <v>0</v>
      </c>
      <c r="BH145" s="184">
        <f t="shared" si="27"/>
        <v>0</v>
      </c>
      <c r="BI145" s="184">
        <f t="shared" si="28"/>
        <v>0</v>
      </c>
      <c r="BJ145" s="17" t="s">
        <v>78</v>
      </c>
      <c r="BK145" s="184">
        <f t="shared" si="29"/>
        <v>0</v>
      </c>
      <c r="BL145" s="17" t="s">
        <v>129</v>
      </c>
      <c r="BM145" s="183" t="s">
        <v>302</v>
      </c>
    </row>
    <row r="146" spans="1:65" s="2" customFormat="1" ht="16.5" customHeight="1">
      <c r="A146" s="34"/>
      <c r="B146" s="35"/>
      <c r="C146" s="202" t="s">
        <v>303</v>
      </c>
      <c r="D146" s="202" t="s">
        <v>170</v>
      </c>
      <c r="E146" s="203" t="s">
        <v>304</v>
      </c>
      <c r="F146" s="204" t="s">
        <v>305</v>
      </c>
      <c r="G146" s="205" t="s">
        <v>293</v>
      </c>
      <c r="H146" s="206">
        <v>2</v>
      </c>
      <c r="I146" s="207"/>
      <c r="J146" s="206">
        <f t="shared" si="20"/>
        <v>0</v>
      </c>
      <c r="K146" s="204" t="s">
        <v>18</v>
      </c>
      <c r="L146" s="208"/>
      <c r="M146" s="209" t="s">
        <v>18</v>
      </c>
      <c r="N146" s="210" t="s">
        <v>41</v>
      </c>
      <c r="O146" s="64"/>
      <c r="P146" s="181">
        <f t="shared" si="21"/>
        <v>0</v>
      </c>
      <c r="Q146" s="181">
        <v>0</v>
      </c>
      <c r="R146" s="181">
        <f t="shared" si="22"/>
        <v>0</v>
      </c>
      <c r="S146" s="181">
        <v>0</v>
      </c>
      <c r="T146" s="182">
        <f t="shared" si="2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3" t="s">
        <v>173</v>
      </c>
      <c r="AT146" s="183" t="s">
        <v>170</v>
      </c>
      <c r="AU146" s="183" t="s">
        <v>80</v>
      </c>
      <c r="AY146" s="17" t="s">
        <v>121</v>
      </c>
      <c r="BE146" s="184">
        <f t="shared" si="24"/>
        <v>0</v>
      </c>
      <c r="BF146" s="184">
        <f t="shared" si="25"/>
        <v>0</v>
      </c>
      <c r="BG146" s="184">
        <f t="shared" si="26"/>
        <v>0</v>
      </c>
      <c r="BH146" s="184">
        <f t="shared" si="27"/>
        <v>0</v>
      </c>
      <c r="BI146" s="184">
        <f t="shared" si="28"/>
        <v>0</v>
      </c>
      <c r="BJ146" s="17" t="s">
        <v>78</v>
      </c>
      <c r="BK146" s="184">
        <f t="shared" si="29"/>
        <v>0</v>
      </c>
      <c r="BL146" s="17" t="s">
        <v>129</v>
      </c>
      <c r="BM146" s="183" t="s">
        <v>306</v>
      </c>
    </row>
    <row r="147" spans="1:65" s="2" customFormat="1" ht="16.5" customHeight="1">
      <c r="A147" s="34"/>
      <c r="B147" s="35"/>
      <c r="C147" s="202" t="s">
        <v>307</v>
      </c>
      <c r="D147" s="202" t="s">
        <v>170</v>
      </c>
      <c r="E147" s="203" t="s">
        <v>308</v>
      </c>
      <c r="F147" s="204" t="s">
        <v>309</v>
      </c>
      <c r="G147" s="205" t="s">
        <v>293</v>
      </c>
      <c r="H147" s="206">
        <v>4</v>
      </c>
      <c r="I147" s="207"/>
      <c r="J147" s="206">
        <f t="shared" si="20"/>
        <v>0</v>
      </c>
      <c r="K147" s="204" t="s">
        <v>18</v>
      </c>
      <c r="L147" s="208"/>
      <c r="M147" s="209" t="s">
        <v>18</v>
      </c>
      <c r="N147" s="210" t="s">
        <v>41</v>
      </c>
      <c r="O147" s="64"/>
      <c r="P147" s="181">
        <f t="shared" si="21"/>
        <v>0</v>
      </c>
      <c r="Q147" s="181">
        <v>0</v>
      </c>
      <c r="R147" s="181">
        <f t="shared" si="22"/>
        <v>0</v>
      </c>
      <c r="S147" s="181">
        <v>0</v>
      </c>
      <c r="T147" s="182">
        <f t="shared" si="2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3" t="s">
        <v>173</v>
      </c>
      <c r="AT147" s="183" t="s">
        <v>170</v>
      </c>
      <c r="AU147" s="183" t="s">
        <v>80</v>
      </c>
      <c r="AY147" s="17" t="s">
        <v>121</v>
      </c>
      <c r="BE147" s="184">
        <f t="shared" si="24"/>
        <v>0</v>
      </c>
      <c r="BF147" s="184">
        <f t="shared" si="25"/>
        <v>0</v>
      </c>
      <c r="BG147" s="184">
        <f t="shared" si="26"/>
        <v>0</v>
      </c>
      <c r="BH147" s="184">
        <f t="shared" si="27"/>
        <v>0</v>
      </c>
      <c r="BI147" s="184">
        <f t="shared" si="28"/>
        <v>0</v>
      </c>
      <c r="BJ147" s="17" t="s">
        <v>78</v>
      </c>
      <c r="BK147" s="184">
        <f t="shared" si="29"/>
        <v>0</v>
      </c>
      <c r="BL147" s="17" t="s">
        <v>129</v>
      </c>
      <c r="BM147" s="183" t="s">
        <v>310</v>
      </c>
    </row>
    <row r="148" spans="1:65" s="2" customFormat="1" ht="16.5" customHeight="1">
      <c r="A148" s="34"/>
      <c r="B148" s="35"/>
      <c r="C148" s="202" t="s">
        <v>311</v>
      </c>
      <c r="D148" s="202" t="s">
        <v>170</v>
      </c>
      <c r="E148" s="203" t="s">
        <v>312</v>
      </c>
      <c r="F148" s="204" t="s">
        <v>313</v>
      </c>
      <c r="G148" s="205" t="s">
        <v>293</v>
      </c>
      <c r="H148" s="206">
        <v>8</v>
      </c>
      <c r="I148" s="207"/>
      <c r="J148" s="206">
        <f t="shared" si="20"/>
        <v>0</v>
      </c>
      <c r="K148" s="204" t="s">
        <v>18</v>
      </c>
      <c r="L148" s="208"/>
      <c r="M148" s="209" t="s">
        <v>18</v>
      </c>
      <c r="N148" s="210" t="s">
        <v>41</v>
      </c>
      <c r="O148" s="64"/>
      <c r="P148" s="181">
        <f t="shared" si="21"/>
        <v>0</v>
      </c>
      <c r="Q148" s="181">
        <v>0</v>
      </c>
      <c r="R148" s="181">
        <f t="shared" si="22"/>
        <v>0</v>
      </c>
      <c r="S148" s="181">
        <v>0</v>
      </c>
      <c r="T148" s="182">
        <f t="shared" si="2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3" t="s">
        <v>173</v>
      </c>
      <c r="AT148" s="183" t="s">
        <v>170</v>
      </c>
      <c r="AU148" s="183" t="s">
        <v>80</v>
      </c>
      <c r="AY148" s="17" t="s">
        <v>121</v>
      </c>
      <c r="BE148" s="184">
        <f t="shared" si="24"/>
        <v>0</v>
      </c>
      <c r="BF148" s="184">
        <f t="shared" si="25"/>
        <v>0</v>
      </c>
      <c r="BG148" s="184">
        <f t="shared" si="26"/>
        <v>0</v>
      </c>
      <c r="BH148" s="184">
        <f t="shared" si="27"/>
        <v>0</v>
      </c>
      <c r="BI148" s="184">
        <f t="shared" si="28"/>
        <v>0</v>
      </c>
      <c r="BJ148" s="17" t="s">
        <v>78</v>
      </c>
      <c r="BK148" s="184">
        <f t="shared" si="29"/>
        <v>0</v>
      </c>
      <c r="BL148" s="17" t="s">
        <v>129</v>
      </c>
      <c r="BM148" s="183" t="s">
        <v>314</v>
      </c>
    </row>
    <row r="149" spans="1:65" s="2" customFormat="1" ht="16.5" customHeight="1">
      <c r="A149" s="34"/>
      <c r="B149" s="35"/>
      <c r="C149" s="202" t="s">
        <v>315</v>
      </c>
      <c r="D149" s="202" t="s">
        <v>170</v>
      </c>
      <c r="E149" s="203" t="s">
        <v>316</v>
      </c>
      <c r="F149" s="204" t="s">
        <v>317</v>
      </c>
      <c r="G149" s="205" t="s">
        <v>293</v>
      </c>
      <c r="H149" s="206">
        <v>1</v>
      </c>
      <c r="I149" s="207"/>
      <c r="J149" s="206">
        <f t="shared" si="20"/>
        <v>0</v>
      </c>
      <c r="K149" s="204" t="s">
        <v>18</v>
      </c>
      <c r="L149" s="208"/>
      <c r="M149" s="209" t="s">
        <v>18</v>
      </c>
      <c r="N149" s="210" t="s">
        <v>41</v>
      </c>
      <c r="O149" s="64"/>
      <c r="P149" s="181">
        <f t="shared" si="21"/>
        <v>0</v>
      </c>
      <c r="Q149" s="181">
        <v>0</v>
      </c>
      <c r="R149" s="181">
        <f t="shared" si="22"/>
        <v>0</v>
      </c>
      <c r="S149" s="181">
        <v>0</v>
      </c>
      <c r="T149" s="182">
        <f t="shared" si="2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3" t="s">
        <v>173</v>
      </c>
      <c r="AT149" s="183" t="s">
        <v>170</v>
      </c>
      <c r="AU149" s="183" t="s">
        <v>80</v>
      </c>
      <c r="AY149" s="17" t="s">
        <v>121</v>
      </c>
      <c r="BE149" s="184">
        <f t="shared" si="24"/>
        <v>0</v>
      </c>
      <c r="BF149" s="184">
        <f t="shared" si="25"/>
        <v>0</v>
      </c>
      <c r="BG149" s="184">
        <f t="shared" si="26"/>
        <v>0</v>
      </c>
      <c r="BH149" s="184">
        <f t="shared" si="27"/>
        <v>0</v>
      </c>
      <c r="BI149" s="184">
        <f t="shared" si="28"/>
        <v>0</v>
      </c>
      <c r="BJ149" s="17" t="s">
        <v>78</v>
      </c>
      <c r="BK149" s="184">
        <f t="shared" si="29"/>
        <v>0</v>
      </c>
      <c r="BL149" s="17" t="s">
        <v>129</v>
      </c>
      <c r="BM149" s="183" t="s">
        <v>318</v>
      </c>
    </row>
    <row r="150" spans="1:65" s="2" customFormat="1" ht="16.5" customHeight="1">
      <c r="A150" s="34"/>
      <c r="B150" s="35"/>
      <c r="C150" s="202" t="s">
        <v>319</v>
      </c>
      <c r="D150" s="202" t="s">
        <v>170</v>
      </c>
      <c r="E150" s="203" t="s">
        <v>320</v>
      </c>
      <c r="F150" s="204" t="s">
        <v>321</v>
      </c>
      <c r="G150" s="205" t="s">
        <v>293</v>
      </c>
      <c r="H150" s="206">
        <v>1</v>
      </c>
      <c r="I150" s="207"/>
      <c r="J150" s="206">
        <f t="shared" si="20"/>
        <v>0</v>
      </c>
      <c r="K150" s="204" t="s">
        <v>18</v>
      </c>
      <c r="L150" s="208"/>
      <c r="M150" s="209" t="s">
        <v>18</v>
      </c>
      <c r="N150" s="210" t="s">
        <v>41</v>
      </c>
      <c r="O150" s="64"/>
      <c r="P150" s="181">
        <f t="shared" si="21"/>
        <v>0</v>
      </c>
      <c r="Q150" s="181">
        <v>0</v>
      </c>
      <c r="R150" s="181">
        <f t="shared" si="22"/>
        <v>0</v>
      </c>
      <c r="S150" s="181">
        <v>0</v>
      </c>
      <c r="T150" s="182">
        <f t="shared" si="2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3" t="s">
        <v>173</v>
      </c>
      <c r="AT150" s="183" t="s">
        <v>170</v>
      </c>
      <c r="AU150" s="183" t="s">
        <v>80</v>
      </c>
      <c r="AY150" s="17" t="s">
        <v>121</v>
      </c>
      <c r="BE150" s="184">
        <f t="shared" si="24"/>
        <v>0</v>
      </c>
      <c r="BF150" s="184">
        <f t="shared" si="25"/>
        <v>0</v>
      </c>
      <c r="BG150" s="184">
        <f t="shared" si="26"/>
        <v>0</v>
      </c>
      <c r="BH150" s="184">
        <f t="shared" si="27"/>
        <v>0</v>
      </c>
      <c r="BI150" s="184">
        <f t="shared" si="28"/>
        <v>0</v>
      </c>
      <c r="BJ150" s="17" t="s">
        <v>78</v>
      </c>
      <c r="BK150" s="184">
        <f t="shared" si="29"/>
        <v>0</v>
      </c>
      <c r="BL150" s="17" t="s">
        <v>129</v>
      </c>
      <c r="BM150" s="183" t="s">
        <v>322</v>
      </c>
    </row>
    <row r="151" spans="1:65" s="2" customFormat="1" ht="16.5" customHeight="1">
      <c r="A151" s="34"/>
      <c r="B151" s="35"/>
      <c r="C151" s="202" t="s">
        <v>323</v>
      </c>
      <c r="D151" s="202" t="s">
        <v>170</v>
      </c>
      <c r="E151" s="203" t="s">
        <v>324</v>
      </c>
      <c r="F151" s="204" t="s">
        <v>325</v>
      </c>
      <c r="G151" s="205" t="s">
        <v>293</v>
      </c>
      <c r="H151" s="206">
        <v>1</v>
      </c>
      <c r="I151" s="207"/>
      <c r="J151" s="206">
        <f t="shared" si="20"/>
        <v>0</v>
      </c>
      <c r="K151" s="204" t="s">
        <v>18</v>
      </c>
      <c r="L151" s="208"/>
      <c r="M151" s="209" t="s">
        <v>18</v>
      </c>
      <c r="N151" s="210" t="s">
        <v>41</v>
      </c>
      <c r="O151" s="64"/>
      <c r="P151" s="181">
        <f t="shared" si="21"/>
        <v>0</v>
      </c>
      <c r="Q151" s="181">
        <v>0</v>
      </c>
      <c r="R151" s="181">
        <f t="shared" si="22"/>
        <v>0</v>
      </c>
      <c r="S151" s="181">
        <v>0</v>
      </c>
      <c r="T151" s="182">
        <f t="shared" si="2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3" t="s">
        <v>173</v>
      </c>
      <c r="AT151" s="183" t="s">
        <v>170</v>
      </c>
      <c r="AU151" s="183" t="s">
        <v>80</v>
      </c>
      <c r="AY151" s="17" t="s">
        <v>121</v>
      </c>
      <c r="BE151" s="184">
        <f t="shared" si="24"/>
        <v>0</v>
      </c>
      <c r="BF151" s="184">
        <f t="shared" si="25"/>
        <v>0</v>
      </c>
      <c r="BG151" s="184">
        <f t="shared" si="26"/>
        <v>0</v>
      </c>
      <c r="BH151" s="184">
        <f t="shared" si="27"/>
        <v>0</v>
      </c>
      <c r="BI151" s="184">
        <f t="shared" si="28"/>
        <v>0</v>
      </c>
      <c r="BJ151" s="17" t="s">
        <v>78</v>
      </c>
      <c r="BK151" s="184">
        <f t="shared" si="29"/>
        <v>0</v>
      </c>
      <c r="BL151" s="17" t="s">
        <v>129</v>
      </c>
      <c r="BM151" s="183" t="s">
        <v>326</v>
      </c>
    </row>
    <row r="152" spans="1:65" s="2" customFormat="1" ht="16.5" customHeight="1">
      <c r="A152" s="34"/>
      <c r="B152" s="35"/>
      <c r="C152" s="202" t="s">
        <v>327</v>
      </c>
      <c r="D152" s="202" t="s">
        <v>170</v>
      </c>
      <c r="E152" s="203" t="s">
        <v>328</v>
      </c>
      <c r="F152" s="204" t="s">
        <v>329</v>
      </c>
      <c r="G152" s="205" t="s">
        <v>293</v>
      </c>
      <c r="H152" s="206">
        <v>1</v>
      </c>
      <c r="I152" s="207"/>
      <c r="J152" s="206">
        <f t="shared" si="20"/>
        <v>0</v>
      </c>
      <c r="K152" s="204" t="s">
        <v>18</v>
      </c>
      <c r="L152" s="208"/>
      <c r="M152" s="209" t="s">
        <v>18</v>
      </c>
      <c r="N152" s="210" t="s">
        <v>41</v>
      </c>
      <c r="O152" s="64"/>
      <c r="P152" s="181">
        <f t="shared" si="21"/>
        <v>0</v>
      </c>
      <c r="Q152" s="181">
        <v>0</v>
      </c>
      <c r="R152" s="181">
        <f t="shared" si="22"/>
        <v>0</v>
      </c>
      <c r="S152" s="181">
        <v>0</v>
      </c>
      <c r="T152" s="182">
        <f t="shared" si="2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3" t="s">
        <v>173</v>
      </c>
      <c r="AT152" s="183" t="s">
        <v>170</v>
      </c>
      <c r="AU152" s="183" t="s">
        <v>80</v>
      </c>
      <c r="AY152" s="17" t="s">
        <v>121</v>
      </c>
      <c r="BE152" s="184">
        <f t="shared" si="24"/>
        <v>0</v>
      </c>
      <c r="BF152" s="184">
        <f t="shared" si="25"/>
        <v>0</v>
      </c>
      <c r="BG152" s="184">
        <f t="shared" si="26"/>
        <v>0</v>
      </c>
      <c r="BH152" s="184">
        <f t="shared" si="27"/>
        <v>0</v>
      </c>
      <c r="BI152" s="184">
        <f t="shared" si="28"/>
        <v>0</v>
      </c>
      <c r="BJ152" s="17" t="s">
        <v>78</v>
      </c>
      <c r="BK152" s="184">
        <f t="shared" si="29"/>
        <v>0</v>
      </c>
      <c r="BL152" s="17" t="s">
        <v>129</v>
      </c>
      <c r="BM152" s="183" t="s">
        <v>330</v>
      </c>
    </row>
    <row r="153" spans="1:65" s="2" customFormat="1" ht="16.5" customHeight="1">
      <c r="A153" s="34"/>
      <c r="B153" s="35"/>
      <c r="C153" s="202" t="s">
        <v>331</v>
      </c>
      <c r="D153" s="202" t="s">
        <v>170</v>
      </c>
      <c r="E153" s="203" t="s">
        <v>332</v>
      </c>
      <c r="F153" s="204" t="s">
        <v>333</v>
      </c>
      <c r="G153" s="205" t="s">
        <v>293</v>
      </c>
      <c r="H153" s="206">
        <v>1</v>
      </c>
      <c r="I153" s="207"/>
      <c r="J153" s="206">
        <f t="shared" si="20"/>
        <v>0</v>
      </c>
      <c r="K153" s="204" t="s">
        <v>18</v>
      </c>
      <c r="L153" s="208"/>
      <c r="M153" s="209" t="s">
        <v>18</v>
      </c>
      <c r="N153" s="210" t="s">
        <v>41</v>
      </c>
      <c r="O153" s="64"/>
      <c r="P153" s="181">
        <f t="shared" si="21"/>
        <v>0</v>
      </c>
      <c r="Q153" s="181">
        <v>0</v>
      </c>
      <c r="R153" s="181">
        <f t="shared" si="22"/>
        <v>0</v>
      </c>
      <c r="S153" s="181">
        <v>0</v>
      </c>
      <c r="T153" s="182">
        <f t="shared" si="2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3" t="s">
        <v>173</v>
      </c>
      <c r="AT153" s="183" t="s">
        <v>170</v>
      </c>
      <c r="AU153" s="183" t="s">
        <v>80</v>
      </c>
      <c r="AY153" s="17" t="s">
        <v>121</v>
      </c>
      <c r="BE153" s="184">
        <f t="shared" si="24"/>
        <v>0</v>
      </c>
      <c r="BF153" s="184">
        <f t="shared" si="25"/>
        <v>0</v>
      </c>
      <c r="BG153" s="184">
        <f t="shared" si="26"/>
        <v>0</v>
      </c>
      <c r="BH153" s="184">
        <f t="shared" si="27"/>
        <v>0</v>
      </c>
      <c r="BI153" s="184">
        <f t="shared" si="28"/>
        <v>0</v>
      </c>
      <c r="BJ153" s="17" t="s">
        <v>78</v>
      </c>
      <c r="BK153" s="184">
        <f t="shared" si="29"/>
        <v>0</v>
      </c>
      <c r="BL153" s="17" t="s">
        <v>129</v>
      </c>
      <c r="BM153" s="183" t="s">
        <v>334</v>
      </c>
    </row>
    <row r="154" spans="1:65" s="2" customFormat="1" ht="16.5" customHeight="1">
      <c r="A154" s="34"/>
      <c r="B154" s="35"/>
      <c r="C154" s="202" t="s">
        <v>335</v>
      </c>
      <c r="D154" s="202" t="s">
        <v>170</v>
      </c>
      <c r="E154" s="203" t="s">
        <v>336</v>
      </c>
      <c r="F154" s="204" t="s">
        <v>337</v>
      </c>
      <c r="G154" s="205" t="s">
        <v>293</v>
      </c>
      <c r="H154" s="206">
        <v>1</v>
      </c>
      <c r="I154" s="207"/>
      <c r="J154" s="206">
        <f t="shared" si="20"/>
        <v>0</v>
      </c>
      <c r="K154" s="204" t="s">
        <v>18</v>
      </c>
      <c r="L154" s="208"/>
      <c r="M154" s="209" t="s">
        <v>18</v>
      </c>
      <c r="N154" s="210" t="s">
        <v>41</v>
      </c>
      <c r="O154" s="64"/>
      <c r="P154" s="181">
        <f t="shared" si="21"/>
        <v>0</v>
      </c>
      <c r="Q154" s="181">
        <v>0</v>
      </c>
      <c r="R154" s="181">
        <f t="shared" si="22"/>
        <v>0</v>
      </c>
      <c r="S154" s="181">
        <v>0</v>
      </c>
      <c r="T154" s="182">
        <f t="shared" si="2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3" t="s">
        <v>173</v>
      </c>
      <c r="AT154" s="183" t="s">
        <v>170</v>
      </c>
      <c r="AU154" s="183" t="s">
        <v>80</v>
      </c>
      <c r="AY154" s="17" t="s">
        <v>121</v>
      </c>
      <c r="BE154" s="184">
        <f t="shared" si="24"/>
        <v>0</v>
      </c>
      <c r="BF154" s="184">
        <f t="shared" si="25"/>
        <v>0</v>
      </c>
      <c r="BG154" s="184">
        <f t="shared" si="26"/>
        <v>0</v>
      </c>
      <c r="BH154" s="184">
        <f t="shared" si="27"/>
        <v>0</v>
      </c>
      <c r="BI154" s="184">
        <f t="shared" si="28"/>
        <v>0</v>
      </c>
      <c r="BJ154" s="17" t="s">
        <v>78</v>
      </c>
      <c r="BK154" s="184">
        <f t="shared" si="29"/>
        <v>0</v>
      </c>
      <c r="BL154" s="17" t="s">
        <v>129</v>
      </c>
      <c r="BM154" s="183" t="s">
        <v>338</v>
      </c>
    </row>
    <row r="155" spans="1:65" s="2" customFormat="1" ht="16.5" customHeight="1">
      <c r="A155" s="34"/>
      <c r="B155" s="35"/>
      <c r="C155" s="202" t="s">
        <v>339</v>
      </c>
      <c r="D155" s="202" t="s">
        <v>170</v>
      </c>
      <c r="E155" s="203" t="s">
        <v>340</v>
      </c>
      <c r="F155" s="204" t="s">
        <v>341</v>
      </c>
      <c r="G155" s="205" t="s">
        <v>293</v>
      </c>
      <c r="H155" s="206">
        <v>1</v>
      </c>
      <c r="I155" s="207"/>
      <c r="J155" s="206">
        <f t="shared" si="20"/>
        <v>0</v>
      </c>
      <c r="K155" s="204" t="s">
        <v>18</v>
      </c>
      <c r="L155" s="208"/>
      <c r="M155" s="209" t="s">
        <v>18</v>
      </c>
      <c r="N155" s="210" t="s">
        <v>41</v>
      </c>
      <c r="O155" s="64"/>
      <c r="P155" s="181">
        <f t="shared" si="21"/>
        <v>0</v>
      </c>
      <c r="Q155" s="181">
        <v>0</v>
      </c>
      <c r="R155" s="181">
        <f t="shared" si="22"/>
        <v>0</v>
      </c>
      <c r="S155" s="181">
        <v>0</v>
      </c>
      <c r="T155" s="182">
        <f t="shared" si="2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3" t="s">
        <v>173</v>
      </c>
      <c r="AT155" s="183" t="s">
        <v>170</v>
      </c>
      <c r="AU155" s="183" t="s">
        <v>80</v>
      </c>
      <c r="AY155" s="17" t="s">
        <v>121</v>
      </c>
      <c r="BE155" s="184">
        <f t="shared" si="24"/>
        <v>0</v>
      </c>
      <c r="BF155" s="184">
        <f t="shared" si="25"/>
        <v>0</v>
      </c>
      <c r="BG155" s="184">
        <f t="shared" si="26"/>
        <v>0</v>
      </c>
      <c r="BH155" s="184">
        <f t="shared" si="27"/>
        <v>0</v>
      </c>
      <c r="BI155" s="184">
        <f t="shared" si="28"/>
        <v>0</v>
      </c>
      <c r="BJ155" s="17" t="s">
        <v>78</v>
      </c>
      <c r="BK155" s="184">
        <f t="shared" si="29"/>
        <v>0</v>
      </c>
      <c r="BL155" s="17" t="s">
        <v>129</v>
      </c>
      <c r="BM155" s="183" t="s">
        <v>342</v>
      </c>
    </row>
    <row r="156" spans="1:65" s="2" customFormat="1" ht="16.5" customHeight="1">
      <c r="A156" s="34"/>
      <c r="B156" s="35"/>
      <c r="C156" s="202" t="s">
        <v>343</v>
      </c>
      <c r="D156" s="202" t="s">
        <v>170</v>
      </c>
      <c r="E156" s="203" t="s">
        <v>344</v>
      </c>
      <c r="F156" s="204" t="s">
        <v>345</v>
      </c>
      <c r="G156" s="205" t="s">
        <v>139</v>
      </c>
      <c r="H156" s="206">
        <v>200</v>
      </c>
      <c r="I156" s="207"/>
      <c r="J156" s="206">
        <f t="shared" si="20"/>
        <v>0</v>
      </c>
      <c r="K156" s="204" t="s">
        <v>18</v>
      </c>
      <c r="L156" s="208"/>
      <c r="M156" s="209" t="s">
        <v>18</v>
      </c>
      <c r="N156" s="210" t="s">
        <v>41</v>
      </c>
      <c r="O156" s="64"/>
      <c r="P156" s="181">
        <f t="shared" si="21"/>
        <v>0</v>
      </c>
      <c r="Q156" s="181">
        <v>0</v>
      </c>
      <c r="R156" s="181">
        <f t="shared" si="22"/>
        <v>0</v>
      </c>
      <c r="S156" s="181">
        <v>0</v>
      </c>
      <c r="T156" s="182">
        <f t="shared" si="2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3" t="s">
        <v>173</v>
      </c>
      <c r="AT156" s="183" t="s">
        <v>170</v>
      </c>
      <c r="AU156" s="183" t="s">
        <v>80</v>
      </c>
      <c r="AY156" s="17" t="s">
        <v>121</v>
      </c>
      <c r="BE156" s="184">
        <f t="shared" si="24"/>
        <v>0</v>
      </c>
      <c r="BF156" s="184">
        <f t="shared" si="25"/>
        <v>0</v>
      </c>
      <c r="BG156" s="184">
        <f t="shared" si="26"/>
        <v>0</v>
      </c>
      <c r="BH156" s="184">
        <f t="shared" si="27"/>
        <v>0</v>
      </c>
      <c r="BI156" s="184">
        <f t="shared" si="28"/>
        <v>0</v>
      </c>
      <c r="BJ156" s="17" t="s">
        <v>78</v>
      </c>
      <c r="BK156" s="184">
        <f t="shared" si="29"/>
        <v>0</v>
      </c>
      <c r="BL156" s="17" t="s">
        <v>129</v>
      </c>
      <c r="BM156" s="183" t="s">
        <v>346</v>
      </c>
    </row>
    <row r="157" spans="1:65" s="2" customFormat="1" ht="16.5" customHeight="1">
      <c r="A157" s="34"/>
      <c r="B157" s="35"/>
      <c r="C157" s="202" t="s">
        <v>347</v>
      </c>
      <c r="D157" s="202" t="s">
        <v>170</v>
      </c>
      <c r="E157" s="203" t="s">
        <v>348</v>
      </c>
      <c r="F157" s="204" t="s">
        <v>349</v>
      </c>
      <c r="G157" s="205" t="s">
        <v>139</v>
      </c>
      <c r="H157" s="206">
        <v>150</v>
      </c>
      <c r="I157" s="207"/>
      <c r="J157" s="206">
        <f t="shared" si="20"/>
        <v>0</v>
      </c>
      <c r="K157" s="204" t="s">
        <v>18</v>
      </c>
      <c r="L157" s="208"/>
      <c r="M157" s="209" t="s">
        <v>18</v>
      </c>
      <c r="N157" s="210" t="s">
        <v>41</v>
      </c>
      <c r="O157" s="64"/>
      <c r="P157" s="181">
        <f t="shared" si="21"/>
        <v>0</v>
      </c>
      <c r="Q157" s="181">
        <v>0</v>
      </c>
      <c r="R157" s="181">
        <f t="shared" si="22"/>
        <v>0</v>
      </c>
      <c r="S157" s="181">
        <v>0</v>
      </c>
      <c r="T157" s="182">
        <f t="shared" si="2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3" t="s">
        <v>173</v>
      </c>
      <c r="AT157" s="183" t="s">
        <v>170</v>
      </c>
      <c r="AU157" s="183" t="s">
        <v>80</v>
      </c>
      <c r="AY157" s="17" t="s">
        <v>121</v>
      </c>
      <c r="BE157" s="184">
        <f t="shared" si="24"/>
        <v>0</v>
      </c>
      <c r="BF157" s="184">
        <f t="shared" si="25"/>
        <v>0</v>
      </c>
      <c r="BG157" s="184">
        <f t="shared" si="26"/>
        <v>0</v>
      </c>
      <c r="BH157" s="184">
        <f t="shared" si="27"/>
        <v>0</v>
      </c>
      <c r="BI157" s="184">
        <f t="shared" si="28"/>
        <v>0</v>
      </c>
      <c r="BJ157" s="17" t="s">
        <v>78</v>
      </c>
      <c r="BK157" s="184">
        <f t="shared" si="29"/>
        <v>0</v>
      </c>
      <c r="BL157" s="17" t="s">
        <v>129</v>
      </c>
      <c r="BM157" s="183" t="s">
        <v>350</v>
      </c>
    </row>
    <row r="158" spans="1:65" s="2" customFormat="1" ht="16.5" customHeight="1">
      <c r="A158" s="34"/>
      <c r="B158" s="35"/>
      <c r="C158" s="202" t="s">
        <v>351</v>
      </c>
      <c r="D158" s="202" t="s">
        <v>170</v>
      </c>
      <c r="E158" s="203" t="s">
        <v>352</v>
      </c>
      <c r="F158" s="204" t="s">
        <v>353</v>
      </c>
      <c r="G158" s="205" t="s">
        <v>139</v>
      </c>
      <c r="H158" s="206">
        <v>15</v>
      </c>
      <c r="I158" s="207"/>
      <c r="J158" s="206">
        <f t="shared" si="20"/>
        <v>0</v>
      </c>
      <c r="K158" s="204" t="s">
        <v>18</v>
      </c>
      <c r="L158" s="208"/>
      <c r="M158" s="209" t="s">
        <v>18</v>
      </c>
      <c r="N158" s="210" t="s">
        <v>41</v>
      </c>
      <c r="O158" s="64"/>
      <c r="P158" s="181">
        <f t="shared" si="21"/>
        <v>0</v>
      </c>
      <c r="Q158" s="181">
        <v>0</v>
      </c>
      <c r="R158" s="181">
        <f t="shared" si="22"/>
        <v>0</v>
      </c>
      <c r="S158" s="181">
        <v>0</v>
      </c>
      <c r="T158" s="182">
        <f t="shared" si="2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3" t="s">
        <v>173</v>
      </c>
      <c r="AT158" s="183" t="s">
        <v>170</v>
      </c>
      <c r="AU158" s="183" t="s">
        <v>80</v>
      </c>
      <c r="AY158" s="17" t="s">
        <v>121</v>
      </c>
      <c r="BE158" s="184">
        <f t="shared" si="24"/>
        <v>0</v>
      </c>
      <c r="BF158" s="184">
        <f t="shared" si="25"/>
        <v>0</v>
      </c>
      <c r="BG158" s="184">
        <f t="shared" si="26"/>
        <v>0</v>
      </c>
      <c r="BH158" s="184">
        <f t="shared" si="27"/>
        <v>0</v>
      </c>
      <c r="BI158" s="184">
        <f t="shared" si="28"/>
        <v>0</v>
      </c>
      <c r="BJ158" s="17" t="s">
        <v>78</v>
      </c>
      <c r="BK158" s="184">
        <f t="shared" si="29"/>
        <v>0</v>
      </c>
      <c r="BL158" s="17" t="s">
        <v>129</v>
      </c>
      <c r="BM158" s="183" t="s">
        <v>354</v>
      </c>
    </row>
    <row r="159" spans="1:65" s="2" customFormat="1" ht="16.5" customHeight="1">
      <c r="A159" s="34"/>
      <c r="B159" s="35"/>
      <c r="C159" s="202" t="s">
        <v>355</v>
      </c>
      <c r="D159" s="202" t="s">
        <v>170</v>
      </c>
      <c r="E159" s="203" t="s">
        <v>356</v>
      </c>
      <c r="F159" s="204" t="s">
        <v>357</v>
      </c>
      <c r="G159" s="205" t="s">
        <v>139</v>
      </c>
      <c r="H159" s="206">
        <v>15</v>
      </c>
      <c r="I159" s="207"/>
      <c r="J159" s="206">
        <f t="shared" si="20"/>
        <v>0</v>
      </c>
      <c r="K159" s="204" t="s">
        <v>18</v>
      </c>
      <c r="L159" s="208"/>
      <c r="M159" s="209" t="s">
        <v>18</v>
      </c>
      <c r="N159" s="210" t="s">
        <v>41</v>
      </c>
      <c r="O159" s="64"/>
      <c r="P159" s="181">
        <f t="shared" si="21"/>
        <v>0</v>
      </c>
      <c r="Q159" s="181">
        <v>0</v>
      </c>
      <c r="R159" s="181">
        <f t="shared" si="22"/>
        <v>0</v>
      </c>
      <c r="S159" s="181">
        <v>0</v>
      </c>
      <c r="T159" s="182">
        <f t="shared" si="2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3" t="s">
        <v>173</v>
      </c>
      <c r="AT159" s="183" t="s">
        <v>170</v>
      </c>
      <c r="AU159" s="183" t="s">
        <v>80</v>
      </c>
      <c r="AY159" s="17" t="s">
        <v>121</v>
      </c>
      <c r="BE159" s="184">
        <f t="shared" si="24"/>
        <v>0</v>
      </c>
      <c r="BF159" s="184">
        <f t="shared" si="25"/>
        <v>0</v>
      </c>
      <c r="BG159" s="184">
        <f t="shared" si="26"/>
        <v>0</v>
      </c>
      <c r="BH159" s="184">
        <f t="shared" si="27"/>
        <v>0</v>
      </c>
      <c r="BI159" s="184">
        <f t="shared" si="28"/>
        <v>0</v>
      </c>
      <c r="BJ159" s="17" t="s">
        <v>78</v>
      </c>
      <c r="BK159" s="184">
        <f t="shared" si="29"/>
        <v>0</v>
      </c>
      <c r="BL159" s="17" t="s">
        <v>129</v>
      </c>
      <c r="BM159" s="183" t="s">
        <v>358</v>
      </c>
    </row>
    <row r="160" spans="1:65" s="2" customFormat="1" ht="16.5" customHeight="1">
      <c r="A160" s="34"/>
      <c r="B160" s="35"/>
      <c r="C160" s="202" t="s">
        <v>359</v>
      </c>
      <c r="D160" s="202" t="s">
        <v>170</v>
      </c>
      <c r="E160" s="203" t="s">
        <v>360</v>
      </c>
      <c r="F160" s="204" t="s">
        <v>361</v>
      </c>
      <c r="G160" s="205" t="s">
        <v>139</v>
      </c>
      <c r="H160" s="206">
        <v>20</v>
      </c>
      <c r="I160" s="207"/>
      <c r="J160" s="206">
        <f t="shared" si="20"/>
        <v>0</v>
      </c>
      <c r="K160" s="204" t="s">
        <v>18</v>
      </c>
      <c r="L160" s="208"/>
      <c r="M160" s="209" t="s">
        <v>18</v>
      </c>
      <c r="N160" s="210" t="s">
        <v>41</v>
      </c>
      <c r="O160" s="64"/>
      <c r="P160" s="181">
        <f t="shared" si="21"/>
        <v>0</v>
      </c>
      <c r="Q160" s="181">
        <v>0</v>
      </c>
      <c r="R160" s="181">
        <f t="shared" si="22"/>
        <v>0</v>
      </c>
      <c r="S160" s="181">
        <v>0</v>
      </c>
      <c r="T160" s="182">
        <f t="shared" si="2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3" t="s">
        <v>173</v>
      </c>
      <c r="AT160" s="183" t="s">
        <v>170</v>
      </c>
      <c r="AU160" s="183" t="s">
        <v>80</v>
      </c>
      <c r="AY160" s="17" t="s">
        <v>121</v>
      </c>
      <c r="BE160" s="184">
        <f t="shared" si="24"/>
        <v>0</v>
      </c>
      <c r="BF160" s="184">
        <f t="shared" si="25"/>
        <v>0</v>
      </c>
      <c r="BG160" s="184">
        <f t="shared" si="26"/>
        <v>0</v>
      </c>
      <c r="BH160" s="184">
        <f t="shared" si="27"/>
        <v>0</v>
      </c>
      <c r="BI160" s="184">
        <f t="shared" si="28"/>
        <v>0</v>
      </c>
      <c r="BJ160" s="17" t="s">
        <v>78</v>
      </c>
      <c r="BK160" s="184">
        <f t="shared" si="29"/>
        <v>0</v>
      </c>
      <c r="BL160" s="17" t="s">
        <v>129</v>
      </c>
      <c r="BM160" s="183" t="s">
        <v>362</v>
      </c>
    </row>
    <row r="161" spans="1:65" s="2" customFormat="1" ht="16.5" customHeight="1">
      <c r="A161" s="34"/>
      <c r="B161" s="35"/>
      <c r="C161" s="202" t="s">
        <v>363</v>
      </c>
      <c r="D161" s="202" t="s">
        <v>170</v>
      </c>
      <c r="E161" s="203" t="s">
        <v>364</v>
      </c>
      <c r="F161" s="204" t="s">
        <v>365</v>
      </c>
      <c r="G161" s="205" t="s">
        <v>139</v>
      </c>
      <c r="H161" s="206">
        <v>20</v>
      </c>
      <c r="I161" s="207"/>
      <c r="J161" s="206">
        <f t="shared" si="20"/>
        <v>0</v>
      </c>
      <c r="K161" s="204" t="s">
        <v>18</v>
      </c>
      <c r="L161" s="208"/>
      <c r="M161" s="209" t="s">
        <v>18</v>
      </c>
      <c r="N161" s="210" t="s">
        <v>41</v>
      </c>
      <c r="O161" s="64"/>
      <c r="P161" s="181">
        <f t="shared" si="21"/>
        <v>0</v>
      </c>
      <c r="Q161" s="181">
        <v>0</v>
      </c>
      <c r="R161" s="181">
        <f t="shared" si="22"/>
        <v>0</v>
      </c>
      <c r="S161" s="181">
        <v>0</v>
      </c>
      <c r="T161" s="182">
        <f t="shared" si="2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3" t="s">
        <v>173</v>
      </c>
      <c r="AT161" s="183" t="s">
        <v>170</v>
      </c>
      <c r="AU161" s="183" t="s">
        <v>80</v>
      </c>
      <c r="AY161" s="17" t="s">
        <v>121</v>
      </c>
      <c r="BE161" s="184">
        <f t="shared" si="24"/>
        <v>0</v>
      </c>
      <c r="BF161" s="184">
        <f t="shared" si="25"/>
        <v>0</v>
      </c>
      <c r="BG161" s="184">
        <f t="shared" si="26"/>
        <v>0</v>
      </c>
      <c r="BH161" s="184">
        <f t="shared" si="27"/>
        <v>0</v>
      </c>
      <c r="BI161" s="184">
        <f t="shared" si="28"/>
        <v>0</v>
      </c>
      <c r="BJ161" s="17" t="s">
        <v>78</v>
      </c>
      <c r="BK161" s="184">
        <f t="shared" si="29"/>
        <v>0</v>
      </c>
      <c r="BL161" s="17" t="s">
        <v>129</v>
      </c>
      <c r="BM161" s="183" t="s">
        <v>366</v>
      </c>
    </row>
    <row r="162" spans="1:65" s="2" customFormat="1" ht="16.5" customHeight="1">
      <c r="A162" s="34"/>
      <c r="B162" s="35"/>
      <c r="C162" s="202" t="s">
        <v>367</v>
      </c>
      <c r="D162" s="202" t="s">
        <v>170</v>
      </c>
      <c r="E162" s="203" t="s">
        <v>368</v>
      </c>
      <c r="F162" s="204" t="s">
        <v>369</v>
      </c>
      <c r="G162" s="205" t="s">
        <v>18</v>
      </c>
      <c r="H162" s="206">
        <v>30</v>
      </c>
      <c r="I162" s="207"/>
      <c r="J162" s="206">
        <f t="shared" si="20"/>
        <v>0</v>
      </c>
      <c r="K162" s="204" t="s">
        <v>18</v>
      </c>
      <c r="L162" s="208"/>
      <c r="M162" s="209" t="s">
        <v>18</v>
      </c>
      <c r="N162" s="210" t="s">
        <v>41</v>
      </c>
      <c r="O162" s="64"/>
      <c r="P162" s="181">
        <f t="shared" si="21"/>
        <v>0</v>
      </c>
      <c r="Q162" s="181">
        <v>0</v>
      </c>
      <c r="R162" s="181">
        <f t="shared" si="22"/>
        <v>0</v>
      </c>
      <c r="S162" s="181">
        <v>0</v>
      </c>
      <c r="T162" s="182">
        <f t="shared" si="2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3" t="s">
        <v>173</v>
      </c>
      <c r="AT162" s="183" t="s">
        <v>170</v>
      </c>
      <c r="AU162" s="183" t="s">
        <v>80</v>
      </c>
      <c r="AY162" s="17" t="s">
        <v>121</v>
      </c>
      <c r="BE162" s="184">
        <f t="shared" si="24"/>
        <v>0</v>
      </c>
      <c r="BF162" s="184">
        <f t="shared" si="25"/>
        <v>0</v>
      </c>
      <c r="BG162" s="184">
        <f t="shared" si="26"/>
        <v>0</v>
      </c>
      <c r="BH162" s="184">
        <f t="shared" si="27"/>
        <v>0</v>
      </c>
      <c r="BI162" s="184">
        <f t="shared" si="28"/>
        <v>0</v>
      </c>
      <c r="BJ162" s="17" t="s">
        <v>78</v>
      </c>
      <c r="BK162" s="184">
        <f t="shared" si="29"/>
        <v>0</v>
      </c>
      <c r="BL162" s="17" t="s">
        <v>129</v>
      </c>
      <c r="BM162" s="183" t="s">
        <v>370</v>
      </c>
    </row>
    <row r="163" spans="1:65" s="2" customFormat="1" ht="16.5" customHeight="1">
      <c r="A163" s="34"/>
      <c r="B163" s="35"/>
      <c r="C163" s="202" t="s">
        <v>371</v>
      </c>
      <c r="D163" s="202" t="s">
        <v>170</v>
      </c>
      <c r="E163" s="203" t="s">
        <v>372</v>
      </c>
      <c r="F163" s="204" t="s">
        <v>373</v>
      </c>
      <c r="G163" s="205" t="s">
        <v>139</v>
      </c>
      <c r="H163" s="206">
        <v>5</v>
      </c>
      <c r="I163" s="207"/>
      <c r="J163" s="206">
        <f t="shared" si="20"/>
        <v>0</v>
      </c>
      <c r="K163" s="204" t="s">
        <v>18</v>
      </c>
      <c r="L163" s="208"/>
      <c r="M163" s="209" t="s">
        <v>18</v>
      </c>
      <c r="N163" s="210" t="s">
        <v>41</v>
      </c>
      <c r="O163" s="64"/>
      <c r="P163" s="181">
        <f t="shared" si="21"/>
        <v>0</v>
      </c>
      <c r="Q163" s="181">
        <v>0</v>
      </c>
      <c r="R163" s="181">
        <f t="shared" si="22"/>
        <v>0</v>
      </c>
      <c r="S163" s="181">
        <v>0</v>
      </c>
      <c r="T163" s="182">
        <f t="shared" si="2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3" t="s">
        <v>173</v>
      </c>
      <c r="AT163" s="183" t="s">
        <v>170</v>
      </c>
      <c r="AU163" s="183" t="s">
        <v>80</v>
      </c>
      <c r="AY163" s="17" t="s">
        <v>121</v>
      </c>
      <c r="BE163" s="184">
        <f t="shared" si="24"/>
        <v>0</v>
      </c>
      <c r="BF163" s="184">
        <f t="shared" si="25"/>
        <v>0</v>
      </c>
      <c r="BG163" s="184">
        <f t="shared" si="26"/>
        <v>0</v>
      </c>
      <c r="BH163" s="184">
        <f t="shared" si="27"/>
        <v>0</v>
      </c>
      <c r="BI163" s="184">
        <f t="shared" si="28"/>
        <v>0</v>
      </c>
      <c r="BJ163" s="17" t="s">
        <v>78</v>
      </c>
      <c r="BK163" s="184">
        <f t="shared" si="29"/>
        <v>0</v>
      </c>
      <c r="BL163" s="17" t="s">
        <v>129</v>
      </c>
      <c r="BM163" s="183" t="s">
        <v>374</v>
      </c>
    </row>
    <row r="164" spans="1:65" s="2" customFormat="1" ht="16.5" customHeight="1">
      <c r="A164" s="34"/>
      <c r="B164" s="35"/>
      <c r="C164" s="202" t="s">
        <v>375</v>
      </c>
      <c r="D164" s="202" t="s">
        <v>170</v>
      </c>
      <c r="E164" s="203" t="s">
        <v>376</v>
      </c>
      <c r="F164" s="204" t="s">
        <v>377</v>
      </c>
      <c r="G164" s="205" t="s">
        <v>293</v>
      </c>
      <c r="H164" s="206">
        <v>3</v>
      </c>
      <c r="I164" s="207"/>
      <c r="J164" s="206">
        <f t="shared" si="20"/>
        <v>0</v>
      </c>
      <c r="K164" s="204" t="s">
        <v>18</v>
      </c>
      <c r="L164" s="208"/>
      <c r="M164" s="209" t="s">
        <v>18</v>
      </c>
      <c r="N164" s="210" t="s">
        <v>41</v>
      </c>
      <c r="O164" s="64"/>
      <c r="P164" s="181">
        <f t="shared" si="21"/>
        <v>0</v>
      </c>
      <c r="Q164" s="181">
        <v>0</v>
      </c>
      <c r="R164" s="181">
        <f t="shared" si="22"/>
        <v>0</v>
      </c>
      <c r="S164" s="181">
        <v>0</v>
      </c>
      <c r="T164" s="182">
        <f t="shared" si="2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3" t="s">
        <v>173</v>
      </c>
      <c r="AT164" s="183" t="s">
        <v>170</v>
      </c>
      <c r="AU164" s="183" t="s">
        <v>80</v>
      </c>
      <c r="AY164" s="17" t="s">
        <v>121</v>
      </c>
      <c r="BE164" s="184">
        <f t="shared" si="24"/>
        <v>0</v>
      </c>
      <c r="BF164" s="184">
        <f t="shared" si="25"/>
        <v>0</v>
      </c>
      <c r="BG164" s="184">
        <f t="shared" si="26"/>
        <v>0</v>
      </c>
      <c r="BH164" s="184">
        <f t="shared" si="27"/>
        <v>0</v>
      </c>
      <c r="BI164" s="184">
        <f t="shared" si="28"/>
        <v>0</v>
      </c>
      <c r="BJ164" s="17" t="s">
        <v>78</v>
      </c>
      <c r="BK164" s="184">
        <f t="shared" si="29"/>
        <v>0</v>
      </c>
      <c r="BL164" s="17" t="s">
        <v>129</v>
      </c>
      <c r="BM164" s="183" t="s">
        <v>378</v>
      </c>
    </row>
    <row r="165" spans="1:65" s="2" customFormat="1" ht="16.5" customHeight="1">
      <c r="A165" s="34"/>
      <c r="B165" s="35"/>
      <c r="C165" s="202" t="s">
        <v>379</v>
      </c>
      <c r="D165" s="202" t="s">
        <v>170</v>
      </c>
      <c r="E165" s="203" t="s">
        <v>380</v>
      </c>
      <c r="F165" s="204" t="s">
        <v>381</v>
      </c>
      <c r="G165" s="205" t="s">
        <v>293</v>
      </c>
      <c r="H165" s="206">
        <v>3</v>
      </c>
      <c r="I165" s="207"/>
      <c r="J165" s="206">
        <f t="shared" si="20"/>
        <v>0</v>
      </c>
      <c r="K165" s="204" t="s">
        <v>18</v>
      </c>
      <c r="L165" s="208"/>
      <c r="M165" s="209" t="s">
        <v>18</v>
      </c>
      <c r="N165" s="210" t="s">
        <v>41</v>
      </c>
      <c r="O165" s="64"/>
      <c r="P165" s="181">
        <f t="shared" si="21"/>
        <v>0</v>
      </c>
      <c r="Q165" s="181">
        <v>0</v>
      </c>
      <c r="R165" s="181">
        <f t="shared" si="22"/>
        <v>0</v>
      </c>
      <c r="S165" s="181">
        <v>0</v>
      </c>
      <c r="T165" s="182">
        <f t="shared" si="2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3" t="s">
        <v>173</v>
      </c>
      <c r="AT165" s="183" t="s">
        <v>170</v>
      </c>
      <c r="AU165" s="183" t="s">
        <v>80</v>
      </c>
      <c r="AY165" s="17" t="s">
        <v>121</v>
      </c>
      <c r="BE165" s="184">
        <f t="shared" si="24"/>
        <v>0</v>
      </c>
      <c r="BF165" s="184">
        <f t="shared" si="25"/>
        <v>0</v>
      </c>
      <c r="BG165" s="184">
        <f t="shared" si="26"/>
        <v>0</v>
      </c>
      <c r="BH165" s="184">
        <f t="shared" si="27"/>
        <v>0</v>
      </c>
      <c r="BI165" s="184">
        <f t="shared" si="28"/>
        <v>0</v>
      </c>
      <c r="BJ165" s="17" t="s">
        <v>78</v>
      </c>
      <c r="BK165" s="184">
        <f t="shared" si="29"/>
        <v>0</v>
      </c>
      <c r="BL165" s="17" t="s">
        <v>129</v>
      </c>
      <c r="BM165" s="183" t="s">
        <v>382</v>
      </c>
    </row>
    <row r="166" spans="1:65" s="2" customFormat="1" ht="16.5" customHeight="1">
      <c r="A166" s="34"/>
      <c r="B166" s="35"/>
      <c r="C166" s="202" t="s">
        <v>383</v>
      </c>
      <c r="D166" s="202" t="s">
        <v>170</v>
      </c>
      <c r="E166" s="203" t="s">
        <v>384</v>
      </c>
      <c r="F166" s="204" t="s">
        <v>385</v>
      </c>
      <c r="G166" s="205" t="s">
        <v>293</v>
      </c>
      <c r="H166" s="206">
        <v>3</v>
      </c>
      <c r="I166" s="207"/>
      <c r="J166" s="206">
        <f t="shared" si="20"/>
        <v>0</v>
      </c>
      <c r="K166" s="204" t="s">
        <v>18</v>
      </c>
      <c r="L166" s="208"/>
      <c r="M166" s="209" t="s">
        <v>18</v>
      </c>
      <c r="N166" s="210" t="s">
        <v>41</v>
      </c>
      <c r="O166" s="64"/>
      <c r="P166" s="181">
        <f t="shared" si="21"/>
        <v>0</v>
      </c>
      <c r="Q166" s="181">
        <v>0</v>
      </c>
      <c r="R166" s="181">
        <f t="shared" si="22"/>
        <v>0</v>
      </c>
      <c r="S166" s="181">
        <v>0</v>
      </c>
      <c r="T166" s="182">
        <f t="shared" si="2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3" t="s">
        <v>173</v>
      </c>
      <c r="AT166" s="183" t="s">
        <v>170</v>
      </c>
      <c r="AU166" s="183" t="s">
        <v>80</v>
      </c>
      <c r="AY166" s="17" t="s">
        <v>121</v>
      </c>
      <c r="BE166" s="184">
        <f t="shared" si="24"/>
        <v>0</v>
      </c>
      <c r="BF166" s="184">
        <f t="shared" si="25"/>
        <v>0</v>
      </c>
      <c r="BG166" s="184">
        <f t="shared" si="26"/>
        <v>0</v>
      </c>
      <c r="BH166" s="184">
        <f t="shared" si="27"/>
        <v>0</v>
      </c>
      <c r="BI166" s="184">
        <f t="shared" si="28"/>
        <v>0</v>
      </c>
      <c r="BJ166" s="17" t="s">
        <v>78</v>
      </c>
      <c r="BK166" s="184">
        <f t="shared" si="29"/>
        <v>0</v>
      </c>
      <c r="BL166" s="17" t="s">
        <v>129</v>
      </c>
      <c r="BM166" s="183" t="s">
        <v>386</v>
      </c>
    </row>
    <row r="167" spans="1:65" s="2" customFormat="1" ht="16.5" customHeight="1">
      <c r="A167" s="34"/>
      <c r="B167" s="35"/>
      <c r="C167" s="202" t="s">
        <v>387</v>
      </c>
      <c r="D167" s="202" t="s">
        <v>170</v>
      </c>
      <c r="E167" s="203" t="s">
        <v>388</v>
      </c>
      <c r="F167" s="204" t="s">
        <v>389</v>
      </c>
      <c r="G167" s="205" t="s">
        <v>293</v>
      </c>
      <c r="H167" s="206">
        <v>1</v>
      </c>
      <c r="I167" s="207"/>
      <c r="J167" s="206">
        <f t="shared" si="20"/>
        <v>0</v>
      </c>
      <c r="K167" s="204" t="s">
        <v>18</v>
      </c>
      <c r="L167" s="208"/>
      <c r="M167" s="209" t="s">
        <v>18</v>
      </c>
      <c r="N167" s="210" t="s">
        <v>41</v>
      </c>
      <c r="O167" s="64"/>
      <c r="P167" s="181">
        <f t="shared" si="21"/>
        <v>0</v>
      </c>
      <c r="Q167" s="181">
        <v>0</v>
      </c>
      <c r="R167" s="181">
        <f t="shared" si="22"/>
        <v>0</v>
      </c>
      <c r="S167" s="181">
        <v>0</v>
      </c>
      <c r="T167" s="182">
        <f t="shared" si="2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3" t="s">
        <v>173</v>
      </c>
      <c r="AT167" s="183" t="s">
        <v>170</v>
      </c>
      <c r="AU167" s="183" t="s">
        <v>80</v>
      </c>
      <c r="AY167" s="17" t="s">
        <v>121</v>
      </c>
      <c r="BE167" s="184">
        <f t="shared" si="24"/>
        <v>0</v>
      </c>
      <c r="BF167" s="184">
        <f t="shared" si="25"/>
        <v>0</v>
      </c>
      <c r="BG167" s="184">
        <f t="shared" si="26"/>
        <v>0</v>
      </c>
      <c r="BH167" s="184">
        <f t="shared" si="27"/>
        <v>0</v>
      </c>
      <c r="BI167" s="184">
        <f t="shared" si="28"/>
        <v>0</v>
      </c>
      <c r="BJ167" s="17" t="s">
        <v>78</v>
      </c>
      <c r="BK167" s="184">
        <f t="shared" si="29"/>
        <v>0</v>
      </c>
      <c r="BL167" s="17" t="s">
        <v>129</v>
      </c>
      <c r="BM167" s="183" t="s">
        <v>390</v>
      </c>
    </row>
    <row r="168" spans="1:65" s="2" customFormat="1" ht="16.5" customHeight="1">
      <c r="A168" s="34"/>
      <c r="B168" s="35"/>
      <c r="C168" s="202" t="s">
        <v>391</v>
      </c>
      <c r="D168" s="202" t="s">
        <v>170</v>
      </c>
      <c r="E168" s="203" t="s">
        <v>392</v>
      </c>
      <c r="F168" s="204" t="s">
        <v>393</v>
      </c>
      <c r="G168" s="205" t="s">
        <v>293</v>
      </c>
      <c r="H168" s="206">
        <v>13</v>
      </c>
      <c r="I168" s="207"/>
      <c r="J168" s="206">
        <f t="shared" si="20"/>
        <v>0</v>
      </c>
      <c r="K168" s="204" t="s">
        <v>18</v>
      </c>
      <c r="L168" s="208"/>
      <c r="M168" s="209" t="s">
        <v>18</v>
      </c>
      <c r="N168" s="210" t="s">
        <v>41</v>
      </c>
      <c r="O168" s="64"/>
      <c r="P168" s="181">
        <f t="shared" si="21"/>
        <v>0</v>
      </c>
      <c r="Q168" s="181">
        <v>0</v>
      </c>
      <c r="R168" s="181">
        <f t="shared" si="22"/>
        <v>0</v>
      </c>
      <c r="S168" s="181">
        <v>0</v>
      </c>
      <c r="T168" s="182">
        <f t="shared" si="23"/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3" t="s">
        <v>173</v>
      </c>
      <c r="AT168" s="183" t="s">
        <v>170</v>
      </c>
      <c r="AU168" s="183" t="s">
        <v>80</v>
      </c>
      <c r="AY168" s="17" t="s">
        <v>121</v>
      </c>
      <c r="BE168" s="184">
        <f t="shared" si="24"/>
        <v>0</v>
      </c>
      <c r="BF168" s="184">
        <f t="shared" si="25"/>
        <v>0</v>
      </c>
      <c r="BG168" s="184">
        <f t="shared" si="26"/>
        <v>0</v>
      </c>
      <c r="BH168" s="184">
        <f t="shared" si="27"/>
        <v>0</v>
      </c>
      <c r="BI168" s="184">
        <f t="shared" si="28"/>
        <v>0</v>
      </c>
      <c r="BJ168" s="17" t="s">
        <v>78</v>
      </c>
      <c r="BK168" s="184">
        <f t="shared" si="29"/>
        <v>0</v>
      </c>
      <c r="BL168" s="17" t="s">
        <v>129</v>
      </c>
      <c r="BM168" s="183" t="s">
        <v>394</v>
      </c>
    </row>
    <row r="169" spans="1:65" s="2" customFormat="1" ht="21.75" customHeight="1">
      <c r="A169" s="34"/>
      <c r="B169" s="35"/>
      <c r="C169" s="202" t="s">
        <v>395</v>
      </c>
      <c r="D169" s="202" t="s">
        <v>170</v>
      </c>
      <c r="E169" s="203" t="s">
        <v>396</v>
      </c>
      <c r="F169" s="204" t="s">
        <v>397</v>
      </c>
      <c r="G169" s="205" t="s">
        <v>293</v>
      </c>
      <c r="H169" s="206">
        <v>2</v>
      </c>
      <c r="I169" s="207"/>
      <c r="J169" s="206">
        <f t="shared" si="20"/>
        <v>0</v>
      </c>
      <c r="K169" s="204" t="s">
        <v>18</v>
      </c>
      <c r="L169" s="208"/>
      <c r="M169" s="209" t="s">
        <v>18</v>
      </c>
      <c r="N169" s="210" t="s">
        <v>41</v>
      </c>
      <c r="O169" s="64"/>
      <c r="P169" s="181">
        <f t="shared" si="21"/>
        <v>0</v>
      </c>
      <c r="Q169" s="181">
        <v>0</v>
      </c>
      <c r="R169" s="181">
        <f t="shared" si="22"/>
        <v>0</v>
      </c>
      <c r="S169" s="181">
        <v>0</v>
      </c>
      <c r="T169" s="182">
        <f t="shared" si="23"/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3" t="s">
        <v>173</v>
      </c>
      <c r="AT169" s="183" t="s">
        <v>170</v>
      </c>
      <c r="AU169" s="183" t="s">
        <v>80</v>
      </c>
      <c r="AY169" s="17" t="s">
        <v>121</v>
      </c>
      <c r="BE169" s="184">
        <f t="shared" si="24"/>
        <v>0</v>
      </c>
      <c r="BF169" s="184">
        <f t="shared" si="25"/>
        <v>0</v>
      </c>
      <c r="BG169" s="184">
        <f t="shared" si="26"/>
        <v>0</v>
      </c>
      <c r="BH169" s="184">
        <f t="shared" si="27"/>
        <v>0</v>
      </c>
      <c r="BI169" s="184">
        <f t="shared" si="28"/>
        <v>0</v>
      </c>
      <c r="BJ169" s="17" t="s">
        <v>78</v>
      </c>
      <c r="BK169" s="184">
        <f t="shared" si="29"/>
        <v>0</v>
      </c>
      <c r="BL169" s="17" t="s">
        <v>129</v>
      </c>
      <c r="BM169" s="183" t="s">
        <v>398</v>
      </c>
    </row>
    <row r="170" spans="1:65" s="2" customFormat="1" ht="16.5" customHeight="1">
      <c r="A170" s="34"/>
      <c r="B170" s="35"/>
      <c r="C170" s="202" t="s">
        <v>399</v>
      </c>
      <c r="D170" s="202" t="s">
        <v>170</v>
      </c>
      <c r="E170" s="203" t="s">
        <v>400</v>
      </c>
      <c r="F170" s="204" t="s">
        <v>401</v>
      </c>
      <c r="G170" s="205" t="s">
        <v>139</v>
      </c>
      <c r="H170" s="206">
        <v>2</v>
      </c>
      <c r="I170" s="207"/>
      <c r="J170" s="206">
        <f t="shared" si="20"/>
        <v>0</v>
      </c>
      <c r="K170" s="204" t="s">
        <v>18</v>
      </c>
      <c r="L170" s="208"/>
      <c r="M170" s="209" t="s">
        <v>18</v>
      </c>
      <c r="N170" s="210" t="s">
        <v>41</v>
      </c>
      <c r="O170" s="64"/>
      <c r="P170" s="181">
        <f t="shared" si="21"/>
        <v>0</v>
      </c>
      <c r="Q170" s="181">
        <v>0</v>
      </c>
      <c r="R170" s="181">
        <f t="shared" si="22"/>
        <v>0</v>
      </c>
      <c r="S170" s="181">
        <v>0</v>
      </c>
      <c r="T170" s="182">
        <f t="shared" si="23"/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3" t="s">
        <v>173</v>
      </c>
      <c r="AT170" s="183" t="s">
        <v>170</v>
      </c>
      <c r="AU170" s="183" t="s">
        <v>80</v>
      </c>
      <c r="AY170" s="17" t="s">
        <v>121</v>
      </c>
      <c r="BE170" s="184">
        <f t="shared" si="24"/>
        <v>0</v>
      </c>
      <c r="BF170" s="184">
        <f t="shared" si="25"/>
        <v>0</v>
      </c>
      <c r="BG170" s="184">
        <f t="shared" si="26"/>
        <v>0</v>
      </c>
      <c r="BH170" s="184">
        <f t="shared" si="27"/>
        <v>0</v>
      </c>
      <c r="BI170" s="184">
        <f t="shared" si="28"/>
        <v>0</v>
      </c>
      <c r="BJ170" s="17" t="s">
        <v>78</v>
      </c>
      <c r="BK170" s="184">
        <f t="shared" si="29"/>
        <v>0</v>
      </c>
      <c r="BL170" s="17" t="s">
        <v>129</v>
      </c>
      <c r="BM170" s="183" t="s">
        <v>402</v>
      </c>
    </row>
    <row r="171" spans="1:65" s="2" customFormat="1" ht="21.75" customHeight="1">
      <c r="A171" s="34"/>
      <c r="B171" s="35"/>
      <c r="C171" s="202" t="s">
        <v>403</v>
      </c>
      <c r="D171" s="202" t="s">
        <v>170</v>
      </c>
      <c r="E171" s="203" t="s">
        <v>404</v>
      </c>
      <c r="F171" s="204" t="s">
        <v>405</v>
      </c>
      <c r="G171" s="205" t="s">
        <v>293</v>
      </c>
      <c r="H171" s="206">
        <v>1</v>
      </c>
      <c r="I171" s="207"/>
      <c r="J171" s="206">
        <f t="shared" si="20"/>
        <v>0</v>
      </c>
      <c r="K171" s="204" t="s">
        <v>18</v>
      </c>
      <c r="L171" s="208"/>
      <c r="M171" s="209" t="s">
        <v>18</v>
      </c>
      <c r="N171" s="210" t="s">
        <v>41</v>
      </c>
      <c r="O171" s="64"/>
      <c r="P171" s="181">
        <f t="shared" si="21"/>
        <v>0</v>
      </c>
      <c r="Q171" s="181">
        <v>0</v>
      </c>
      <c r="R171" s="181">
        <f t="shared" si="22"/>
        <v>0</v>
      </c>
      <c r="S171" s="181">
        <v>0</v>
      </c>
      <c r="T171" s="182">
        <f t="shared" si="23"/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3" t="s">
        <v>173</v>
      </c>
      <c r="AT171" s="183" t="s">
        <v>170</v>
      </c>
      <c r="AU171" s="183" t="s">
        <v>80</v>
      </c>
      <c r="AY171" s="17" t="s">
        <v>121</v>
      </c>
      <c r="BE171" s="184">
        <f t="shared" si="24"/>
        <v>0</v>
      </c>
      <c r="BF171" s="184">
        <f t="shared" si="25"/>
        <v>0</v>
      </c>
      <c r="BG171" s="184">
        <f t="shared" si="26"/>
        <v>0</v>
      </c>
      <c r="BH171" s="184">
        <f t="shared" si="27"/>
        <v>0</v>
      </c>
      <c r="BI171" s="184">
        <f t="shared" si="28"/>
        <v>0</v>
      </c>
      <c r="BJ171" s="17" t="s">
        <v>78</v>
      </c>
      <c r="BK171" s="184">
        <f t="shared" si="29"/>
        <v>0</v>
      </c>
      <c r="BL171" s="17" t="s">
        <v>129</v>
      </c>
      <c r="BM171" s="183" t="s">
        <v>406</v>
      </c>
    </row>
    <row r="172" spans="1:65" s="2" customFormat="1" ht="16.5" customHeight="1">
      <c r="A172" s="34"/>
      <c r="B172" s="35"/>
      <c r="C172" s="202" t="s">
        <v>407</v>
      </c>
      <c r="D172" s="202" t="s">
        <v>170</v>
      </c>
      <c r="E172" s="203" t="s">
        <v>408</v>
      </c>
      <c r="F172" s="204" t="s">
        <v>409</v>
      </c>
      <c r="G172" s="205" t="s">
        <v>293</v>
      </c>
      <c r="H172" s="206">
        <v>1</v>
      </c>
      <c r="I172" s="207"/>
      <c r="J172" s="206">
        <f t="shared" si="20"/>
        <v>0</v>
      </c>
      <c r="K172" s="204" t="s">
        <v>18</v>
      </c>
      <c r="L172" s="208"/>
      <c r="M172" s="209" t="s">
        <v>18</v>
      </c>
      <c r="N172" s="210" t="s">
        <v>41</v>
      </c>
      <c r="O172" s="64"/>
      <c r="P172" s="181">
        <f t="shared" si="21"/>
        <v>0</v>
      </c>
      <c r="Q172" s="181">
        <v>0</v>
      </c>
      <c r="R172" s="181">
        <f t="shared" si="22"/>
        <v>0</v>
      </c>
      <c r="S172" s="181">
        <v>0</v>
      </c>
      <c r="T172" s="182">
        <f t="shared" si="23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3" t="s">
        <v>173</v>
      </c>
      <c r="AT172" s="183" t="s">
        <v>170</v>
      </c>
      <c r="AU172" s="183" t="s">
        <v>80</v>
      </c>
      <c r="AY172" s="17" t="s">
        <v>121</v>
      </c>
      <c r="BE172" s="184">
        <f t="shared" si="24"/>
        <v>0</v>
      </c>
      <c r="BF172" s="184">
        <f t="shared" si="25"/>
        <v>0</v>
      </c>
      <c r="BG172" s="184">
        <f t="shared" si="26"/>
        <v>0</v>
      </c>
      <c r="BH172" s="184">
        <f t="shared" si="27"/>
        <v>0</v>
      </c>
      <c r="BI172" s="184">
        <f t="shared" si="28"/>
        <v>0</v>
      </c>
      <c r="BJ172" s="17" t="s">
        <v>78</v>
      </c>
      <c r="BK172" s="184">
        <f t="shared" si="29"/>
        <v>0</v>
      </c>
      <c r="BL172" s="17" t="s">
        <v>129</v>
      </c>
      <c r="BM172" s="183" t="s">
        <v>410</v>
      </c>
    </row>
    <row r="173" spans="1:65" s="2" customFormat="1" ht="16.5" customHeight="1">
      <c r="A173" s="34"/>
      <c r="B173" s="35"/>
      <c r="C173" s="202" t="s">
        <v>411</v>
      </c>
      <c r="D173" s="202" t="s">
        <v>170</v>
      </c>
      <c r="E173" s="203" t="s">
        <v>412</v>
      </c>
      <c r="F173" s="204" t="s">
        <v>413</v>
      </c>
      <c r="G173" s="205" t="s">
        <v>293</v>
      </c>
      <c r="H173" s="206">
        <v>1</v>
      </c>
      <c r="I173" s="207"/>
      <c r="J173" s="206">
        <f t="shared" si="20"/>
        <v>0</v>
      </c>
      <c r="K173" s="204" t="s">
        <v>18</v>
      </c>
      <c r="L173" s="208"/>
      <c r="M173" s="209" t="s">
        <v>18</v>
      </c>
      <c r="N173" s="210" t="s">
        <v>41</v>
      </c>
      <c r="O173" s="64"/>
      <c r="P173" s="181">
        <f t="shared" si="21"/>
        <v>0</v>
      </c>
      <c r="Q173" s="181">
        <v>0</v>
      </c>
      <c r="R173" s="181">
        <f t="shared" si="22"/>
        <v>0</v>
      </c>
      <c r="S173" s="181">
        <v>0</v>
      </c>
      <c r="T173" s="182">
        <f t="shared" si="2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3" t="s">
        <v>173</v>
      </c>
      <c r="AT173" s="183" t="s">
        <v>170</v>
      </c>
      <c r="AU173" s="183" t="s">
        <v>80</v>
      </c>
      <c r="AY173" s="17" t="s">
        <v>121</v>
      </c>
      <c r="BE173" s="184">
        <f t="shared" si="24"/>
        <v>0</v>
      </c>
      <c r="BF173" s="184">
        <f t="shared" si="25"/>
        <v>0</v>
      </c>
      <c r="BG173" s="184">
        <f t="shared" si="26"/>
        <v>0</v>
      </c>
      <c r="BH173" s="184">
        <f t="shared" si="27"/>
        <v>0</v>
      </c>
      <c r="BI173" s="184">
        <f t="shared" si="28"/>
        <v>0</v>
      </c>
      <c r="BJ173" s="17" t="s">
        <v>78</v>
      </c>
      <c r="BK173" s="184">
        <f t="shared" si="29"/>
        <v>0</v>
      </c>
      <c r="BL173" s="17" t="s">
        <v>129</v>
      </c>
      <c r="BM173" s="183" t="s">
        <v>414</v>
      </c>
    </row>
    <row r="174" spans="1:65" s="2" customFormat="1" ht="16.5" customHeight="1">
      <c r="A174" s="34"/>
      <c r="B174" s="35"/>
      <c r="C174" s="202" t="s">
        <v>415</v>
      </c>
      <c r="D174" s="202" t="s">
        <v>170</v>
      </c>
      <c r="E174" s="203" t="s">
        <v>416</v>
      </c>
      <c r="F174" s="204" t="s">
        <v>417</v>
      </c>
      <c r="G174" s="205" t="s">
        <v>293</v>
      </c>
      <c r="H174" s="206">
        <v>1</v>
      </c>
      <c r="I174" s="207"/>
      <c r="J174" s="206">
        <f t="shared" si="20"/>
        <v>0</v>
      </c>
      <c r="K174" s="204" t="s">
        <v>18</v>
      </c>
      <c r="L174" s="208"/>
      <c r="M174" s="209" t="s">
        <v>18</v>
      </c>
      <c r="N174" s="210" t="s">
        <v>41</v>
      </c>
      <c r="O174" s="64"/>
      <c r="P174" s="181">
        <f t="shared" si="21"/>
        <v>0</v>
      </c>
      <c r="Q174" s="181">
        <v>0</v>
      </c>
      <c r="R174" s="181">
        <f t="shared" si="22"/>
        <v>0</v>
      </c>
      <c r="S174" s="181">
        <v>0</v>
      </c>
      <c r="T174" s="182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3" t="s">
        <v>173</v>
      </c>
      <c r="AT174" s="183" t="s">
        <v>170</v>
      </c>
      <c r="AU174" s="183" t="s">
        <v>80</v>
      </c>
      <c r="AY174" s="17" t="s">
        <v>121</v>
      </c>
      <c r="BE174" s="184">
        <f t="shared" si="24"/>
        <v>0</v>
      </c>
      <c r="BF174" s="184">
        <f t="shared" si="25"/>
        <v>0</v>
      </c>
      <c r="BG174" s="184">
        <f t="shared" si="26"/>
        <v>0</v>
      </c>
      <c r="BH174" s="184">
        <f t="shared" si="27"/>
        <v>0</v>
      </c>
      <c r="BI174" s="184">
        <f t="shared" si="28"/>
        <v>0</v>
      </c>
      <c r="BJ174" s="17" t="s">
        <v>78</v>
      </c>
      <c r="BK174" s="184">
        <f t="shared" si="29"/>
        <v>0</v>
      </c>
      <c r="BL174" s="17" t="s">
        <v>129</v>
      </c>
      <c r="BM174" s="183" t="s">
        <v>418</v>
      </c>
    </row>
    <row r="175" spans="1:65" s="2" customFormat="1" ht="16.5" customHeight="1">
      <c r="A175" s="34"/>
      <c r="B175" s="35"/>
      <c r="C175" s="202" t="s">
        <v>419</v>
      </c>
      <c r="D175" s="202" t="s">
        <v>170</v>
      </c>
      <c r="E175" s="203" t="s">
        <v>420</v>
      </c>
      <c r="F175" s="204" t="s">
        <v>421</v>
      </c>
      <c r="G175" s="205" t="s">
        <v>139</v>
      </c>
      <c r="H175" s="206">
        <v>10</v>
      </c>
      <c r="I175" s="207"/>
      <c r="J175" s="206">
        <f t="shared" si="20"/>
        <v>0</v>
      </c>
      <c r="K175" s="204" t="s">
        <v>18</v>
      </c>
      <c r="L175" s="208"/>
      <c r="M175" s="209" t="s">
        <v>18</v>
      </c>
      <c r="N175" s="210" t="s">
        <v>41</v>
      </c>
      <c r="O175" s="64"/>
      <c r="P175" s="181">
        <f t="shared" si="21"/>
        <v>0</v>
      </c>
      <c r="Q175" s="181">
        <v>0</v>
      </c>
      <c r="R175" s="181">
        <f t="shared" si="22"/>
        <v>0</v>
      </c>
      <c r="S175" s="181">
        <v>0</v>
      </c>
      <c r="T175" s="182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3" t="s">
        <v>173</v>
      </c>
      <c r="AT175" s="183" t="s">
        <v>170</v>
      </c>
      <c r="AU175" s="183" t="s">
        <v>80</v>
      </c>
      <c r="AY175" s="17" t="s">
        <v>121</v>
      </c>
      <c r="BE175" s="184">
        <f t="shared" si="24"/>
        <v>0</v>
      </c>
      <c r="BF175" s="184">
        <f t="shared" si="25"/>
        <v>0</v>
      </c>
      <c r="BG175" s="184">
        <f t="shared" si="26"/>
        <v>0</v>
      </c>
      <c r="BH175" s="184">
        <f t="shared" si="27"/>
        <v>0</v>
      </c>
      <c r="BI175" s="184">
        <f t="shared" si="28"/>
        <v>0</v>
      </c>
      <c r="BJ175" s="17" t="s">
        <v>78</v>
      </c>
      <c r="BK175" s="184">
        <f t="shared" si="29"/>
        <v>0</v>
      </c>
      <c r="BL175" s="17" t="s">
        <v>129</v>
      </c>
      <c r="BM175" s="183" t="s">
        <v>422</v>
      </c>
    </row>
    <row r="176" spans="1:65" s="2" customFormat="1" ht="16.5" customHeight="1">
      <c r="A176" s="34"/>
      <c r="B176" s="35"/>
      <c r="C176" s="202" t="s">
        <v>423</v>
      </c>
      <c r="D176" s="202" t="s">
        <v>170</v>
      </c>
      <c r="E176" s="203" t="s">
        <v>424</v>
      </c>
      <c r="F176" s="204" t="s">
        <v>425</v>
      </c>
      <c r="G176" s="205" t="s">
        <v>293</v>
      </c>
      <c r="H176" s="206">
        <v>1</v>
      </c>
      <c r="I176" s="207"/>
      <c r="J176" s="206">
        <f t="shared" si="20"/>
        <v>0</v>
      </c>
      <c r="K176" s="204" t="s">
        <v>18</v>
      </c>
      <c r="L176" s="208"/>
      <c r="M176" s="209" t="s">
        <v>18</v>
      </c>
      <c r="N176" s="210" t="s">
        <v>41</v>
      </c>
      <c r="O176" s="64"/>
      <c r="P176" s="181">
        <f t="shared" si="21"/>
        <v>0</v>
      </c>
      <c r="Q176" s="181">
        <v>0</v>
      </c>
      <c r="R176" s="181">
        <f t="shared" si="22"/>
        <v>0</v>
      </c>
      <c r="S176" s="181">
        <v>0</v>
      </c>
      <c r="T176" s="182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3" t="s">
        <v>173</v>
      </c>
      <c r="AT176" s="183" t="s">
        <v>170</v>
      </c>
      <c r="AU176" s="183" t="s">
        <v>80</v>
      </c>
      <c r="AY176" s="17" t="s">
        <v>121</v>
      </c>
      <c r="BE176" s="184">
        <f t="shared" si="24"/>
        <v>0</v>
      </c>
      <c r="BF176" s="184">
        <f t="shared" si="25"/>
        <v>0</v>
      </c>
      <c r="BG176" s="184">
        <f t="shared" si="26"/>
        <v>0</v>
      </c>
      <c r="BH176" s="184">
        <f t="shared" si="27"/>
        <v>0</v>
      </c>
      <c r="BI176" s="184">
        <f t="shared" si="28"/>
        <v>0</v>
      </c>
      <c r="BJ176" s="17" t="s">
        <v>78</v>
      </c>
      <c r="BK176" s="184">
        <f t="shared" si="29"/>
        <v>0</v>
      </c>
      <c r="BL176" s="17" t="s">
        <v>129</v>
      </c>
      <c r="BM176" s="183" t="s">
        <v>426</v>
      </c>
    </row>
    <row r="177" spans="1:65" s="2" customFormat="1" ht="16.5" customHeight="1">
      <c r="A177" s="34"/>
      <c r="B177" s="35"/>
      <c r="C177" s="202" t="s">
        <v>427</v>
      </c>
      <c r="D177" s="202" t="s">
        <v>170</v>
      </c>
      <c r="E177" s="203" t="s">
        <v>428</v>
      </c>
      <c r="F177" s="204" t="s">
        <v>429</v>
      </c>
      <c r="G177" s="205" t="s">
        <v>293</v>
      </c>
      <c r="H177" s="206">
        <v>1</v>
      </c>
      <c r="I177" s="207"/>
      <c r="J177" s="206">
        <f t="shared" si="20"/>
        <v>0</v>
      </c>
      <c r="K177" s="204" t="s">
        <v>18</v>
      </c>
      <c r="L177" s="208"/>
      <c r="M177" s="209" t="s">
        <v>18</v>
      </c>
      <c r="N177" s="210" t="s">
        <v>41</v>
      </c>
      <c r="O177" s="64"/>
      <c r="P177" s="181">
        <f t="shared" si="21"/>
        <v>0</v>
      </c>
      <c r="Q177" s="181">
        <v>0</v>
      </c>
      <c r="R177" s="181">
        <f t="shared" si="22"/>
        <v>0</v>
      </c>
      <c r="S177" s="181">
        <v>0</v>
      </c>
      <c r="T177" s="182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3" t="s">
        <v>173</v>
      </c>
      <c r="AT177" s="183" t="s">
        <v>170</v>
      </c>
      <c r="AU177" s="183" t="s">
        <v>80</v>
      </c>
      <c r="AY177" s="17" t="s">
        <v>121</v>
      </c>
      <c r="BE177" s="184">
        <f t="shared" si="24"/>
        <v>0</v>
      </c>
      <c r="BF177" s="184">
        <f t="shared" si="25"/>
        <v>0</v>
      </c>
      <c r="BG177" s="184">
        <f t="shared" si="26"/>
        <v>0</v>
      </c>
      <c r="BH177" s="184">
        <f t="shared" si="27"/>
        <v>0</v>
      </c>
      <c r="BI177" s="184">
        <f t="shared" si="28"/>
        <v>0</v>
      </c>
      <c r="BJ177" s="17" t="s">
        <v>78</v>
      </c>
      <c r="BK177" s="184">
        <f t="shared" si="29"/>
        <v>0</v>
      </c>
      <c r="BL177" s="17" t="s">
        <v>129</v>
      </c>
      <c r="BM177" s="183" t="s">
        <v>430</v>
      </c>
    </row>
    <row r="178" spans="1:65" s="12" customFormat="1" ht="22.8" customHeight="1">
      <c r="B178" s="157"/>
      <c r="C178" s="158"/>
      <c r="D178" s="159" t="s">
        <v>69</v>
      </c>
      <c r="E178" s="171" t="s">
        <v>431</v>
      </c>
      <c r="F178" s="171" t="s">
        <v>432</v>
      </c>
      <c r="G178" s="158"/>
      <c r="H178" s="158"/>
      <c r="I178" s="161"/>
      <c r="J178" s="172">
        <f>BK178</f>
        <v>0</v>
      </c>
      <c r="K178" s="158"/>
      <c r="L178" s="163"/>
      <c r="M178" s="164"/>
      <c r="N178" s="165"/>
      <c r="O178" s="165"/>
      <c r="P178" s="166">
        <f>SUM(P179:P221)</f>
        <v>0</v>
      </c>
      <c r="Q178" s="165"/>
      <c r="R178" s="166">
        <f>SUM(R179:R221)</f>
        <v>0</v>
      </c>
      <c r="S178" s="165"/>
      <c r="T178" s="167">
        <f>SUM(T179:T221)</f>
        <v>0</v>
      </c>
      <c r="AR178" s="168" t="s">
        <v>80</v>
      </c>
      <c r="AT178" s="169" t="s">
        <v>69</v>
      </c>
      <c r="AU178" s="169" t="s">
        <v>78</v>
      </c>
      <c r="AY178" s="168" t="s">
        <v>121</v>
      </c>
      <c r="BK178" s="170">
        <f>SUM(BK179:BK221)</f>
        <v>0</v>
      </c>
    </row>
    <row r="179" spans="1:65" s="2" customFormat="1" ht="24.15" customHeight="1">
      <c r="A179" s="34"/>
      <c r="B179" s="35"/>
      <c r="C179" s="173" t="s">
        <v>433</v>
      </c>
      <c r="D179" s="173" t="s">
        <v>124</v>
      </c>
      <c r="E179" s="174" t="s">
        <v>434</v>
      </c>
      <c r="F179" s="175" t="s">
        <v>435</v>
      </c>
      <c r="G179" s="176" t="s">
        <v>293</v>
      </c>
      <c r="H179" s="177">
        <v>8</v>
      </c>
      <c r="I179" s="178"/>
      <c r="J179" s="177">
        <f t="shared" ref="J179:J221" si="30">ROUND(I179*H179,2)</f>
        <v>0</v>
      </c>
      <c r="K179" s="175" t="s">
        <v>18</v>
      </c>
      <c r="L179" s="39"/>
      <c r="M179" s="179" t="s">
        <v>18</v>
      </c>
      <c r="N179" s="180" t="s">
        <v>41</v>
      </c>
      <c r="O179" s="64"/>
      <c r="P179" s="181">
        <f t="shared" ref="P179:P221" si="31">O179*H179</f>
        <v>0</v>
      </c>
      <c r="Q179" s="181">
        <v>0</v>
      </c>
      <c r="R179" s="181">
        <f t="shared" ref="R179:R221" si="32">Q179*H179</f>
        <v>0</v>
      </c>
      <c r="S179" s="181">
        <v>0</v>
      </c>
      <c r="T179" s="182">
        <f t="shared" ref="T179:T221" si="33"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3" t="s">
        <v>129</v>
      </c>
      <c r="AT179" s="183" t="s">
        <v>124</v>
      </c>
      <c r="AU179" s="183" t="s">
        <v>80</v>
      </c>
      <c r="AY179" s="17" t="s">
        <v>121</v>
      </c>
      <c r="BE179" s="184">
        <f t="shared" ref="BE179:BE221" si="34">IF(N179="základní",J179,0)</f>
        <v>0</v>
      </c>
      <c r="BF179" s="184">
        <f t="shared" ref="BF179:BF221" si="35">IF(N179="snížená",J179,0)</f>
        <v>0</v>
      </c>
      <c r="BG179" s="184">
        <f t="shared" ref="BG179:BG221" si="36">IF(N179="zákl. přenesená",J179,0)</f>
        <v>0</v>
      </c>
      <c r="BH179" s="184">
        <f t="shared" ref="BH179:BH221" si="37">IF(N179="sníž. přenesená",J179,0)</f>
        <v>0</v>
      </c>
      <c r="BI179" s="184">
        <f t="shared" ref="BI179:BI221" si="38">IF(N179="nulová",J179,0)</f>
        <v>0</v>
      </c>
      <c r="BJ179" s="17" t="s">
        <v>78</v>
      </c>
      <c r="BK179" s="184">
        <f t="shared" ref="BK179:BK221" si="39">ROUND(I179*H179,2)</f>
        <v>0</v>
      </c>
      <c r="BL179" s="17" t="s">
        <v>129</v>
      </c>
      <c r="BM179" s="183" t="s">
        <v>436</v>
      </c>
    </row>
    <row r="180" spans="1:65" s="2" customFormat="1" ht="16.5" customHeight="1">
      <c r="A180" s="34"/>
      <c r="B180" s="35"/>
      <c r="C180" s="173" t="s">
        <v>437</v>
      </c>
      <c r="D180" s="173" t="s">
        <v>124</v>
      </c>
      <c r="E180" s="174" t="s">
        <v>438</v>
      </c>
      <c r="F180" s="175" t="s">
        <v>297</v>
      </c>
      <c r="G180" s="176" t="s">
        <v>293</v>
      </c>
      <c r="H180" s="177">
        <v>8</v>
      </c>
      <c r="I180" s="178"/>
      <c r="J180" s="177">
        <f t="shared" si="30"/>
        <v>0</v>
      </c>
      <c r="K180" s="175" t="s">
        <v>18</v>
      </c>
      <c r="L180" s="39"/>
      <c r="M180" s="179" t="s">
        <v>18</v>
      </c>
      <c r="N180" s="180" t="s">
        <v>41</v>
      </c>
      <c r="O180" s="64"/>
      <c r="P180" s="181">
        <f t="shared" si="31"/>
        <v>0</v>
      </c>
      <c r="Q180" s="181">
        <v>0</v>
      </c>
      <c r="R180" s="181">
        <f t="shared" si="32"/>
        <v>0</v>
      </c>
      <c r="S180" s="181">
        <v>0</v>
      </c>
      <c r="T180" s="182">
        <f t="shared" si="3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3" t="s">
        <v>129</v>
      </c>
      <c r="AT180" s="183" t="s">
        <v>124</v>
      </c>
      <c r="AU180" s="183" t="s">
        <v>80</v>
      </c>
      <c r="AY180" s="17" t="s">
        <v>121</v>
      </c>
      <c r="BE180" s="184">
        <f t="shared" si="34"/>
        <v>0</v>
      </c>
      <c r="BF180" s="184">
        <f t="shared" si="35"/>
        <v>0</v>
      </c>
      <c r="BG180" s="184">
        <f t="shared" si="36"/>
        <v>0</v>
      </c>
      <c r="BH180" s="184">
        <f t="shared" si="37"/>
        <v>0</v>
      </c>
      <c r="BI180" s="184">
        <f t="shared" si="38"/>
        <v>0</v>
      </c>
      <c r="BJ180" s="17" t="s">
        <v>78</v>
      </c>
      <c r="BK180" s="184">
        <f t="shared" si="39"/>
        <v>0</v>
      </c>
      <c r="BL180" s="17" t="s">
        <v>129</v>
      </c>
      <c r="BM180" s="183" t="s">
        <v>439</v>
      </c>
    </row>
    <row r="181" spans="1:65" s="2" customFormat="1" ht="16.5" customHeight="1">
      <c r="A181" s="34"/>
      <c r="B181" s="35"/>
      <c r="C181" s="173" t="s">
        <v>440</v>
      </c>
      <c r="D181" s="173" t="s">
        <v>124</v>
      </c>
      <c r="E181" s="174" t="s">
        <v>441</v>
      </c>
      <c r="F181" s="175" t="s">
        <v>442</v>
      </c>
      <c r="G181" s="176" t="s">
        <v>293</v>
      </c>
      <c r="H181" s="177">
        <v>4</v>
      </c>
      <c r="I181" s="178"/>
      <c r="J181" s="177">
        <f t="shared" si="30"/>
        <v>0</v>
      </c>
      <c r="K181" s="175" t="s">
        <v>18</v>
      </c>
      <c r="L181" s="39"/>
      <c r="M181" s="179" t="s">
        <v>18</v>
      </c>
      <c r="N181" s="180" t="s">
        <v>41</v>
      </c>
      <c r="O181" s="64"/>
      <c r="P181" s="181">
        <f t="shared" si="31"/>
        <v>0</v>
      </c>
      <c r="Q181" s="181">
        <v>0</v>
      </c>
      <c r="R181" s="181">
        <f t="shared" si="32"/>
        <v>0</v>
      </c>
      <c r="S181" s="181">
        <v>0</v>
      </c>
      <c r="T181" s="182">
        <f t="shared" si="3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3" t="s">
        <v>129</v>
      </c>
      <c r="AT181" s="183" t="s">
        <v>124</v>
      </c>
      <c r="AU181" s="183" t="s">
        <v>80</v>
      </c>
      <c r="AY181" s="17" t="s">
        <v>121</v>
      </c>
      <c r="BE181" s="184">
        <f t="shared" si="34"/>
        <v>0</v>
      </c>
      <c r="BF181" s="184">
        <f t="shared" si="35"/>
        <v>0</v>
      </c>
      <c r="BG181" s="184">
        <f t="shared" si="36"/>
        <v>0</v>
      </c>
      <c r="BH181" s="184">
        <f t="shared" si="37"/>
        <v>0</v>
      </c>
      <c r="BI181" s="184">
        <f t="shared" si="38"/>
        <v>0</v>
      </c>
      <c r="BJ181" s="17" t="s">
        <v>78</v>
      </c>
      <c r="BK181" s="184">
        <f t="shared" si="39"/>
        <v>0</v>
      </c>
      <c r="BL181" s="17" t="s">
        <v>129</v>
      </c>
      <c r="BM181" s="183" t="s">
        <v>443</v>
      </c>
    </row>
    <row r="182" spans="1:65" s="2" customFormat="1" ht="16.5" customHeight="1">
      <c r="A182" s="34"/>
      <c r="B182" s="35"/>
      <c r="C182" s="173" t="s">
        <v>444</v>
      </c>
      <c r="D182" s="173" t="s">
        <v>124</v>
      </c>
      <c r="E182" s="174" t="s">
        <v>445</v>
      </c>
      <c r="F182" s="175" t="s">
        <v>305</v>
      </c>
      <c r="G182" s="176" t="s">
        <v>293</v>
      </c>
      <c r="H182" s="177">
        <v>2</v>
      </c>
      <c r="I182" s="178"/>
      <c r="J182" s="177">
        <f t="shared" si="30"/>
        <v>0</v>
      </c>
      <c r="K182" s="175" t="s">
        <v>18</v>
      </c>
      <c r="L182" s="39"/>
      <c r="M182" s="179" t="s">
        <v>18</v>
      </c>
      <c r="N182" s="180" t="s">
        <v>41</v>
      </c>
      <c r="O182" s="64"/>
      <c r="P182" s="181">
        <f t="shared" si="31"/>
        <v>0</v>
      </c>
      <c r="Q182" s="181">
        <v>0</v>
      </c>
      <c r="R182" s="181">
        <f t="shared" si="32"/>
        <v>0</v>
      </c>
      <c r="S182" s="181">
        <v>0</v>
      </c>
      <c r="T182" s="182">
        <f t="shared" si="3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3" t="s">
        <v>129</v>
      </c>
      <c r="AT182" s="183" t="s">
        <v>124</v>
      </c>
      <c r="AU182" s="183" t="s">
        <v>80</v>
      </c>
      <c r="AY182" s="17" t="s">
        <v>121</v>
      </c>
      <c r="BE182" s="184">
        <f t="shared" si="34"/>
        <v>0</v>
      </c>
      <c r="BF182" s="184">
        <f t="shared" si="35"/>
        <v>0</v>
      </c>
      <c r="BG182" s="184">
        <f t="shared" si="36"/>
        <v>0</v>
      </c>
      <c r="BH182" s="184">
        <f t="shared" si="37"/>
        <v>0</v>
      </c>
      <c r="BI182" s="184">
        <f t="shared" si="38"/>
        <v>0</v>
      </c>
      <c r="BJ182" s="17" t="s">
        <v>78</v>
      </c>
      <c r="BK182" s="184">
        <f t="shared" si="39"/>
        <v>0</v>
      </c>
      <c r="BL182" s="17" t="s">
        <v>129</v>
      </c>
      <c r="BM182" s="183" t="s">
        <v>446</v>
      </c>
    </row>
    <row r="183" spans="1:65" s="2" customFormat="1" ht="16.5" customHeight="1">
      <c r="A183" s="34"/>
      <c r="B183" s="35"/>
      <c r="C183" s="173" t="s">
        <v>447</v>
      </c>
      <c r="D183" s="173" t="s">
        <v>124</v>
      </c>
      <c r="E183" s="174" t="s">
        <v>448</v>
      </c>
      <c r="F183" s="175" t="s">
        <v>309</v>
      </c>
      <c r="G183" s="176" t="s">
        <v>293</v>
      </c>
      <c r="H183" s="177">
        <v>4</v>
      </c>
      <c r="I183" s="178"/>
      <c r="J183" s="177">
        <f t="shared" si="30"/>
        <v>0</v>
      </c>
      <c r="K183" s="175" t="s">
        <v>18</v>
      </c>
      <c r="L183" s="39"/>
      <c r="M183" s="179" t="s">
        <v>18</v>
      </c>
      <c r="N183" s="180" t="s">
        <v>41</v>
      </c>
      <c r="O183" s="64"/>
      <c r="P183" s="181">
        <f t="shared" si="31"/>
        <v>0</v>
      </c>
      <c r="Q183" s="181">
        <v>0</v>
      </c>
      <c r="R183" s="181">
        <f t="shared" si="32"/>
        <v>0</v>
      </c>
      <c r="S183" s="181">
        <v>0</v>
      </c>
      <c r="T183" s="182">
        <f t="shared" si="3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3" t="s">
        <v>129</v>
      </c>
      <c r="AT183" s="183" t="s">
        <v>124</v>
      </c>
      <c r="AU183" s="183" t="s">
        <v>80</v>
      </c>
      <c r="AY183" s="17" t="s">
        <v>121</v>
      </c>
      <c r="BE183" s="184">
        <f t="shared" si="34"/>
        <v>0</v>
      </c>
      <c r="BF183" s="184">
        <f t="shared" si="35"/>
        <v>0</v>
      </c>
      <c r="BG183" s="184">
        <f t="shared" si="36"/>
        <v>0</v>
      </c>
      <c r="BH183" s="184">
        <f t="shared" si="37"/>
        <v>0</v>
      </c>
      <c r="BI183" s="184">
        <f t="shared" si="38"/>
        <v>0</v>
      </c>
      <c r="BJ183" s="17" t="s">
        <v>78</v>
      </c>
      <c r="BK183" s="184">
        <f t="shared" si="39"/>
        <v>0</v>
      </c>
      <c r="BL183" s="17" t="s">
        <v>129</v>
      </c>
      <c r="BM183" s="183" t="s">
        <v>449</v>
      </c>
    </row>
    <row r="184" spans="1:65" s="2" customFormat="1" ht="16.5" customHeight="1">
      <c r="A184" s="34"/>
      <c r="B184" s="35"/>
      <c r="C184" s="173" t="s">
        <v>450</v>
      </c>
      <c r="D184" s="173" t="s">
        <v>124</v>
      </c>
      <c r="E184" s="174" t="s">
        <v>451</v>
      </c>
      <c r="F184" s="175" t="s">
        <v>452</v>
      </c>
      <c r="G184" s="176" t="s">
        <v>293</v>
      </c>
      <c r="H184" s="177">
        <v>8</v>
      </c>
      <c r="I184" s="178"/>
      <c r="J184" s="177">
        <f t="shared" si="30"/>
        <v>0</v>
      </c>
      <c r="K184" s="175" t="s">
        <v>18</v>
      </c>
      <c r="L184" s="39"/>
      <c r="M184" s="179" t="s">
        <v>18</v>
      </c>
      <c r="N184" s="180" t="s">
        <v>41</v>
      </c>
      <c r="O184" s="64"/>
      <c r="P184" s="181">
        <f t="shared" si="31"/>
        <v>0</v>
      </c>
      <c r="Q184" s="181">
        <v>0</v>
      </c>
      <c r="R184" s="181">
        <f t="shared" si="32"/>
        <v>0</v>
      </c>
      <c r="S184" s="181">
        <v>0</v>
      </c>
      <c r="T184" s="182">
        <f t="shared" si="3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3" t="s">
        <v>129</v>
      </c>
      <c r="AT184" s="183" t="s">
        <v>124</v>
      </c>
      <c r="AU184" s="183" t="s">
        <v>80</v>
      </c>
      <c r="AY184" s="17" t="s">
        <v>121</v>
      </c>
      <c r="BE184" s="184">
        <f t="shared" si="34"/>
        <v>0</v>
      </c>
      <c r="BF184" s="184">
        <f t="shared" si="35"/>
        <v>0</v>
      </c>
      <c r="BG184" s="184">
        <f t="shared" si="36"/>
        <v>0</v>
      </c>
      <c r="BH184" s="184">
        <f t="shared" si="37"/>
        <v>0</v>
      </c>
      <c r="BI184" s="184">
        <f t="shared" si="38"/>
        <v>0</v>
      </c>
      <c r="BJ184" s="17" t="s">
        <v>78</v>
      </c>
      <c r="BK184" s="184">
        <f t="shared" si="39"/>
        <v>0</v>
      </c>
      <c r="BL184" s="17" t="s">
        <v>129</v>
      </c>
      <c r="BM184" s="183" t="s">
        <v>453</v>
      </c>
    </row>
    <row r="185" spans="1:65" s="2" customFormat="1" ht="16.5" customHeight="1">
      <c r="A185" s="34"/>
      <c r="B185" s="35"/>
      <c r="C185" s="173" t="s">
        <v>454</v>
      </c>
      <c r="D185" s="173" t="s">
        <v>124</v>
      </c>
      <c r="E185" s="174" t="s">
        <v>316</v>
      </c>
      <c r="F185" s="175" t="s">
        <v>317</v>
      </c>
      <c r="G185" s="176" t="s">
        <v>293</v>
      </c>
      <c r="H185" s="177">
        <v>1</v>
      </c>
      <c r="I185" s="178"/>
      <c r="J185" s="177">
        <f t="shared" si="30"/>
        <v>0</v>
      </c>
      <c r="K185" s="175" t="s">
        <v>18</v>
      </c>
      <c r="L185" s="39"/>
      <c r="M185" s="179" t="s">
        <v>18</v>
      </c>
      <c r="N185" s="180" t="s">
        <v>41</v>
      </c>
      <c r="O185" s="64"/>
      <c r="P185" s="181">
        <f t="shared" si="31"/>
        <v>0</v>
      </c>
      <c r="Q185" s="181">
        <v>0</v>
      </c>
      <c r="R185" s="181">
        <f t="shared" si="32"/>
        <v>0</v>
      </c>
      <c r="S185" s="181">
        <v>0</v>
      </c>
      <c r="T185" s="182">
        <f t="shared" si="3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3" t="s">
        <v>129</v>
      </c>
      <c r="AT185" s="183" t="s">
        <v>124</v>
      </c>
      <c r="AU185" s="183" t="s">
        <v>80</v>
      </c>
      <c r="AY185" s="17" t="s">
        <v>121</v>
      </c>
      <c r="BE185" s="184">
        <f t="shared" si="34"/>
        <v>0</v>
      </c>
      <c r="BF185" s="184">
        <f t="shared" si="35"/>
        <v>0</v>
      </c>
      <c r="BG185" s="184">
        <f t="shared" si="36"/>
        <v>0</v>
      </c>
      <c r="BH185" s="184">
        <f t="shared" si="37"/>
        <v>0</v>
      </c>
      <c r="BI185" s="184">
        <f t="shared" si="38"/>
        <v>0</v>
      </c>
      <c r="BJ185" s="17" t="s">
        <v>78</v>
      </c>
      <c r="BK185" s="184">
        <f t="shared" si="39"/>
        <v>0</v>
      </c>
      <c r="BL185" s="17" t="s">
        <v>129</v>
      </c>
      <c r="BM185" s="183" t="s">
        <v>455</v>
      </c>
    </row>
    <row r="186" spans="1:65" s="2" customFormat="1" ht="16.5" customHeight="1">
      <c r="A186" s="34"/>
      <c r="B186" s="35"/>
      <c r="C186" s="173" t="s">
        <v>456</v>
      </c>
      <c r="D186" s="173" t="s">
        <v>124</v>
      </c>
      <c r="E186" s="174" t="s">
        <v>320</v>
      </c>
      <c r="F186" s="175" t="s">
        <v>321</v>
      </c>
      <c r="G186" s="176" t="s">
        <v>293</v>
      </c>
      <c r="H186" s="177">
        <v>1</v>
      </c>
      <c r="I186" s="178"/>
      <c r="J186" s="177">
        <f t="shared" si="30"/>
        <v>0</v>
      </c>
      <c r="K186" s="175" t="s">
        <v>18</v>
      </c>
      <c r="L186" s="39"/>
      <c r="M186" s="179" t="s">
        <v>18</v>
      </c>
      <c r="N186" s="180" t="s">
        <v>41</v>
      </c>
      <c r="O186" s="64"/>
      <c r="P186" s="181">
        <f t="shared" si="31"/>
        <v>0</v>
      </c>
      <c r="Q186" s="181">
        <v>0</v>
      </c>
      <c r="R186" s="181">
        <f t="shared" si="32"/>
        <v>0</v>
      </c>
      <c r="S186" s="181">
        <v>0</v>
      </c>
      <c r="T186" s="182">
        <f t="shared" si="3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3" t="s">
        <v>129</v>
      </c>
      <c r="AT186" s="183" t="s">
        <v>124</v>
      </c>
      <c r="AU186" s="183" t="s">
        <v>80</v>
      </c>
      <c r="AY186" s="17" t="s">
        <v>121</v>
      </c>
      <c r="BE186" s="184">
        <f t="shared" si="34"/>
        <v>0</v>
      </c>
      <c r="BF186" s="184">
        <f t="shared" si="35"/>
        <v>0</v>
      </c>
      <c r="BG186" s="184">
        <f t="shared" si="36"/>
        <v>0</v>
      </c>
      <c r="BH186" s="184">
        <f t="shared" si="37"/>
        <v>0</v>
      </c>
      <c r="BI186" s="184">
        <f t="shared" si="38"/>
        <v>0</v>
      </c>
      <c r="BJ186" s="17" t="s">
        <v>78</v>
      </c>
      <c r="BK186" s="184">
        <f t="shared" si="39"/>
        <v>0</v>
      </c>
      <c r="BL186" s="17" t="s">
        <v>129</v>
      </c>
      <c r="BM186" s="183" t="s">
        <v>457</v>
      </c>
    </row>
    <row r="187" spans="1:65" s="2" customFormat="1" ht="16.5" customHeight="1">
      <c r="A187" s="34"/>
      <c r="B187" s="35"/>
      <c r="C187" s="173" t="s">
        <v>458</v>
      </c>
      <c r="D187" s="173" t="s">
        <v>124</v>
      </c>
      <c r="E187" s="174" t="s">
        <v>324</v>
      </c>
      <c r="F187" s="175" t="s">
        <v>325</v>
      </c>
      <c r="G187" s="176" t="s">
        <v>293</v>
      </c>
      <c r="H187" s="177">
        <v>1</v>
      </c>
      <c r="I187" s="178"/>
      <c r="J187" s="177">
        <f t="shared" si="30"/>
        <v>0</v>
      </c>
      <c r="K187" s="175" t="s">
        <v>18</v>
      </c>
      <c r="L187" s="39"/>
      <c r="M187" s="179" t="s">
        <v>18</v>
      </c>
      <c r="N187" s="180" t="s">
        <v>41</v>
      </c>
      <c r="O187" s="64"/>
      <c r="P187" s="181">
        <f t="shared" si="31"/>
        <v>0</v>
      </c>
      <c r="Q187" s="181">
        <v>0</v>
      </c>
      <c r="R187" s="181">
        <f t="shared" si="32"/>
        <v>0</v>
      </c>
      <c r="S187" s="181">
        <v>0</v>
      </c>
      <c r="T187" s="182">
        <f t="shared" si="33"/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3" t="s">
        <v>129</v>
      </c>
      <c r="AT187" s="183" t="s">
        <v>124</v>
      </c>
      <c r="AU187" s="183" t="s">
        <v>80</v>
      </c>
      <c r="AY187" s="17" t="s">
        <v>121</v>
      </c>
      <c r="BE187" s="184">
        <f t="shared" si="34"/>
        <v>0</v>
      </c>
      <c r="BF187" s="184">
        <f t="shared" si="35"/>
        <v>0</v>
      </c>
      <c r="BG187" s="184">
        <f t="shared" si="36"/>
        <v>0</v>
      </c>
      <c r="BH187" s="184">
        <f t="shared" si="37"/>
        <v>0</v>
      </c>
      <c r="BI187" s="184">
        <f t="shared" si="38"/>
        <v>0</v>
      </c>
      <c r="BJ187" s="17" t="s">
        <v>78</v>
      </c>
      <c r="BK187" s="184">
        <f t="shared" si="39"/>
        <v>0</v>
      </c>
      <c r="BL187" s="17" t="s">
        <v>129</v>
      </c>
      <c r="BM187" s="183" t="s">
        <v>459</v>
      </c>
    </row>
    <row r="188" spans="1:65" s="2" customFormat="1" ht="16.5" customHeight="1">
      <c r="A188" s="34"/>
      <c r="B188" s="35"/>
      <c r="C188" s="173" t="s">
        <v>460</v>
      </c>
      <c r="D188" s="173" t="s">
        <v>124</v>
      </c>
      <c r="E188" s="174" t="s">
        <v>328</v>
      </c>
      <c r="F188" s="175" t="s">
        <v>461</v>
      </c>
      <c r="G188" s="176" t="s">
        <v>293</v>
      </c>
      <c r="H188" s="177">
        <v>1</v>
      </c>
      <c r="I188" s="178"/>
      <c r="J188" s="177">
        <f t="shared" si="30"/>
        <v>0</v>
      </c>
      <c r="K188" s="175" t="s">
        <v>18</v>
      </c>
      <c r="L188" s="39"/>
      <c r="M188" s="179" t="s">
        <v>18</v>
      </c>
      <c r="N188" s="180" t="s">
        <v>41</v>
      </c>
      <c r="O188" s="64"/>
      <c r="P188" s="181">
        <f t="shared" si="31"/>
        <v>0</v>
      </c>
      <c r="Q188" s="181">
        <v>0</v>
      </c>
      <c r="R188" s="181">
        <f t="shared" si="32"/>
        <v>0</v>
      </c>
      <c r="S188" s="181">
        <v>0</v>
      </c>
      <c r="T188" s="182">
        <f t="shared" si="33"/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3" t="s">
        <v>129</v>
      </c>
      <c r="AT188" s="183" t="s">
        <v>124</v>
      </c>
      <c r="AU188" s="183" t="s">
        <v>80</v>
      </c>
      <c r="AY188" s="17" t="s">
        <v>121</v>
      </c>
      <c r="BE188" s="184">
        <f t="shared" si="34"/>
        <v>0</v>
      </c>
      <c r="BF188" s="184">
        <f t="shared" si="35"/>
        <v>0</v>
      </c>
      <c r="BG188" s="184">
        <f t="shared" si="36"/>
        <v>0</v>
      </c>
      <c r="BH188" s="184">
        <f t="shared" si="37"/>
        <v>0</v>
      </c>
      <c r="BI188" s="184">
        <f t="shared" si="38"/>
        <v>0</v>
      </c>
      <c r="BJ188" s="17" t="s">
        <v>78</v>
      </c>
      <c r="BK188" s="184">
        <f t="shared" si="39"/>
        <v>0</v>
      </c>
      <c r="BL188" s="17" t="s">
        <v>129</v>
      </c>
      <c r="BM188" s="183" t="s">
        <v>462</v>
      </c>
    </row>
    <row r="189" spans="1:65" s="2" customFormat="1" ht="16.5" customHeight="1">
      <c r="A189" s="34"/>
      <c r="B189" s="35"/>
      <c r="C189" s="173" t="s">
        <v>463</v>
      </c>
      <c r="D189" s="173" t="s">
        <v>124</v>
      </c>
      <c r="E189" s="174" t="s">
        <v>332</v>
      </c>
      <c r="F189" s="175" t="s">
        <v>333</v>
      </c>
      <c r="G189" s="176" t="s">
        <v>293</v>
      </c>
      <c r="H189" s="177">
        <v>1</v>
      </c>
      <c r="I189" s="178"/>
      <c r="J189" s="177">
        <f t="shared" si="30"/>
        <v>0</v>
      </c>
      <c r="K189" s="175" t="s">
        <v>18</v>
      </c>
      <c r="L189" s="39"/>
      <c r="M189" s="179" t="s">
        <v>18</v>
      </c>
      <c r="N189" s="180" t="s">
        <v>41</v>
      </c>
      <c r="O189" s="64"/>
      <c r="P189" s="181">
        <f t="shared" si="31"/>
        <v>0</v>
      </c>
      <c r="Q189" s="181">
        <v>0</v>
      </c>
      <c r="R189" s="181">
        <f t="shared" si="32"/>
        <v>0</v>
      </c>
      <c r="S189" s="181">
        <v>0</v>
      </c>
      <c r="T189" s="182">
        <f t="shared" si="33"/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3" t="s">
        <v>129</v>
      </c>
      <c r="AT189" s="183" t="s">
        <v>124</v>
      </c>
      <c r="AU189" s="183" t="s">
        <v>80</v>
      </c>
      <c r="AY189" s="17" t="s">
        <v>121</v>
      </c>
      <c r="BE189" s="184">
        <f t="shared" si="34"/>
        <v>0</v>
      </c>
      <c r="BF189" s="184">
        <f t="shared" si="35"/>
        <v>0</v>
      </c>
      <c r="BG189" s="184">
        <f t="shared" si="36"/>
        <v>0</v>
      </c>
      <c r="BH189" s="184">
        <f t="shared" si="37"/>
        <v>0</v>
      </c>
      <c r="BI189" s="184">
        <f t="shared" si="38"/>
        <v>0</v>
      </c>
      <c r="BJ189" s="17" t="s">
        <v>78</v>
      </c>
      <c r="BK189" s="184">
        <f t="shared" si="39"/>
        <v>0</v>
      </c>
      <c r="BL189" s="17" t="s">
        <v>129</v>
      </c>
      <c r="BM189" s="183" t="s">
        <v>464</v>
      </c>
    </row>
    <row r="190" spans="1:65" s="2" customFormat="1" ht="16.5" customHeight="1">
      <c r="A190" s="34"/>
      <c r="B190" s="35"/>
      <c r="C190" s="173" t="s">
        <v>465</v>
      </c>
      <c r="D190" s="173" t="s">
        <v>124</v>
      </c>
      <c r="E190" s="174" t="s">
        <v>336</v>
      </c>
      <c r="F190" s="175" t="s">
        <v>337</v>
      </c>
      <c r="G190" s="176" t="s">
        <v>293</v>
      </c>
      <c r="H190" s="177">
        <v>1</v>
      </c>
      <c r="I190" s="178"/>
      <c r="J190" s="177">
        <f t="shared" si="30"/>
        <v>0</v>
      </c>
      <c r="K190" s="175" t="s">
        <v>18</v>
      </c>
      <c r="L190" s="39"/>
      <c r="M190" s="179" t="s">
        <v>18</v>
      </c>
      <c r="N190" s="180" t="s">
        <v>41</v>
      </c>
      <c r="O190" s="64"/>
      <c r="P190" s="181">
        <f t="shared" si="31"/>
        <v>0</v>
      </c>
      <c r="Q190" s="181">
        <v>0</v>
      </c>
      <c r="R190" s="181">
        <f t="shared" si="32"/>
        <v>0</v>
      </c>
      <c r="S190" s="181">
        <v>0</v>
      </c>
      <c r="T190" s="182">
        <f t="shared" si="33"/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3" t="s">
        <v>129</v>
      </c>
      <c r="AT190" s="183" t="s">
        <v>124</v>
      </c>
      <c r="AU190" s="183" t="s">
        <v>80</v>
      </c>
      <c r="AY190" s="17" t="s">
        <v>121</v>
      </c>
      <c r="BE190" s="184">
        <f t="shared" si="34"/>
        <v>0</v>
      </c>
      <c r="BF190" s="184">
        <f t="shared" si="35"/>
        <v>0</v>
      </c>
      <c r="BG190" s="184">
        <f t="shared" si="36"/>
        <v>0</v>
      </c>
      <c r="BH190" s="184">
        <f t="shared" si="37"/>
        <v>0</v>
      </c>
      <c r="BI190" s="184">
        <f t="shared" si="38"/>
        <v>0</v>
      </c>
      <c r="BJ190" s="17" t="s">
        <v>78</v>
      </c>
      <c r="BK190" s="184">
        <f t="shared" si="39"/>
        <v>0</v>
      </c>
      <c r="BL190" s="17" t="s">
        <v>129</v>
      </c>
      <c r="BM190" s="183" t="s">
        <v>466</v>
      </c>
    </row>
    <row r="191" spans="1:65" s="2" customFormat="1" ht="16.5" customHeight="1">
      <c r="A191" s="34"/>
      <c r="B191" s="35"/>
      <c r="C191" s="173" t="s">
        <v>467</v>
      </c>
      <c r="D191" s="173" t="s">
        <v>124</v>
      </c>
      <c r="E191" s="174" t="s">
        <v>340</v>
      </c>
      <c r="F191" s="175" t="s">
        <v>341</v>
      </c>
      <c r="G191" s="176" t="s">
        <v>293</v>
      </c>
      <c r="H191" s="177">
        <v>1</v>
      </c>
      <c r="I191" s="178"/>
      <c r="J191" s="177">
        <f t="shared" si="30"/>
        <v>0</v>
      </c>
      <c r="K191" s="175" t="s">
        <v>18</v>
      </c>
      <c r="L191" s="39"/>
      <c r="M191" s="179" t="s">
        <v>18</v>
      </c>
      <c r="N191" s="180" t="s">
        <v>41</v>
      </c>
      <c r="O191" s="64"/>
      <c r="P191" s="181">
        <f t="shared" si="31"/>
        <v>0</v>
      </c>
      <c r="Q191" s="181">
        <v>0</v>
      </c>
      <c r="R191" s="181">
        <f t="shared" si="32"/>
        <v>0</v>
      </c>
      <c r="S191" s="181">
        <v>0</v>
      </c>
      <c r="T191" s="182">
        <f t="shared" si="33"/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3" t="s">
        <v>129</v>
      </c>
      <c r="AT191" s="183" t="s">
        <v>124</v>
      </c>
      <c r="AU191" s="183" t="s">
        <v>80</v>
      </c>
      <c r="AY191" s="17" t="s">
        <v>121</v>
      </c>
      <c r="BE191" s="184">
        <f t="shared" si="34"/>
        <v>0</v>
      </c>
      <c r="BF191" s="184">
        <f t="shared" si="35"/>
        <v>0</v>
      </c>
      <c r="BG191" s="184">
        <f t="shared" si="36"/>
        <v>0</v>
      </c>
      <c r="BH191" s="184">
        <f t="shared" si="37"/>
        <v>0</v>
      </c>
      <c r="BI191" s="184">
        <f t="shared" si="38"/>
        <v>0</v>
      </c>
      <c r="BJ191" s="17" t="s">
        <v>78</v>
      </c>
      <c r="BK191" s="184">
        <f t="shared" si="39"/>
        <v>0</v>
      </c>
      <c r="BL191" s="17" t="s">
        <v>129</v>
      </c>
      <c r="BM191" s="183" t="s">
        <v>468</v>
      </c>
    </row>
    <row r="192" spans="1:65" s="2" customFormat="1" ht="16.5" customHeight="1">
      <c r="A192" s="34"/>
      <c r="B192" s="35"/>
      <c r="C192" s="173" t="s">
        <v>469</v>
      </c>
      <c r="D192" s="173" t="s">
        <v>124</v>
      </c>
      <c r="E192" s="174" t="s">
        <v>470</v>
      </c>
      <c r="F192" s="175" t="s">
        <v>471</v>
      </c>
      <c r="G192" s="176" t="s">
        <v>293</v>
      </c>
      <c r="H192" s="177">
        <v>1</v>
      </c>
      <c r="I192" s="178"/>
      <c r="J192" s="177">
        <f t="shared" si="30"/>
        <v>0</v>
      </c>
      <c r="K192" s="175" t="s">
        <v>18</v>
      </c>
      <c r="L192" s="39"/>
      <c r="M192" s="179" t="s">
        <v>18</v>
      </c>
      <c r="N192" s="180" t="s">
        <v>41</v>
      </c>
      <c r="O192" s="64"/>
      <c r="P192" s="181">
        <f t="shared" si="31"/>
        <v>0</v>
      </c>
      <c r="Q192" s="181">
        <v>0</v>
      </c>
      <c r="R192" s="181">
        <f t="shared" si="32"/>
        <v>0</v>
      </c>
      <c r="S192" s="181">
        <v>0</v>
      </c>
      <c r="T192" s="182">
        <f t="shared" si="3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3" t="s">
        <v>129</v>
      </c>
      <c r="AT192" s="183" t="s">
        <v>124</v>
      </c>
      <c r="AU192" s="183" t="s">
        <v>80</v>
      </c>
      <c r="AY192" s="17" t="s">
        <v>121</v>
      </c>
      <c r="BE192" s="184">
        <f t="shared" si="34"/>
        <v>0</v>
      </c>
      <c r="BF192" s="184">
        <f t="shared" si="35"/>
        <v>0</v>
      </c>
      <c r="BG192" s="184">
        <f t="shared" si="36"/>
        <v>0</v>
      </c>
      <c r="BH192" s="184">
        <f t="shared" si="37"/>
        <v>0</v>
      </c>
      <c r="BI192" s="184">
        <f t="shared" si="38"/>
        <v>0</v>
      </c>
      <c r="BJ192" s="17" t="s">
        <v>78</v>
      </c>
      <c r="BK192" s="184">
        <f t="shared" si="39"/>
        <v>0</v>
      </c>
      <c r="BL192" s="17" t="s">
        <v>129</v>
      </c>
      <c r="BM192" s="183" t="s">
        <v>472</v>
      </c>
    </row>
    <row r="193" spans="1:65" s="2" customFormat="1" ht="16.5" customHeight="1">
      <c r="A193" s="34"/>
      <c r="B193" s="35"/>
      <c r="C193" s="173" t="s">
        <v>473</v>
      </c>
      <c r="D193" s="173" t="s">
        <v>124</v>
      </c>
      <c r="E193" s="174" t="s">
        <v>474</v>
      </c>
      <c r="F193" s="175" t="s">
        <v>475</v>
      </c>
      <c r="G193" s="176" t="s">
        <v>234</v>
      </c>
      <c r="H193" s="177">
        <v>3</v>
      </c>
      <c r="I193" s="178"/>
      <c r="J193" s="177">
        <f t="shared" si="30"/>
        <v>0</v>
      </c>
      <c r="K193" s="175" t="s">
        <v>18</v>
      </c>
      <c r="L193" s="39"/>
      <c r="M193" s="179" t="s">
        <v>18</v>
      </c>
      <c r="N193" s="180" t="s">
        <v>41</v>
      </c>
      <c r="O193" s="64"/>
      <c r="P193" s="181">
        <f t="shared" si="31"/>
        <v>0</v>
      </c>
      <c r="Q193" s="181">
        <v>0</v>
      </c>
      <c r="R193" s="181">
        <f t="shared" si="32"/>
        <v>0</v>
      </c>
      <c r="S193" s="181">
        <v>0</v>
      </c>
      <c r="T193" s="182">
        <f t="shared" si="33"/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3" t="s">
        <v>129</v>
      </c>
      <c r="AT193" s="183" t="s">
        <v>124</v>
      </c>
      <c r="AU193" s="183" t="s">
        <v>80</v>
      </c>
      <c r="AY193" s="17" t="s">
        <v>121</v>
      </c>
      <c r="BE193" s="184">
        <f t="shared" si="34"/>
        <v>0</v>
      </c>
      <c r="BF193" s="184">
        <f t="shared" si="35"/>
        <v>0</v>
      </c>
      <c r="BG193" s="184">
        <f t="shared" si="36"/>
        <v>0</v>
      </c>
      <c r="BH193" s="184">
        <f t="shared" si="37"/>
        <v>0</v>
      </c>
      <c r="BI193" s="184">
        <f t="shared" si="38"/>
        <v>0</v>
      </c>
      <c r="BJ193" s="17" t="s">
        <v>78</v>
      </c>
      <c r="BK193" s="184">
        <f t="shared" si="39"/>
        <v>0</v>
      </c>
      <c r="BL193" s="17" t="s">
        <v>129</v>
      </c>
      <c r="BM193" s="183" t="s">
        <v>476</v>
      </c>
    </row>
    <row r="194" spans="1:65" s="2" customFormat="1" ht="16.5" customHeight="1">
      <c r="A194" s="34"/>
      <c r="B194" s="35"/>
      <c r="C194" s="173" t="s">
        <v>477</v>
      </c>
      <c r="D194" s="173" t="s">
        <v>124</v>
      </c>
      <c r="E194" s="174" t="s">
        <v>478</v>
      </c>
      <c r="F194" s="175" t="s">
        <v>479</v>
      </c>
      <c r="G194" s="176" t="s">
        <v>480</v>
      </c>
      <c r="H194" s="177">
        <v>1</v>
      </c>
      <c r="I194" s="178"/>
      <c r="J194" s="177">
        <f t="shared" si="30"/>
        <v>0</v>
      </c>
      <c r="K194" s="175" t="s">
        <v>18</v>
      </c>
      <c r="L194" s="39"/>
      <c r="M194" s="179" t="s">
        <v>18</v>
      </c>
      <c r="N194" s="180" t="s">
        <v>41</v>
      </c>
      <c r="O194" s="64"/>
      <c r="P194" s="181">
        <f t="shared" si="31"/>
        <v>0</v>
      </c>
      <c r="Q194" s="181">
        <v>0</v>
      </c>
      <c r="R194" s="181">
        <f t="shared" si="32"/>
        <v>0</v>
      </c>
      <c r="S194" s="181">
        <v>0</v>
      </c>
      <c r="T194" s="182">
        <f t="shared" si="3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3" t="s">
        <v>129</v>
      </c>
      <c r="AT194" s="183" t="s">
        <v>124</v>
      </c>
      <c r="AU194" s="183" t="s">
        <v>80</v>
      </c>
      <c r="AY194" s="17" t="s">
        <v>121</v>
      </c>
      <c r="BE194" s="184">
        <f t="shared" si="34"/>
        <v>0</v>
      </c>
      <c r="BF194" s="184">
        <f t="shared" si="35"/>
        <v>0</v>
      </c>
      <c r="BG194" s="184">
        <f t="shared" si="36"/>
        <v>0</v>
      </c>
      <c r="BH194" s="184">
        <f t="shared" si="37"/>
        <v>0</v>
      </c>
      <c r="BI194" s="184">
        <f t="shared" si="38"/>
        <v>0</v>
      </c>
      <c r="BJ194" s="17" t="s">
        <v>78</v>
      </c>
      <c r="BK194" s="184">
        <f t="shared" si="39"/>
        <v>0</v>
      </c>
      <c r="BL194" s="17" t="s">
        <v>129</v>
      </c>
      <c r="BM194" s="183" t="s">
        <v>481</v>
      </c>
    </row>
    <row r="195" spans="1:65" s="2" customFormat="1" ht="16.5" customHeight="1">
      <c r="A195" s="34"/>
      <c r="B195" s="35"/>
      <c r="C195" s="173" t="s">
        <v>482</v>
      </c>
      <c r="D195" s="173" t="s">
        <v>124</v>
      </c>
      <c r="E195" s="174" t="s">
        <v>483</v>
      </c>
      <c r="F195" s="175" t="s">
        <v>345</v>
      </c>
      <c r="G195" s="176" t="s">
        <v>139</v>
      </c>
      <c r="H195" s="177">
        <v>200</v>
      </c>
      <c r="I195" s="178"/>
      <c r="J195" s="177">
        <f t="shared" si="30"/>
        <v>0</v>
      </c>
      <c r="K195" s="175" t="s">
        <v>18</v>
      </c>
      <c r="L195" s="39"/>
      <c r="M195" s="179" t="s">
        <v>18</v>
      </c>
      <c r="N195" s="180" t="s">
        <v>41</v>
      </c>
      <c r="O195" s="64"/>
      <c r="P195" s="181">
        <f t="shared" si="31"/>
        <v>0</v>
      </c>
      <c r="Q195" s="181">
        <v>0</v>
      </c>
      <c r="R195" s="181">
        <f t="shared" si="32"/>
        <v>0</v>
      </c>
      <c r="S195" s="181">
        <v>0</v>
      </c>
      <c r="T195" s="182">
        <f t="shared" si="3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3" t="s">
        <v>129</v>
      </c>
      <c r="AT195" s="183" t="s">
        <v>124</v>
      </c>
      <c r="AU195" s="183" t="s">
        <v>80</v>
      </c>
      <c r="AY195" s="17" t="s">
        <v>121</v>
      </c>
      <c r="BE195" s="184">
        <f t="shared" si="34"/>
        <v>0</v>
      </c>
      <c r="BF195" s="184">
        <f t="shared" si="35"/>
        <v>0</v>
      </c>
      <c r="BG195" s="184">
        <f t="shared" si="36"/>
        <v>0</v>
      </c>
      <c r="BH195" s="184">
        <f t="shared" si="37"/>
        <v>0</v>
      </c>
      <c r="BI195" s="184">
        <f t="shared" si="38"/>
        <v>0</v>
      </c>
      <c r="BJ195" s="17" t="s">
        <v>78</v>
      </c>
      <c r="BK195" s="184">
        <f t="shared" si="39"/>
        <v>0</v>
      </c>
      <c r="BL195" s="17" t="s">
        <v>129</v>
      </c>
      <c r="BM195" s="183" t="s">
        <v>484</v>
      </c>
    </row>
    <row r="196" spans="1:65" s="2" customFormat="1" ht="16.5" customHeight="1">
      <c r="A196" s="34"/>
      <c r="B196" s="35"/>
      <c r="C196" s="173" t="s">
        <v>485</v>
      </c>
      <c r="D196" s="173" t="s">
        <v>124</v>
      </c>
      <c r="E196" s="174" t="s">
        <v>486</v>
      </c>
      <c r="F196" s="175" t="s">
        <v>349</v>
      </c>
      <c r="G196" s="176" t="s">
        <v>139</v>
      </c>
      <c r="H196" s="177">
        <v>150</v>
      </c>
      <c r="I196" s="178"/>
      <c r="J196" s="177">
        <f t="shared" si="30"/>
        <v>0</v>
      </c>
      <c r="K196" s="175" t="s">
        <v>18</v>
      </c>
      <c r="L196" s="39"/>
      <c r="M196" s="179" t="s">
        <v>18</v>
      </c>
      <c r="N196" s="180" t="s">
        <v>41</v>
      </c>
      <c r="O196" s="64"/>
      <c r="P196" s="181">
        <f t="shared" si="31"/>
        <v>0</v>
      </c>
      <c r="Q196" s="181">
        <v>0</v>
      </c>
      <c r="R196" s="181">
        <f t="shared" si="32"/>
        <v>0</v>
      </c>
      <c r="S196" s="181">
        <v>0</v>
      </c>
      <c r="T196" s="182">
        <f t="shared" si="3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3" t="s">
        <v>129</v>
      </c>
      <c r="AT196" s="183" t="s">
        <v>124</v>
      </c>
      <c r="AU196" s="183" t="s">
        <v>80</v>
      </c>
      <c r="AY196" s="17" t="s">
        <v>121</v>
      </c>
      <c r="BE196" s="184">
        <f t="shared" si="34"/>
        <v>0</v>
      </c>
      <c r="BF196" s="184">
        <f t="shared" si="35"/>
        <v>0</v>
      </c>
      <c r="BG196" s="184">
        <f t="shared" si="36"/>
        <v>0</v>
      </c>
      <c r="BH196" s="184">
        <f t="shared" si="37"/>
        <v>0</v>
      </c>
      <c r="BI196" s="184">
        <f t="shared" si="38"/>
        <v>0</v>
      </c>
      <c r="BJ196" s="17" t="s">
        <v>78</v>
      </c>
      <c r="BK196" s="184">
        <f t="shared" si="39"/>
        <v>0</v>
      </c>
      <c r="BL196" s="17" t="s">
        <v>129</v>
      </c>
      <c r="BM196" s="183" t="s">
        <v>487</v>
      </c>
    </row>
    <row r="197" spans="1:65" s="2" customFormat="1" ht="16.5" customHeight="1">
      <c r="A197" s="34"/>
      <c r="B197" s="35"/>
      <c r="C197" s="173" t="s">
        <v>488</v>
      </c>
      <c r="D197" s="173" t="s">
        <v>124</v>
      </c>
      <c r="E197" s="174" t="s">
        <v>489</v>
      </c>
      <c r="F197" s="175" t="s">
        <v>490</v>
      </c>
      <c r="G197" s="176" t="s">
        <v>139</v>
      </c>
      <c r="H197" s="177">
        <v>15</v>
      </c>
      <c r="I197" s="178"/>
      <c r="J197" s="177">
        <f t="shared" si="30"/>
        <v>0</v>
      </c>
      <c r="K197" s="175" t="s">
        <v>18</v>
      </c>
      <c r="L197" s="39"/>
      <c r="M197" s="179" t="s">
        <v>18</v>
      </c>
      <c r="N197" s="180" t="s">
        <v>41</v>
      </c>
      <c r="O197" s="64"/>
      <c r="P197" s="181">
        <f t="shared" si="31"/>
        <v>0</v>
      </c>
      <c r="Q197" s="181">
        <v>0</v>
      </c>
      <c r="R197" s="181">
        <f t="shared" si="32"/>
        <v>0</v>
      </c>
      <c r="S197" s="181">
        <v>0</v>
      </c>
      <c r="T197" s="182">
        <f t="shared" si="3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3" t="s">
        <v>129</v>
      </c>
      <c r="AT197" s="183" t="s">
        <v>124</v>
      </c>
      <c r="AU197" s="183" t="s">
        <v>80</v>
      </c>
      <c r="AY197" s="17" t="s">
        <v>121</v>
      </c>
      <c r="BE197" s="184">
        <f t="shared" si="34"/>
        <v>0</v>
      </c>
      <c r="BF197" s="184">
        <f t="shared" si="35"/>
        <v>0</v>
      </c>
      <c r="BG197" s="184">
        <f t="shared" si="36"/>
        <v>0</v>
      </c>
      <c r="BH197" s="184">
        <f t="shared" si="37"/>
        <v>0</v>
      </c>
      <c r="BI197" s="184">
        <f t="shared" si="38"/>
        <v>0</v>
      </c>
      <c r="BJ197" s="17" t="s">
        <v>78</v>
      </c>
      <c r="BK197" s="184">
        <f t="shared" si="39"/>
        <v>0</v>
      </c>
      <c r="BL197" s="17" t="s">
        <v>129</v>
      </c>
      <c r="BM197" s="183" t="s">
        <v>491</v>
      </c>
    </row>
    <row r="198" spans="1:65" s="2" customFormat="1" ht="16.5" customHeight="1">
      <c r="A198" s="34"/>
      <c r="B198" s="35"/>
      <c r="C198" s="173" t="s">
        <v>492</v>
      </c>
      <c r="D198" s="173" t="s">
        <v>124</v>
      </c>
      <c r="E198" s="174" t="s">
        <v>493</v>
      </c>
      <c r="F198" s="175" t="s">
        <v>357</v>
      </c>
      <c r="G198" s="176" t="s">
        <v>139</v>
      </c>
      <c r="H198" s="177">
        <v>15</v>
      </c>
      <c r="I198" s="178"/>
      <c r="J198" s="177">
        <f t="shared" si="30"/>
        <v>0</v>
      </c>
      <c r="K198" s="175" t="s">
        <v>18</v>
      </c>
      <c r="L198" s="39"/>
      <c r="M198" s="179" t="s">
        <v>18</v>
      </c>
      <c r="N198" s="180" t="s">
        <v>41</v>
      </c>
      <c r="O198" s="64"/>
      <c r="P198" s="181">
        <f t="shared" si="31"/>
        <v>0</v>
      </c>
      <c r="Q198" s="181">
        <v>0</v>
      </c>
      <c r="R198" s="181">
        <f t="shared" si="32"/>
        <v>0</v>
      </c>
      <c r="S198" s="181">
        <v>0</v>
      </c>
      <c r="T198" s="182">
        <f t="shared" si="3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3" t="s">
        <v>129</v>
      </c>
      <c r="AT198" s="183" t="s">
        <v>124</v>
      </c>
      <c r="AU198" s="183" t="s">
        <v>80</v>
      </c>
      <c r="AY198" s="17" t="s">
        <v>121</v>
      </c>
      <c r="BE198" s="184">
        <f t="shared" si="34"/>
        <v>0</v>
      </c>
      <c r="BF198" s="184">
        <f t="shared" si="35"/>
        <v>0</v>
      </c>
      <c r="BG198" s="184">
        <f t="shared" si="36"/>
        <v>0</v>
      </c>
      <c r="BH198" s="184">
        <f t="shared" si="37"/>
        <v>0</v>
      </c>
      <c r="BI198" s="184">
        <f t="shared" si="38"/>
        <v>0</v>
      </c>
      <c r="BJ198" s="17" t="s">
        <v>78</v>
      </c>
      <c r="BK198" s="184">
        <f t="shared" si="39"/>
        <v>0</v>
      </c>
      <c r="BL198" s="17" t="s">
        <v>129</v>
      </c>
      <c r="BM198" s="183" t="s">
        <v>494</v>
      </c>
    </row>
    <row r="199" spans="1:65" s="2" customFormat="1" ht="16.5" customHeight="1">
      <c r="A199" s="34"/>
      <c r="B199" s="35"/>
      <c r="C199" s="173" t="s">
        <v>495</v>
      </c>
      <c r="D199" s="173" t="s">
        <v>124</v>
      </c>
      <c r="E199" s="174" t="s">
        <v>496</v>
      </c>
      <c r="F199" s="175" t="s">
        <v>361</v>
      </c>
      <c r="G199" s="176" t="s">
        <v>139</v>
      </c>
      <c r="H199" s="177">
        <v>20</v>
      </c>
      <c r="I199" s="178"/>
      <c r="J199" s="177">
        <f t="shared" si="30"/>
        <v>0</v>
      </c>
      <c r="K199" s="175" t="s">
        <v>18</v>
      </c>
      <c r="L199" s="39"/>
      <c r="M199" s="179" t="s">
        <v>18</v>
      </c>
      <c r="N199" s="180" t="s">
        <v>41</v>
      </c>
      <c r="O199" s="64"/>
      <c r="P199" s="181">
        <f t="shared" si="31"/>
        <v>0</v>
      </c>
      <c r="Q199" s="181">
        <v>0</v>
      </c>
      <c r="R199" s="181">
        <f t="shared" si="32"/>
        <v>0</v>
      </c>
      <c r="S199" s="181">
        <v>0</v>
      </c>
      <c r="T199" s="182">
        <f t="shared" si="33"/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3" t="s">
        <v>129</v>
      </c>
      <c r="AT199" s="183" t="s">
        <v>124</v>
      </c>
      <c r="AU199" s="183" t="s">
        <v>80</v>
      </c>
      <c r="AY199" s="17" t="s">
        <v>121</v>
      </c>
      <c r="BE199" s="184">
        <f t="shared" si="34"/>
        <v>0</v>
      </c>
      <c r="BF199" s="184">
        <f t="shared" si="35"/>
        <v>0</v>
      </c>
      <c r="BG199" s="184">
        <f t="shared" si="36"/>
        <v>0</v>
      </c>
      <c r="BH199" s="184">
        <f t="shared" si="37"/>
        <v>0</v>
      </c>
      <c r="BI199" s="184">
        <f t="shared" si="38"/>
        <v>0</v>
      </c>
      <c r="BJ199" s="17" t="s">
        <v>78</v>
      </c>
      <c r="BK199" s="184">
        <f t="shared" si="39"/>
        <v>0</v>
      </c>
      <c r="BL199" s="17" t="s">
        <v>129</v>
      </c>
      <c r="BM199" s="183" t="s">
        <v>497</v>
      </c>
    </row>
    <row r="200" spans="1:65" s="2" customFormat="1" ht="16.5" customHeight="1">
      <c r="A200" s="34"/>
      <c r="B200" s="35"/>
      <c r="C200" s="173" t="s">
        <v>498</v>
      </c>
      <c r="D200" s="173" t="s">
        <v>124</v>
      </c>
      <c r="E200" s="174" t="s">
        <v>499</v>
      </c>
      <c r="F200" s="175" t="s">
        <v>365</v>
      </c>
      <c r="G200" s="176" t="s">
        <v>139</v>
      </c>
      <c r="H200" s="177">
        <v>20</v>
      </c>
      <c r="I200" s="178"/>
      <c r="J200" s="177">
        <f t="shared" si="30"/>
        <v>0</v>
      </c>
      <c r="K200" s="175" t="s">
        <v>18</v>
      </c>
      <c r="L200" s="39"/>
      <c r="M200" s="179" t="s">
        <v>18</v>
      </c>
      <c r="N200" s="180" t="s">
        <v>41</v>
      </c>
      <c r="O200" s="64"/>
      <c r="P200" s="181">
        <f t="shared" si="31"/>
        <v>0</v>
      </c>
      <c r="Q200" s="181">
        <v>0</v>
      </c>
      <c r="R200" s="181">
        <f t="shared" si="32"/>
        <v>0</v>
      </c>
      <c r="S200" s="181">
        <v>0</v>
      </c>
      <c r="T200" s="182">
        <f t="shared" si="3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3" t="s">
        <v>129</v>
      </c>
      <c r="AT200" s="183" t="s">
        <v>124</v>
      </c>
      <c r="AU200" s="183" t="s">
        <v>80</v>
      </c>
      <c r="AY200" s="17" t="s">
        <v>121</v>
      </c>
      <c r="BE200" s="184">
        <f t="shared" si="34"/>
        <v>0</v>
      </c>
      <c r="BF200" s="184">
        <f t="shared" si="35"/>
        <v>0</v>
      </c>
      <c r="BG200" s="184">
        <f t="shared" si="36"/>
        <v>0</v>
      </c>
      <c r="BH200" s="184">
        <f t="shared" si="37"/>
        <v>0</v>
      </c>
      <c r="BI200" s="184">
        <f t="shared" si="38"/>
        <v>0</v>
      </c>
      <c r="BJ200" s="17" t="s">
        <v>78</v>
      </c>
      <c r="BK200" s="184">
        <f t="shared" si="39"/>
        <v>0</v>
      </c>
      <c r="BL200" s="17" t="s">
        <v>129</v>
      </c>
      <c r="BM200" s="183" t="s">
        <v>500</v>
      </c>
    </row>
    <row r="201" spans="1:65" s="2" customFormat="1" ht="16.5" customHeight="1">
      <c r="A201" s="34"/>
      <c r="B201" s="35"/>
      <c r="C201" s="173" t="s">
        <v>501</v>
      </c>
      <c r="D201" s="173" t="s">
        <v>124</v>
      </c>
      <c r="E201" s="174" t="s">
        <v>502</v>
      </c>
      <c r="F201" s="175" t="s">
        <v>369</v>
      </c>
      <c r="G201" s="176" t="s">
        <v>18</v>
      </c>
      <c r="H201" s="177">
        <v>30</v>
      </c>
      <c r="I201" s="178"/>
      <c r="J201" s="177">
        <f t="shared" si="30"/>
        <v>0</v>
      </c>
      <c r="K201" s="175" t="s">
        <v>18</v>
      </c>
      <c r="L201" s="39"/>
      <c r="M201" s="179" t="s">
        <v>18</v>
      </c>
      <c r="N201" s="180" t="s">
        <v>41</v>
      </c>
      <c r="O201" s="64"/>
      <c r="P201" s="181">
        <f t="shared" si="31"/>
        <v>0</v>
      </c>
      <c r="Q201" s="181">
        <v>0</v>
      </c>
      <c r="R201" s="181">
        <f t="shared" si="32"/>
        <v>0</v>
      </c>
      <c r="S201" s="181">
        <v>0</v>
      </c>
      <c r="T201" s="182">
        <f t="shared" si="33"/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3" t="s">
        <v>129</v>
      </c>
      <c r="AT201" s="183" t="s">
        <v>124</v>
      </c>
      <c r="AU201" s="183" t="s">
        <v>80</v>
      </c>
      <c r="AY201" s="17" t="s">
        <v>121</v>
      </c>
      <c r="BE201" s="184">
        <f t="shared" si="34"/>
        <v>0</v>
      </c>
      <c r="BF201" s="184">
        <f t="shared" si="35"/>
        <v>0</v>
      </c>
      <c r="BG201" s="184">
        <f t="shared" si="36"/>
        <v>0</v>
      </c>
      <c r="BH201" s="184">
        <f t="shared" si="37"/>
        <v>0</v>
      </c>
      <c r="BI201" s="184">
        <f t="shared" si="38"/>
        <v>0</v>
      </c>
      <c r="BJ201" s="17" t="s">
        <v>78</v>
      </c>
      <c r="BK201" s="184">
        <f t="shared" si="39"/>
        <v>0</v>
      </c>
      <c r="BL201" s="17" t="s">
        <v>129</v>
      </c>
      <c r="BM201" s="183" t="s">
        <v>503</v>
      </c>
    </row>
    <row r="202" spans="1:65" s="2" customFormat="1" ht="16.5" customHeight="1">
      <c r="A202" s="34"/>
      <c r="B202" s="35"/>
      <c r="C202" s="173" t="s">
        <v>504</v>
      </c>
      <c r="D202" s="173" t="s">
        <v>124</v>
      </c>
      <c r="E202" s="174" t="s">
        <v>505</v>
      </c>
      <c r="F202" s="175" t="s">
        <v>506</v>
      </c>
      <c r="G202" s="176" t="s">
        <v>139</v>
      </c>
      <c r="H202" s="177">
        <v>5</v>
      </c>
      <c r="I202" s="178"/>
      <c r="J202" s="177">
        <f t="shared" si="30"/>
        <v>0</v>
      </c>
      <c r="K202" s="175" t="s">
        <v>18</v>
      </c>
      <c r="L202" s="39"/>
      <c r="M202" s="179" t="s">
        <v>18</v>
      </c>
      <c r="N202" s="180" t="s">
        <v>41</v>
      </c>
      <c r="O202" s="64"/>
      <c r="P202" s="181">
        <f t="shared" si="31"/>
        <v>0</v>
      </c>
      <c r="Q202" s="181">
        <v>0</v>
      </c>
      <c r="R202" s="181">
        <f t="shared" si="32"/>
        <v>0</v>
      </c>
      <c r="S202" s="181">
        <v>0</v>
      </c>
      <c r="T202" s="182">
        <f t="shared" si="33"/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3" t="s">
        <v>129</v>
      </c>
      <c r="AT202" s="183" t="s">
        <v>124</v>
      </c>
      <c r="AU202" s="183" t="s">
        <v>80</v>
      </c>
      <c r="AY202" s="17" t="s">
        <v>121</v>
      </c>
      <c r="BE202" s="184">
        <f t="shared" si="34"/>
        <v>0</v>
      </c>
      <c r="BF202" s="184">
        <f t="shared" si="35"/>
        <v>0</v>
      </c>
      <c r="BG202" s="184">
        <f t="shared" si="36"/>
        <v>0</v>
      </c>
      <c r="BH202" s="184">
        <f t="shared" si="37"/>
        <v>0</v>
      </c>
      <c r="BI202" s="184">
        <f t="shared" si="38"/>
        <v>0</v>
      </c>
      <c r="BJ202" s="17" t="s">
        <v>78</v>
      </c>
      <c r="BK202" s="184">
        <f t="shared" si="39"/>
        <v>0</v>
      </c>
      <c r="BL202" s="17" t="s">
        <v>129</v>
      </c>
      <c r="BM202" s="183" t="s">
        <v>507</v>
      </c>
    </row>
    <row r="203" spans="1:65" s="2" customFormat="1" ht="16.5" customHeight="1">
      <c r="A203" s="34"/>
      <c r="B203" s="35"/>
      <c r="C203" s="173" t="s">
        <v>508</v>
      </c>
      <c r="D203" s="173" t="s">
        <v>124</v>
      </c>
      <c r="E203" s="174" t="s">
        <v>509</v>
      </c>
      <c r="F203" s="175" t="s">
        <v>377</v>
      </c>
      <c r="G203" s="176" t="s">
        <v>293</v>
      </c>
      <c r="H203" s="177">
        <v>3</v>
      </c>
      <c r="I203" s="178"/>
      <c r="J203" s="177">
        <f t="shared" si="30"/>
        <v>0</v>
      </c>
      <c r="K203" s="175" t="s">
        <v>18</v>
      </c>
      <c r="L203" s="39"/>
      <c r="M203" s="179" t="s">
        <v>18</v>
      </c>
      <c r="N203" s="180" t="s">
        <v>41</v>
      </c>
      <c r="O203" s="64"/>
      <c r="P203" s="181">
        <f t="shared" si="31"/>
        <v>0</v>
      </c>
      <c r="Q203" s="181">
        <v>0</v>
      </c>
      <c r="R203" s="181">
        <f t="shared" si="32"/>
        <v>0</v>
      </c>
      <c r="S203" s="181">
        <v>0</v>
      </c>
      <c r="T203" s="182">
        <f t="shared" si="33"/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3" t="s">
        <v>129</v>
      </c>
      <c r="AT203" s="183" t="s">
        <v>124</v>
      </c>
      <c r="AU203" s="183" t="s">
        <v>80</v>
      </c>
      <c r="AY203" s="17" t="s">
        <v>121</v>
      </c>
      <c r="BE203" s="184">
        <f t="shared" si="34"/>
        <v>0</v>
      </c>
      <c r="BF203" s="184">
        <f t="shared" si="35"/>
        <v>0</v>
      </c>
      <c r="BG203" s="184">
        <f t="shared" si="36"/>
        <v>0</v>
      </c>
      <c r="BH203" s="184">
        <f t="shared" si="37"/>
        <v>0</v>
      </c>
      <c r="BI203" s="184">
        <f t="shared" si="38"/>
        <v>0</v>
      </c>
      <c r="BJ203" s="17" t="s">
        <v>78</v>
      </c>
      <c r="BK203" s="184">
        <f t="shared" si="39"/>
        <v>0</v>
      </c>
      <c r="BL203" s="17" t="s">
        <v>129</v>
      </c>
      <c r="BM203" s="183" t="s">
        <v>510</v>
      </c>
    </row>
    <row r="204" spans="1:65" s="2" customFormat="1" ht="16.5" customHeight="1">
      <c r="A204" s="34"/>
      <c r="B204" s="35"/>
      <c r="C204" s="173" t="s">
        <v>511</v>
      </c>
      <c r="D204" s="173" t="s">
        <v>124</v>
      </c>
      <c r="E204" s="174" t="s">
        <v>512</v>
      </c>
      <c r="F204" s="175" t="s">
        <v>513</v>
      </c>
      <c r="G204" s="176" t="s">
        <v>293</v>
      </c>
      <c r="H204" s="177">
        <v>3</v>
      </c>
      <c r="I204" s="178"/>
      <c r="J204" s="177">
        <f t="shared" si="30"/>
        <v>0</v>
      </c>
      <c r="K204" s="175" t="s">
        <v>18</v>
      </c>
      <c r="L204" s="39"/>
      <c r="M204" s="179" t="s">
        <v>18</v>
      </c>
      <c r="N204" s="180" t="s">
        <v>41</v>
      </c>
      <c r="O204" s="64"/>
      <c r="P204" s="181">
        <f t="shared" si="31"/>
        <v>0</v>
      </c>
      <c r="Q204" s="181">
        <v>0</v>
      </c>
      <c r="R204" s="181">
        <f t="shared" si="32"/>
        <v>0</v>
      </c>
      <c r="S204" s="181">
        <v>0</v>
      </c>
      <c r="T204" s="182">
        <f t="shared" si="33"/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3" t="s">
        <v>129</v>
      </c>
      <c r="AT204" s="183" t="s">
        <v>124</v>
      </c>
      <c r="AU204" s="183" t="s">
        <v>80</v>
      </c>
      <c r="AY204" s="17" t="s">
        <v>121</v>
      </c>
      <c r="BE204" s="184">
        <f t="shared" si="34"/>
        <v>0</v>
      </c>
      <c r="BF204" s="184">
        <f t="shared" si="35"/>
        <v>0</v>
      </c>
      <c r="BG204" s="184">
        <f t="shared" si="36"/>
        <v>0</v>
      </c>
      <c r="BH204" s="184">
        <f t="shared" si="37"/>
        <v>0</v>
      </c>
      <c r="BI204" s="184">
        <f t="shared" si="38"/>
        <v>0</v>
      </c>
      <c r="BJ204" s="17" t="s">
        <v>78</v>
      </c>
      <c r="BK204" s="184">
        <f t="shared" si="39"/>
        <v>0</v>
      </c>
      <c r="BL204" s="17" t="s">
        <v>129</v>
      </c>
      <c r="BM204" s="183" t="s">
        <v>514</v>
      </c>
    </row>
    <row r="205" spans="1:65" s="2" customFormat="1" ht="16.5" customHeight="1">
      <c r="A205" s="34"/>
      <c r="B205" s="35"/>
      <c r="C205" s="173" t="s">
        <v>515</v>
      </c>
      <c r="D205" s="173" t="s">
        <v>124</v>
      </c>
      <c r="E205" s="174" t="s">
        <v>516</v>
      </c>
      <c r="F205" s="175" t="s">
        <v>385</v>
      </c>
      <c r="G205" s="176" t="s">
        <v>293</v>
      </c>
      <c r="H205" s="177">
        <v>3</v>
      </c>
      <c r="I205" s="178"/>
      <c r="J205" s="177">
        <f t="shared" si="30"/>
        <v>0</v>
      </c>
      <c r="K205" s="175" t="s">
        <v>18</v>
      </c>
      <c r="L205" s="39"/>
      <c r="M205" s="179" t="s">
        <v>18</v>
      </c>
      <c r="N205" s="180" t="s">
        <v>41</v>
      </c>
      <c r="O205" s="64"/>
      <c r="P205" s="181">
        <f t="shared" si="31"/>
        <v>0</v>
      </c>
      <c r="Q205" s="181">
        <v>0</v>
      </c>
      <c r="R205" s="181">
        <f t="shared" si="32"/>
        <v>0</v>
      </c>
      <c r="S205" s="181">
        <v>0</v>
      </c>
      <c r="T205" s="182">
        <f t="shared" si="33"/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3" t="s">
        <v>129</v>
      </c>
      <c r="AT205" s="183" t="s">
        <v>124</v>
      </c>
      <c r="AU205" s="183" t="s">
        <v>80</v>
      </c>
      <c r="AY205" s="17" t="s">
        <v>121</v>
      </c>
      <c r="BE205" s="184">
        <f t="shared" si="34"/>
        <v>0</v>
      </c>
      <c r="BF205" s="184">
        <f t="shared" si="35"/>
        <v>0</v>
      </c>
      <c r="BG205" s="184">
        <f t="shared" si="36"/>
        <v>0</v>
      </c>
      <c r="BH205" s="184">
        <f t="shared" si="37"/>
        <v>0</v>
      </c>
      <c r="BI205" s="184">
        <f t="shared" si="38"/>
        <v>0</v>
      </c>
      <c r="BJ205" s="17" t="s">
        <v>78</v>
      </c>
      <c r="BK205" s="184">
        <f t="shared" si="39"/>
        <v>0</v>
      </c>
      <c r="BL205" s="17" t="s">
        <v>129</v>
      </c>
      <c r="BM205" s="183" t="s">
        <v>517</v>
      </c>
    </row>
    <row r="206" spans="1:65" s="2" customFormat="1" ht="16.5" customHeight="1">
      <c r="A206" s="34"/>
      <c r="B206" s="35"/>
      <c r="C206" s="173" t="s">
        <v>518</v>
      </c>
      <c r="D206" s="173" t="s">
        <v>124</v>
      </c>
      <c r="E206" s="174" t="s">
        <v>519</v>
      </c>
      <c r="F206" s="175" t="s">
        <v>389</v>
      </c>
      <c r="G206" s="176" t="s">
        <v>293</v>
      </c>
      <c r="H206" s="177">
        <v>1</v>
      </c>
      <c r="I206" s="178"/>
      <c r="J206" s="177">
        <f t="shared" si="30"/>
        <v>0</v>
      </c>
      <c r="K206" s="175" t="s">
        <v>18</v>
      </c>
      <c r="L206" s="39"/>
      <c r="M206" s="179" t="s">
        <v>18</v>
      </c>
      <c r="N206" s="180" t="s">
        <v>41</v>
      </c>
      <c r="O206" s="64"/>
      <c r="P206" s="181">
        <f t="shared" si="31"/>
        <v>0</v>
      </c>
      <c r="Q206" s="181">
        <v>0</v>
      </c>
      <c r="R206" s="181">
        <f t="shared" si="32"/>
        <v>0</v>
      </c>
      <c r="S206" s="181">
        <v>0</v>
      </c>
      <c r="T206" s="182">
        <f t="shared" si="33"/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3" t="s">
        <v>129</v>
      </c>
      <c r="AT206" s="183" t="s">
        <v>124</v>
      </c>
      <c r="AU206" s="183" t="s">
        <v>80</v>
      </c>
      <c r="AY206" s="17" t="s">
        <v>121</v>
      </c>
      <c r="BE206" s="184">
        <f t="shared" si="34"/>
        <v>0</v>
      </c>
      <c r="BF206" s="184">
        <f t="shared" si="35"/>
        <v>0</v>
      </c>
      <c r="BG206" s="184">
        <f t="shared" si="36"/>
        <v>0</v>
      </c>
      <c r="BH206" s="184">
        <f t="shared" si="37"/>
        <v>0</v>
      </c>
      <c r="BI206" s="184">
        <f t="shared" si="38"/>
        <v>0</v>
      </c>
      <c r="BJ206" s="17" t="s">
        <v>78</v>
      </c>
      <c r="BK206" s="184">
        <f t="shared" si="39"/>
        <v>0</v>
      </c>
      <c r="BL206" s="17" t="s">
        <v>129</v>
      </c>
      <c r="BM206" s="183" t="s">
        <v>520</v>
      </c>
    </row>
    <row r="207" spans="1:65" s="2" customFormat="1" ht="16.5" customHeight="1">
      <c r="A207" s="34"/>
      <c r="B207" s="35"/>
      <c r="C207" s="173" t="s">
        <v>521</v>
      </c>
      <c r="D207" s="173" t="s">
        <v>124</v>
      </c>
      <c r="E207" s="174" t="s">
        <v>522</v>
      </c>
      <c r="F207" s="175" t="s">
        <v>393</v>
      </c>
      <c r="G207" s="176" t="s">
        <v>293</v>
      </c>
      <c r="H207" s="177">
        <v>13</v>
      </c>
      <c r="I207" s="178"/>
      <c r="J207" s="177">
        <f t="shared" si="30"/>
        <v>0</v>
      </c>
      <c r="K207" s="175" t="s">
        <v>18</v>
      </c>
      <c r="L207" s="39"/>
      <c r="M207" s="179" t="s">
        <v>18</v>
      </c>
      <c r="N207" s="180" t="s">
        <v>41</v>
      </c>
      <c r="O207" s="64"/>
      <c r="P207" s="181">
        <f t="shared" si="31"/>
        <v>0</v>
      </c>
      <c r="Q207" s="181">
        <v>0</v>
      </c>
      <c r="R207" s="181">
        <f t="shared" si="32"/>
        <v>0</v>
      </c>
      <c r="S207" s="181">
        <v>0</v>
      </c>
      <c r="T207" s="182">
        <f t="shared" si="3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3" t="s">
        <v>129</v>
      </c>
      <c r="AT207" s="183" t="s">
        <v>124</v>
      </c>
      <c r="AU207" s="183" t="s">
        <v>80</v>
      </c>
      <c r="AY207" s="17" t="s">
        <v>121</v>
      </c>
      <c r="BE207" s="184">
        <f t="shared" si="34"/>
        <v>0</v>
      </c>
      <c r="BF207" s="184">
        <f t="shared" si="35"/>
        <v>0</v>
      </c>
      <c r="BG207" s="184">
        <f t="shared" si="36"/>
        <v>0</v>
      </c>
      <c r="BH207" s="184">
        <f t="shared" si="37"/>
        <v>0</v>
      </c>
      <c r="BI207" s="184">
        <f t="shared" si="38"/>
        <v>0</v>
      </c>
      <c r="BJ207" s="17" t="s">
        <v>78</v>
      </c>
      <c r="BK207" s="184">
        <f t="shared" si="39"/>
        <v>0</v>
      </c>
      <c r="BL207" s="17" t="s">
        <v>129</v>
      </c>
      <c r="BM207" s="183" t="s">
        <v>523</v>
      </c>
    </row>
    <row r="208" spans="1:65" s="2" customFormat="1" ht="21.75" customHeight="1">
      <c r="A208" s="34"/>
      <c r="B208" s="35"/>
      <c r="C208" s="173" t="s">
        <v>524</v>
      </c>
      <c r="D208" s="173" t="s">
        <v>124</v>
      </c>
      <c r="E208" s="174" t="s">
        <v>525</v>
      </c>
      <c r="F208" s="175" t="s">
        <v>526</v>
      </c>
      <c r="G208" s="176" t="s">
        <v>293</v>
      </c>
      <c r="H208" s="177">
        <v>2</v>
      </c>
      <c r="I208" s="178"/>
      <c r="J208" s="177">
        <f t="shared" si="30"/>
        <v>0</v>
      </c>
      <c r="K208" s="175" t="s">
        <v>18</v>
      </c>
      <c r="L208" s="39"/>
      <c r="M208" s="179" t="s">
        <v>18</v>
      </c>
      <c r="N208" s="180" t="s">
        <v>41</v>
      </c>
      <c r="O208" s="64"/>
      <c r="P208" s="181">
        <f t="shared" si="31"/>
        <v>0</v>
      </c>
      <c r="Q208" s="181">
        <v>0</v>
      </c>
      <c r="R208" s="181">
        <f t="shared" si="32"/>
        <v>0</v>
      </c>
      <c r="S208" s="181">
        <v>0</v>
      </c>
      <c r="T208" s="182">
        <f t="shared" si="3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3" t="s">
        <v>129</v>
      </c>
      <c r="AT208" s="183" t="s">
        <v>124</v>
      </c>
      <c r="AU208" s="183" t="s">
        <v>80</v>
      </c>
      <c r="AY208" s="17" t="s">
        <v>121</v>
      </c>
      <c r="BE208" s="184">
        <f t="shared" si="34"/>
        <v>0</v>
      </c>
      <c r="BF208" s="184">
        <f t="shared" si="35"/>
        <v>0</v>
      </c>
      <c r="BG208" s="184">
        <f t="shared" si="36"/>
        <v>0</v>
      </c>
      <c r="BH208" s="184">
        <f t="shared" si="37"/>
        <v>0</v>
      </c>
      <c r="BI208" s="184">
        <f t="shared" si="38"/>
        <v>0</v>
      </c>
      <c r="BJ208" s="17" t="s">
        <v>78</v>
      </c>
      <c r="BK208" s="184">
        <f t="shared" si="39"/>
        <v>0</v>
      </c>
      <c r="BL208" s="17" t="s">
        <v>129</v>
      </c>
      <c r="BM208" s="183" t="s">
        <v>527</v>
      </c>
    </row>
    <row r="209" spans="1:65" s="2" customFormat="1" ht="16.5" customHeight="1">
      <c r="A209" s="34"/>
      <c r="B209" s="35"/>
      <c r="C209" s="173" t="s">
        <v>528</v>
      </c>
      <c r="D209" s="173" t="s">
        <v>124</v>
      </c>
      <c r="E209" s="174" t="s">
        <v>529</v>
      </c>
      <c r="F209" s="175" t="s">
        <v>401</v>
      </c>
      <c r="G209" s="176" t="s">
        <v>139</v>
      </c>
      <c r="H209" s="177">
        <v>2</v>
      </c>
      <c r="I209" s="178"/>
      <c r="J209" s="177">
        <f t="shared" si="30"/>
        <v>0</v>
      </c>
      <c r="K209" s="175" t="s">
        <v>18</v>
      </c>
      <c r="L209" s="39"/>
      <c r="M209" s="179" t="s">
        <v>18</v>
      </c>
      <c r="N209" s="180" t="s">
        <v>41</v>
      </c>
      <c r="O209" s="64"/>
      <c r="P209" s="181">
        <f t="shared" si="31"/>
        <v>0</v>
      </c>
      <c r="Q209" s="181">
        <v>0</v>
      </c>
      <c r="R209" s="181">
        <f t="shared" si="32"/>
        <v>0</v>
      </c>
      <c r="S209" s="181">
        <v>0</v>
      </c>
      <c r="T209" s="182">
        <f t="shared" si="33"/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3" t="s">
        <v>129</v>
      </c>
      <c r="AT209" s="183" t="s">
        <v>124</v>
      </c>
      <c r="AU209" s="183" t="s">
        <v>80</v>
      </c>
      <c r="AY209" s="17" t="s">
        <v>121</v>
      </c>
      <c r="BE209" s="184">
        <f t="shared" si="34"/>
        <v>0</v>
      </c>
      <c r="BF209" s="184">
        <f t="shared" si="35"/>
        <v>0</v>
      </c>
      <c r="BG209" s="184">
        <f t="shared" si="36"/>
        <v>0</v>
      </c>
      <c r="BH209" s="184">
        <f t="shared" si="37"/>
        <v>0</v>
      </c>
      <c r="BI209" s="184">
        <f t="shared" si="38"/>
        <v>0</v>
      </c>
      <c r="BJ209" s="17" t="s">
        <v>78</v>
      </c>
      <c r="BK209" s="184">
        <f t="shared" si="39"/>
        <v>0</v>
      </c>
      <c r="BL209" s="17" t="s">
        <v>129</v>
      </c>
      <c r="BM209" s="183" t="s">
        <v>530</v>
      </c>
    </row>
    <row r="210" spans="1:65" s="2" customFormat="1" ht="21.75" customHeight="1">
      <c r="A210" s="34"/>
      <c r="B210" s="35"/>
      <c r="C210" s="173" t="s">
        <v>531</v>
      </c>
      <c r="D210" s="173" t="s">
        <v>124</v>
      </c>
      <c r="E210" s="174" t="s">
        <v>532</v>
      </c>
      <c r="F210" s="175" t="s">
        <v>533</v>
      </c>
      <c r="G210" s="176" t="s">
        <v>293</v>
      </c>
      <c r="H210" s="177">
        <v>1</v>
      </c>
      <c r="I210" s="178"/>
      <c r="J210" s="177">
        <f t="shared" si="30"/>
        <v>0</v>
      </c>
      <c r="K210" s="175" t="s">
        <v>18</v>
      </c>
      <c r="L210" s="39"/>
      <c r="M210" s="179" t="s">
        <v>18</v>
      </c>
      <c r="N210" s="180" t="s">
        <v>41</v>
      </c>
      <c r="O210" s="64"/>
      <c r="P210" s="181">
        <f t="shared" si="31"/>
        <v>0</v>
      </c>
      <c r="Q210" s="181">
        <v>0</v>
      </c>
      <c r="R210" s="181">
        <f t="shared" si="32"/>
        <v>0</v>
      </c>
      <c r="S210" s="181">
        <v>0</v>
      </c>
      <c r="T210" s="182">
        <f t="shared" si="33"/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3" t="s">
        <v>129</v>
      </c>
      <c r="AT210" s="183" t="s">
        <v>124</v>
      </c>
      <c r="AU210" s="183" t="s">
        <v>80</v>
      </c>
      <c r="AY210" s="17" t="s">
        <v>121</v>
      </c>
      <c r="BE210" s="184">
        <f t="shared" si="34"/>
        <v>0</v>
      </c>
      <c r="BF210" s="184">
        <f t="shared" si="35"/>
        <v>0</v>
      </c>
      <c r="BG210" s="184">
        <f t="shared" si="36"/>
        <v>0</v>
      </c>
      <c r="BH210" s="184">
        <f t="shared" si="37"/>
        <v>0</v>
      </c>
      <c r="BI210" s="184">
        <f t="shared" si="38"/>
        <v>0</v>
      </c>
      <c r="BJ210" s="17" t="s">
        <v>78</v>
      </c>
      <c r="BK210" s="184">
        <f t="shared" si="39"/>
        <v>0</v>
      </c>
      <c r="BL210" s="17" t="s">
        <v>129</v>
      </c>
      <c r="BM210" s="183" t="s">
        <v>534</v>
      </c>
    </row>
    <row r="211" spans="1:65" s="2" customFormat="1" ht="16.5" customHeight="1">
      <c r="A211" s="34"/>
      <c r="B211" s="35"/>
      <c r="C211" s="173" t="s">
        <v>535</v>
      </c>
      <c r="D211" s="173" t="s">
        <v>124</v>
      </c>
      <c r="E211" s="174" t="s">
        <v>536</v>
      </c>
      <c r="F211" s="175" t="s">
        <v>537</v>
      </c>
      <c r="G211" s="176" t="s">
        <v>293</v>
      </c>
      <c r="H211" s="177">
        <v>1</v>
      </c>
      <c r="I211" s="178"/>
      <c r="J211" s="177">
        <f t="shared" si="30"/>
        <v>0</v>
      </c>
      <c r="K211" s="175" t="s">
        <v>18</v>
      </c>
      <c r="L211" s="39"/>
      <c r="M211" s="179" t="s">
        <v>18</v>
      </c>
      <c r="N211" s="180" t="s">
        <v>41</v>
      </c>
      <c r="O211" s="64"/>
      <c r="P211" s="181">
        <f t="shared" si="31"/>
        <v>0</v>
      </c>
      <c r="Q211" s="181">
        <v>0</v>
      </c>
      <c r="R211" s="181">
        <f t="shared" si="32"/>
        <v>0</v>
      </c>
      <c r="S211" s="181">
        <v>0</v>
      </c>
      <c r="T211" s="182">
        <f t="shared" si="33"/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3" t="s">
        <v>129</v>
      </c>
      <c r="AT211" s="183" t="s">
        <v>124</v>
      </c>
      <c r="AU211" s="183" t="s">
        <v>80</v>
      </c>
      <c r="AY211" s="17" t="s">
        <v>121</v>
      </c>
      <c r="BE211" s="184">
        <f t="shared" si="34"/>
        <v>0</v>
      </c>
      <c r="BF211" s="184">
        <f t="shared" si="35"/>
        <v>0</v>
      </c>
      <c r="BG211" s="184">
        <f t="shared" si="36"/>
        <v>0</v>
      </c>
      <c r="BH211" s="184">
        <f t="shared" si="37"/>
        <v>0</v>
      </c>
      <c r="BI211" s="184">
        <f t="shared" si="38"/>
        <v>0</v>
      </c>
      <c r="BJ211" s="17" t="s">
        <v>78</v>
      </c>
      <c r="BK211" s="184">
        <f t="shared" si="39"/>
        <v>0</v>
      </c>
      <c r="BL211" s="17" t="s">
        <v>129</v>
      </c>
      <c r="BM211" s="183" t="s">
        <v>538</v>
      </c>
    </row>
    <row r="212" spans="1:65" s="2" customFormat="1" ht="16.5" customHeight="1">
      <c r="A212" s="34"/>
      <c r="B212" s="35"/>
      <c r="C212" s="173" t="s">
        <v>539</v>
      </c>
      <c r="D212" s="173" t="s">
        <v>124</v>
      </c>
      <c r="E212" s="174" t="s">
        <v>540</v>
      </c>
      <c r="F212" s="175" t="s">
        <v>541</v>
      </c>
      <c r="G212" s="176" t="s">
        <v>293</v>
      </c>
      <c r="H212" s="177">
        <v>1</v>
      </c>
      <c r="I212" s="178"/>
      <c r="J212" s="177">
        <f t="shared" si="30"/>
        <v>0</v>
      </c>
      <c r="K212" s="175" t="s">
        <v>18</v>
      </c>
      <c r="L212" s="39"/>
      <c r="M212" s="179" t="s">
        <v>18</v>
      </c>
      <c r="N212" s="180" t="s">
        <v>41</v>
      </c>
      <c r="O212" s="64"/>
      <c r="P212" s="181">
        <f t="shared" si="31"/>
        <v>0</v>
      </c>
      <c r="Q212" s="181">
        <v>0</v>
      </c>
      <c r="R212" s="181">
        <f t="shared" si="32"/>
        <v>0</v>
      </c>
      <c r="S212" s="181">
        <v>0</v>
      </c>
      <c r="T212" s="182">
        <f t="shared" si="33"/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3" t="s">
        <v>129</v>
      </c>
      <c r="AT212" s="183" t="s">
        <v>124</v>
      </c>
      <c r="AU212" s="183" t="s">
        <v>80</v>
      </c>
      <c r="AY212" s="17" t="s">
        <v>121</v>
      </c>
      <c r="BE212" s="184">
        <f t="shared" si="34"/>
        <v>0</v>
      </c>
      <c r="BF212" s="184">
        <f t="shared" si="35"/>
        <v>0</v>
      </c>
      <c r="BG212" s="184">
        <f t="shared" si="36"/>
        <v>0</v>
      </c>
      <c r="BH212" s="184">
        <f t="shared" si="37"/>
        <v>0</v>
      </c>
      <c r="BI212" s="184">
        <f t="shared" si="38"/>
        <v>0</v>
      </c>
      <c r="BJ212" s="17" t="s">
        <v>78</v>
      </c>
      <c r="BK212" s="184">
        <f t="shared" si="39"/>
        <v>0</v>
      </c>
      <c r="BL212" s="17" t="s">
        <v>129</v>
      </c>
      <c r="BM212" s="183" t="s">
        <v>542</v>
      </c>
    </row>
    <row r="213" spans="1:65" s="2" customFormat="1" ht="16.5" customHeight="1">
      <c r="A213" s="34"/>
      <c r="B213" s="35"/>
      <c r="C213" s="173" t="s">
        <v>543</v>
      </c>
      <c r="D213" s="173" t="s">
        <v>124</v>
      </c>
      <c r="E213" s="174" t="s">
        <v>544</v>
      </c>
      <c r="F213" s="175" t="s">
        <v>545</v>
      </c>
      <c r="G213" s="176" t="s">
        <v>293</v>
      </c>
      <c r="H213" s="177">
        <v>1</v>
      </c>
      <c r="I213" s="178"/>
      <c r="J213" s="177">
        <f t="shared" si="30"/>
        <v>0</v>
      </c>
      <c r="K213" s="175" t="s">
        <v>18</v>
      </c>
      <c r="L213" s="39"/>
      <c r="M213" s="179" t="s">
        <v>18</v>
      </c>
      <c r="N213" s="180" t="s">
        <v>41</v>
      </c>
      <c r="O213" s="64"/>
      <c r="P213" s="181">
        <f t="shared" si="31"/>
        <v>0</v>
      </c>
      <c r="Q213" s="181">
        <v>0</v>
      </c>
      <c r="R213" s="181">
        <f t="shared" si="32"/>
        <v>0</v>
      </c>
      <c r="S213" s="181">
        <v>0</v>
      </c>
      <c r="T213" s="182">
        <f t="shared" si="33"/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3" t="s">
        <v>129</v>
      </c>
      <c r="AT213" s="183" t="s">
        <v>124</v>
      </c>
      <c r="AU213" s="183" t="s">
        <v>80</v>
      </c>
      <c r="AY213" s="17" t="s">
        <v>121</v>
      </c>
      <c r="BE213" s="184">
        <f t="shared" si="34"/>
        <v>0</v>
      </c>
      <c r="BF213" s="184">
        <f t="shared" si="35"/>
        <v>0</v>
      </c>
      <c r="BG213" s="184">
        <f t="shared" si="36"/>
        <v>0</v>
      </c>
      <c r="BH213" s="184">
        <f t="shared" si="37"/>
        <v>0</v>
      </c>
      <c r="BI213" s="184">
        <f t="shared" si="38"/>
        <v>0</v>
      </c>
      <c r="BJ213" s="17" t="s">
        <v>78</v>
      </c>
      <c r="BK213" s="184">
        <f t="shared" si="39"/>
        <v>0</v>
      </c>
      <c r="BL213" s="17" t="s">
        <v>129</v>
      </c>
      <c r="BM213" s="183" t="s">
        <v>546</v>
      </c>
    </row>
    <row r="214" spans="1:65" s="2" customFormat="1" ht="16.5" customHeight="1">
      <c r="A214" s="34"/>
      <c r="B214" s="35"/>
      <c r="C214" s="173" t="s">
        <v>547</v>
      </c>
      <c r="D214" s="173" t="s">
        <v>124</v>
      </c>
      <c r="E214" s="174" t="s">
        <v>548</v>
      </c>
      <c r="F214" s="175" t="s">
        <v>421</v>
      </c>
      <c r="G214" s="176" t="s">
        <v>139</v>
      </c>
      <c r="H214" s="177">
        <v>10</v>
      </c>
      <c r="I214" s="178"/>
      <c r="J214" s="177">
        <f t="shared" si="30"/>
        <v>0</v>
      </c>
      <c r="K214" s="175" t="s">
        <v>18</v>
      </c>
      <c r="L214" s="39"/>
      <c r="M214" s="179" t="s">
        <v>18</v>
      </c>
      <c r="N214" s="180" t="s">
        <v>41</v>
      </c>
      <c r="O214" s="64"/>
      <c r="P214" s="181">
        <f t="shared" si="31"/>
        <v>0</v>
      </c>
      <c r="Q214" s="181">
        <v>0</v>
      </c>
      <c r="R214" s="181">
        <f t="shared" si="32"/>
        <v>0</v>
      </c>
      <c r="S214" s="181">
        <v>0</v>
      </c>
      <c r="T214" s="182">
        <f t="shared" si="33"/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3" t="s">
        <v>129</v>
      </c>
      <c r="AT214" s="183" t="s">
        <v>124</v>
      </c>
      <c r="AU214" s="183" t="s">
        <v>80</v>
      </c>
      <c r="AY214" s="17" t="s">
        <v>121</v>
      </c>
      <c r="BE214" s="184">
        <f t="shared" si="34"/>
        <v>0</v>
      </c>
      <c r="BF214" s="184">
        <f t="shared" si="35"/>
        <v>0</v>
      </c>
      <c r="BG214" s="184">
        <f t="shared" si="36"/>
        <v>0</v>
      </c>
      <c r="BH214" s="184">
        <f t="shared" si="37"/>
        <v>0</v>
      </c>
      <c r="BI214" s="184">
        <f t="shared" si="38"/>
        <v>0</v>
      </c>
      <c r="BJ214" s="17" t="s">
        <v>78</v>
      </c>
      <c r="BK214" s="184">
        <f t="shared" si="39"/>
        <v>0</v>
      </c>
      <c r="BL214" s="17" t="s">
        <v>129</v>
      </c>
      <c r="BM214" s="183" t="s">
        <v>549</v>
      </c>
    </row>
    <row r="215" spans="1:65" s="2" customFormat="1" ht="16.5" customHeight="1">
      <c r="A215" s="34"/>
      <c r="B215" s="35"/>
      <c r="C215" s="173" t="s">
        <v>550</v>
      </c>
      <c r="D215" s="173" t="s">
        <v>124</v>
      </c>
      <c r="E215" s="174" t="s">
        <v>551</v>
      </c>
      <c r="F215" s="175" t="s">
        <v>552</v>
      </c>
      <c r="G215" s="176" t="s">
        <v>293</v>
      </c>
      <c r="H215" s="177">
        <v>1</v>
      </c>
      <c r="I215" s="178"/>
      <c r="J215" s="177">
        <f t="shared" si="30"/>
        <v>0</v>
      </c>
      <c r="K215" s="175" t="s">
        <v>18</v>
      </c>
      <c r="L215" s="39"/>
      <c r="M215" s="179" t="s">
        <v>18</v>
      </c>
      <c r="N215" s="180" t="s">
        <v>41</v>
      </c>
      <c r="O215" s="64"/>
      <c r="P215" s="181">
        <f t="shared" si="31"/>
        <v>0</v>
      </c>
      <c r="Q215" s="181">
        <v>0</v>
      </c>
      <c r="R215" s="181">
        <f t="shared" si="32"/>
        <v>0</v>
      </c>
      <c r="S215" s="181">
        <v>0</v>
      </c>
      <c r="T215" s="182">
        <f t="shared" si="33"/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3" t="s">
        <v>129</v>
      </c>
      <c r="AT215" s="183" t="s">
        <v>124</v>
      </c>
      <c r="AU215" s="183" t="s">
        <v>80</v>
      </c>
      <c r="AY215" s="17" t="s">
        <v>121</v>
      </c>
      <c r="BE215" s="184">
        <f t="shared" si="34"/>
        <v>0</v>
      </c>
      <c r="BF215" s="184">
        <f t="shared" si="35"/>
        <v>0</v>
      </c>
      <c r="BG215" s="184">
        <f t="shared" si="36"/>
        <v>0</v>
      </c>
      <c r="BH215" s="184">
        <f t="shared" si="37"/>
        <v>0</v>
      </c>
      <c r="BI215" s="184">
        <f t="shared" si="38"/>
        <v>0</v>
      </c>
      <c r="BJ215" s="17" t="s">
        <v>78</v>
      </c>
      <c r="BK215" s="184">
        <f t="shared" si="39"/>
        <v>0</v>
      </c>
      <c r="BL215" s="17" t="s">
        <v>129</v>
      </c>
      <c r="BM215" s="183" t="s">
        <v>553</v>
      </c>
    </row>
    <row r="216" spans="1:65" s="2" customFormat="1" ht="16.5" customHeight="1">
      <c r="A216" s="34"/>
      <c r="B216" s="35"/>
      <c r="C216" s="173" t="s">
        <v>554</v>
      </c>
      <c r="D216" s="173" t="s">
        <v>124</v>
      </c>
      <c r="E216" s="174" t="s">
        <v>555</v>
      </c>
      <c r="F216" s="175" t="s">
        <v>425</v>
      </c>
      <c r="G216" s="176" t="s">
        <v>293</v>
      </c>
      <c r="H216" s="177">
        <v>1</v>
      </c>
      <c r="I216" s="178"/>
      <c r="J216" s="177">
        <f t="shared" si="30"/>
        <v>0</v>
      </c>
      <c r="K216" s="175" t="s">
        <v>18</v>
      </c>
      <c r="L216" s="39"/>
      <c r="M216" s="179" t="s">
        <v>18</v>
      </c>
      <c r="N216" s="180" t="s">
        <v>41</v>
      </c>
      <c r="O216" s="64"/>
      <c r="P216" s="181">
        <f t="shared" si="31"/>
        <v>0</v>
      </c>
      <c r="Q216" s="181">
        <v>0</v>
      </c>
      <c r="R216" s="181">
        <f t="shared" si="32"/>
        <v>0</v>
      </c>
      <c r="S216" s="181">
        <v>0</v>
      </c>
      <c r="T216" s="182">
        <f t="shared" si="33"/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3" t="s">
        <v>129</v>
      </c>
      <c r="AT216" s="183" t="s">
        <v>124</v>
      </c>
      <c r="AU216" s="183" t="s">
        <v>80</v>
      </c>
      <c r="AY216" s="17" t="s">
        <v>121</v>
      </c>
      <c r="BE216" s="184">
        <f t="shared" si="34"/>
        <v>0</v>
      </c>
      <c r="BF216" s="184">
        <f t="shared" si="35"/>
        <v>0</v>
      </c>
      <c r="BG216" s="184">
        <f t="shared" si="36"/>
        <v>0</v>
      </c>
      <c r="BH216" s="184">
        <f t="shared" si="37"/>
        <v>0</v>
      </c>
      <c r="BI216" s="184">
        <f t="shared" si="38"/>
        <v>0</v>
      </c>
      <c r="BJ216" s="17" t="s">
        <v>78</v>
      </c>
      <c r="BK216" s="184">
        <f t="shared" si="39"/>
        <v>0</v>
      </c>
      <c r="BL216" s="17" t="s">
        <v>129</v>
      </c>
      <c r="BM216" s="183" t="s">
        <v>556</v>
      </c>
    </row>
    <row r="217" spans="1:65" s="2" customFormat="1" ht="16.5" customHeight="1">
      <c r="A217" s="34"/>
      <c r="B217" s="35"/>
      <c r="C217" s="173" t="s">
        <v>557</v>
      </c>
      <c r="D217" s="173" t="s">
        <v>124</v>
      </c>
      <c r="E217" s="174" t="s">
        <v>558</v>
      </c>
      <c r="F217" s="175" t="s">
        <v>559</v>
      </c>
      <c r="G217" s="176" t="s">
        <v>480</v>
      </c>
      <c r="H217" s="177">
        <v>1</v>
      </c>
      <c r="I217" s="178"/>
      <c r="J217" s="177">
        <f t="shared" si="30"/>
        <v>0</v>
      </c>
      <c r="K217" s="175" t="s">
        <v>18</v>
      </c>
      <c r="L217" s="39"/>
      <c r="M217" s="179" t="s">
        <v>18</v>
      </c>
      <c r="N217" s="180" t="s">
        <v>41</v>
      </c>
      <c r="O217" s="64"/>
      <c r="P217" s="181">
        <f t="shared" si="31"/>
        <v>0</v>
      </c>
      <c r="Q217" s="181">
        <v>0</v>
      </c>
      <c r="R217" s="181">
        <f t="shared" si="32"/>
        <v>0</v>
      </c>
      <c r="S217" s="181">
        <v>0</v>
      </c>
      <c r="T217" s="182">
        <f t="shared" si="33"/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3" t="s">
        <v>129</v>
      </c>
      <c r="AT217" s="183" t="s">
        <v>124</v>
      </c>
      <c r="AU217" s="183" t="s">
        <v>80</v>
      </c>
      <c r="AY217" s="17" t="s">
        <v>121</v>
      </c>
      <c r="BE217" s="184">
        <f t="shared" si="34"/>
        <v>0</v>
      </c>
      <c r="BF217" s="184">
        <f t="shared" si="35"/>
        <v>0</v>
      </c>
      <c r="BG217" s="184">
        <f t="shared" si="36"/>
        <v>0</v>
      </c>
      <c r="BH217" s="184">
        <f t="shared" si="37"/>
        <v>0</v>
      </c>
      <c r="BI217" s="184">
        <f t="shared" si="38"/>
        <v>0</v>
      </c>
      <c r="BJ217" s="17" t="s">
        <v>78</v>
      </c>
      <c r="BK217" s="184">
        <f t="shared" si="39"/>
        <v>0</v>
      </c>
      <c r="BL217" s="17" t="s">
        <v>129</v>
      </c>
      <c r="BM217" s="183" t="s">
        <v>560</v>
      </c>
    </row>
    <row r="218" spans="1:65" s="2" customFormat="1" ht="16.5" customHeight="1">
      <c r="A218" s="34"/>
      <c r="B218" s="35"/>
      <c r="C218" s="173" t="s">
        <v>561</v>
      </c>
      <c r="D218" s="173" t="s">
        <v>124</v>
      </c>
      <c r="E218" s="174" t="s">
        <v>562</v>
      </c>
      <c r="F218" s="175" t="s">
        <v>563</v>
      </c>
      <c r="G218" s="176" t="s">
        <v>480</v>
      </c>
      <c r="H218" s="177">
        <v>1</v>
      </c>
      <c r="I218" s="178"/>
      <c r="J218" s="177">
        <f t="shared" si="30"/>
        <v>0</v>
      </c>
      <c r="K218" s="175" t="s">
        <v>18</v>
      </c>
      <c r="L218" s="39"/>
      <c r="M218" s="179" t="s">
        <v>18</v>
      </c>
      <c r="N218" s="180" t="s">
        <v>41</v>
      </c>
      <c r="O218" s="64"/>
      <c r="P218" s="181">
        <f t="shared" si="31"/>
        <v>0</v>
      </c>
      <c r="Q218" s="181">
        <v>0</v>
      </c>
      <c r="R218" s="181">
        <f t="shared" si="32"/>
        <v>0</v>
      </c>
      <c r="S218" s="181">
        <v>0</v>
      </c>
      <c r="T218" s="182">
        <f t="shared" si="33"/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3" t="s">
        <v>129</v>
      </c>
      <c r="AT218" s="183" t="s">
        <v>124</v>
      </c>
      <c r="AU218" s="183" t="s">
        <v>80</v>
      </c>
      <c r="AY218" s="17" t="s">
        <v>121</v>
      </c>
      <c r="BE218" s="184">
        <f t="shared" si="34"/>
        <v>0</v>
      </c>
      <c r="BF218" s="184">
        <f t="shared" si="35"/>
        <v>0</v>
      </c>
      <c r="BG218" s="184">
        <f t="shared" si="36"/>
        <v>0</v>
      </c>
      <c r="BH218" s="184">
        <f t="shared" si="37"/>
        <v>0</v>
      </c>
      <c r="BI218" s="184">
        <f t="shared" si="38"/>
        <v>0</v>
      </c>
      <c r="BJ218" s="17" t="s">
        <v>78</v>
      </c>
      <c r="BK218" s="184">
        <f t="shared" si="39"/>
        <v>0</v>
      </c>
      <c r="BL218" s="17" t="s">
        <v>129</v>
      </c>
      <c r="BM218" s="183" t="s">
        <v>564</v>
      </c>
    </row>
    <row r="219" spans="1:65" s="2" customFormat="1" ht="16.5" customHeight="1">
      <c r="A219" s="34"/>
      <c r="B219" s="35"/>
      <c r="C219" s="173" t="s">
        <v>565</v>
      </c>
      <c r="D219" s="173" t="s">
        <v>124</v>
      </c>
      <c r="E219" s="174" t="s">
        <v>566</v>
      </c>
      <c r="F219" s="175" t="s">
        <v>567</v>
      </c>
      <c r="G219" s="176" t="s">
        <v>293</v>
      </c>
      <c r="H219" s="177">
        <v>1</v>
      </c>
      <c r="I219" s="178"/>
      <c r="J219" s="177">
        <f t="shared" si="30"/>
        <v>0</v>
      </c>
      <c r="K219" s="175" t="s">
        <v>18</v>
      </c>
      <c r="L219" s="39"/>
      <c r="M219" s="179" t="s">
        <v>18</v>
      </c>
      <c r="N219" s="180" t="s">
        <v>41</v>
      </c>
      <c r="O219" s="64"/>
      <c r="P219" s="181">
        <f t="shared" si="31"/>
        <v>0</v>
      </c>
      <c r="Q219" s="181">
        <v>0</v>
      </c>
      <c r="R219" s="181">
        <f t="shared" si="32"/>
        <v>0</v>
      </c>
      <c r="S219" s="181">
        <v>0</v>
      </c>
      <c r="T219" s="182">
        <f t="shared" si="33"/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3" t="s">
        <v>129</v>
      </c>
      <c r="AT219" s="183" t="s">
        <v>124</v>
      </c>
      <c r="AU219" s="183" t="s">
        <v>80</v>
      </c>
      <c r="AY219" s="17" t="s">
        <v>121</v>
      </c>
      <c r="BE219" s="184">
        <f t="shared" si="34"/>
        <v>0</v>
      </c>
      <c r="BF219" s="184">
        <f t="shared" si="35"/>
        <v>0</v>
      </c>
      <c r="BG219" s="184">
        <f t="shared" si="36"/>
        <v>0</v>
      </c>
      <c r="BH219" s="184">
        <f t="shared" si="37"/>
        <v>0</v>
      </c>
      <c r="BI219" s="184">
        <f t="shared" si="38"/>
        <v>0</v>
      </c>
      <c r="BJ219" s="17" t="s">
        <v>78</v>
      </c>
      <c r="BK219" s="184">
        <f t="shared" si="39"/>
        <v>0</v>
      </c>
      <c r="BL219" s="17" t="s">
        <v>129</v>
      </c>
      <c r="BM219" s="183" t="s">
        <v>568</v>
      </c>
    </row>
    <row r="220" spans="1:65" s="2" customFormat="1" ht="16.5" customHeight="1">
      <c r="A220" s="34"/>
      <c r="B220" s="35"/>
      <c r="C220" s="173" t="s">
        <v>569</v>
      </c>
      <c r="D220" s="173" t="s">
        <v>124</v>
      </c>
      <c r="E220" s="174" t="s">
        <v>570</v>
      </c>
      <c r="F220" s="175" t="s">
        <v>429</v>
      </c>
      <c r="G220" s="176" t="s">
        <v>293</v>
      </c>
      <c r="H220" s="177">
        <v>1</v>
      </c>
      <c r="I220" s="178"/>
      <c r="J220" s="177">
        <f t="shared" si="30"/>
        <v>0</v>
      </c>
      <c r="K220" s="175" t="s">
        <v>18</v>
      </c>
      <c r="L220" s="39"/>
      <c r="M220" s="179" t="s">
        <v>18</v>
      </c>
      <c r="N220" s="180" t="s">
        <v>41</v>
      </c>
      <c r="O220" s="64"/>
      <c r="P220" s="181">
        <f t="shared" si="31"/>
        <v>0</v>
      </c>
      <c r="Q220" s="181">
        <v>0</v>
      </c>
      <c r="R220" s="181">
        <f t="shared" si="32"/>
        <v>0</v>
      </c>
      <c r="S220" s="181">
        <v>0</v>
      </c>
      <c r="T220" s="182">
        <f t="shared" si="33"/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3" t="s">
        <v>129</v>
      </c>
      <c r="AT220" s="183" t="s">
        <v>124</v>
      </c>
      <c r="AU220" s="183" t="s">
        <v>80</v>
      </c>
      <c r="AY220" s="17" t="s">
        <v>121</v>
      </c>
      <c r="BE220" s="184">
        <f t="shared" si="34"/>
        <v>0</v>
      </c>
      <c r="BF220" s="184">
        <f t="shared" si="35"/>
        <v>0</v>
      </c>
      <c r="BG220" s="184">
        <f t="shared" si="36"/>
        <v>0</v>
      </c>
      <c r="BH220" s="184">
        <f t="shared" si="37"/>
        <v>0</v>
      </c>
      <c r="BI220" s="184">
        <f t="shared" si="38"/>
        <v>0</v>
      </c>
      <c r="BJ220" s="17" t="s">
        <v>78</v>
      </c>
      <c r="BK220" s="184">
        <f t="shared" si="39"/>
        <v>0</v>
      </c>
      <c r="BL220" s="17" t="s">
        <v>129</v>
      </c>
      <c r="BM220" s="183" t="s">
        <v>571</v>
      </c>
    </row>
    <row r="221" spans="1:65" s="2" customFormat="1" ht="16.5" customHeight="1">
      <c r="A221" s="34"/>
      <c r="B221" s="35"/>
      <c r="C221" s="173" t="s">
        <v>572</v>
      </c>
      <c r="D221" s="173" t="s">
        <v>124</v>
      </c>
      <c r="E221" s="174" t="s">
        <v>573</v>
      </c>
      <c r="F221" s="175" t="s">
        <v>574</v>
      </c>
      <c r="G221" s="176" t="s">
        <v>293</v>
      </c>
      <c r="H221" s="177">
        <v>1</v>
      </c>
      <c r="I221" s="178"/>
      <c r="J221" s="177">
        <f t="shared" si="30"/>
        <v>0</v>
      </c>
      <c r="K221" s="175" t="s">
        <v>18</v>
      </c>
      <c r="L221" s="39"/>
      <c r="M221" s="179" t="s">
        <v>18</v>
      </c>
      <c r="N221" s="180" t="s">
        <v>41</v>
      </c>
      <c r="O221" s="64"/>
      <c r="P221" s="181">
        <f t="shared" si="31"/>
        <v>0</v>
      </c>
      <c r="Q221" s="181">
        <v>0</v>
      </c>
      <c r="R221" s="181">
        <f t="shared" si="32"/>
        <v>0</v>
      </c>
      <c r="S221" s="181">
        <v>0</v>
      </c>
      <c r="T221" s="182">
        <f t="shared" si="33"/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3" t="s">
        <v>129</v>
      </c>
      <c r="AT221" s="183" t="s">
        <v>124</v>
      </c>
      <c r="AU221" s="183" t="s">
        <v>80</v>
      </c>
      <c r="AY221" s="17" t="s">
        <v>121</v>
      </c>
      <c r="BE221" s="184">
        <f t="shared" si="34"/>
        <v>0</v>
      </c>
      <c r="BF221" s="184">
        <f t="shared" si="35"/>
        <v>0</v>
      </c>
      <c r="BG221" s="184">
        <f t="shared" si="36"/>
        <v>0</v>
      </c>
      <c r="BH221" s="184">
        <f t="shared" si="37"/>
        <v>0</v>
      </c>
      <c r="BI221" s="184">
        <f t="shared" si="38"/>
        <v>0</v>
      </c>
      <c r="BJ221" s="17" t="s">
        <v>78</v>
      </c>
      <c r="BK221" s="184">
        <f t="shared" si="39"/>
        <v>0</v>
      </c>
      <c r="BL221" s="17" t="s">
        <v>129</v>
      </c>
      <c r="BM221" s="183" t="s">
        <v>575</v>
      </c>
    </row>
    <row r="222" spans="1:65" s="12" customFormat="1" ht="22.8" customHeight="1">
      <c r="B222" s="157"/>
      <c r="C222" s="158"/>
      <c r="D222" s="159" t="s">
        <v>69</v>
      </c>
      <c r="E222" s="171" t="s">
        <v>576</v>
      </c>
      <c r="F222" s="171" t="s">
        <v>577</v>
      </c>
      <c r="G222" s="158"/>
      <c r="H222" s="158"/>
      <c r="I222" s="161"/>
      <c r="J222" s="172">
        <f>BK222</f>
        <v>0</v>
      </c>
      <c r="K222" s="158"/>
      <c r="L222" s="163"/>
      <c r="M222" s="164"/>
      <c r="N222" s="165"/>
      <c r="O222" s="165"/>
      <c r="P222" s="166">
        <f>SUM(P223:P236)</f>
        <v>0</v>
      </c>
      <c r="Q222" s="165"/>
      <c r="R222" s="166">
        <f>SUM(R223:R236)</f>
        <v>0.10792260000000001</v>
      </c>
      <c r="S222" s="165"/>
      <c r="T222" s="167">
        <f>SUM(T223:T236)</f>
        <v>0.22563939999999999</v>
      </c>
      <c r="AR222" s="168" t="s">
        <v>80</v>
      </c>
      <c r="AT222" s="169" t="s">
        <v>69</v>
      </c>
      <c r="AU222" s="169" t="s">
        <v>78</v>
      </c>
      <c r="AY222" s="168" t="s">
        <v>121</v>
      </c>
      <c r="BK222" s="170">
        <f>SUM(BK223:BK236)</f>
        <v>0</v>
      </c>
    </row>
    <row r="223" spans="1:65" s="2" customFormat="1" ht="16.5" customHeight="1">
      <c r="A223" s="34"/>
      <c r="B223" s="35"/>
      <c r="C223" s="173" t="s">
        <v>578</v>
      </c>
      <c r="D223" s="173" t="s">
        <v>124</v>
      </c>
      <c r="E223" s="174" t="s">
        <v>579</v>
      </c>
      <c r="F223" s="175" t="s">
        <v>580</v>
      </c>
      <c r="G223" s="176" t="s">
        <v>581</v>
      </c>
      <c r="H223" s="177">
        <v>2.54</v>
      </c>
      <c r="I223" s="178"/>
      <c r="J223" s="177">
        <f>ROUND(I223*H223,2)</f>
        <v>0</v>
      </c>
      <c r="K223" s="175" t="s">
        <v>128</v>
      </c>
      <c r="L223" s="39"/>
      <c r="M223" s="179" t="s">
        <v>18</v>
      </c>
      <c r="N223" s="180" t="s">
        <v>41</v>
      </c>
      <c r="O223" s="64"/>
      <c r="P223" s="181">
        <f>O223*H223</f>
        <v>0</v>
      </c>
      <c r="Q223" s="181">
        <v>0</v>
      </c>
      <c r="R223" s="181">
        <f>Q223*H223</f>
        <v>0</v>
      </c>
      <c r="S223" s="181">
        <v>3.5299999999999998E-2</v>
      </c>
      <c r="T223" s="182">
        <f>S223*H223</f>
        <v>8.9661999999999992E-2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3" t="s">
        <v>205</v>
      </c>
      <c r="AT223" s="183" t="s">
        <v>124</v>
      </c>
      <c r="AU223" s="183" t="s">
        <v>80</v>
      </c>
      <c r="AY223" s="17" t="s">
        <v>121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7" t="s">
        <v>78</v>
      </c>
      <c r="BK223" s="184">
        <f>ROUND(I223*H223,2)</f>
        <v>0</v>
      </c>
      <c r="BL223" s="17" t="s">
        <v>205</v>
      </c>
      <c r="BM223" s="183" t="s">
        <v>582</v>
      </c>
    </row>
    <row r="224" spans="1:65" s="2" customFormat="1" ht="10.199999999999999">
      <c r="A224" s="34"/>
      <c r="B224" s="35"/>
      <c r="C224" s="36"/>
      <c r="D224" s="185" t="s">
        <v>131</v>
      </c>
      <c r="E224" s="36"/>
      <c r="F224" s="186" t="s">
        <v>583</v>
      </c>
      <c r="G224" s="36"/>
      <c r="H224" s="36"/>
      <c r="I224" s="187"/>
      <c r="J224" s="36"/>
      <c r="K224" s="36"/>
      <c r="L224" s="39"/>
      <c r="M224" s="188"/>
      <c r="N224" s="189"/>
      <c r="O224" s="64"/>
      <c r="P224" s="64"/>
      <c r="Q224" s="64"/>
      <c r="R224" s="64"/>
      <c r="S224" s="64"/>
      <c r="T224" s="65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131</v>
      </c>
      <c r="AU224" s="17" t="s">
        <v>80</v>
      </c>
    </row>
    <row r="225" spans="1:65" s="13" customFormat="1" ht="10.199999999999999">
      <c r="B225" s="190"/>
      <c r="C225" s="191"/>
      <c r="D225" s="192" t="s">
        <v>133</v>
      </c>
      <c r="E225" s="193" t="s">
        <v>18</v>
      </c>
      <c r="F225" s="194" t="s">
        <v>584</v>
      </c>
      <c r="G225" s="191"/>
      <c r="H225" s="195">
        <v>2.54</v>
      </c>
      <c r="I225" s="196"/>
      <c r="J225" s="191"/>
      <c r="K225" s="191"/>
      <c r="L225" s="197"/>
      <c r="M225" s="198"/>
      <c r="N225" s="199"/>
      <c r="O225" s="199"/>
      <c r="P225" s="199"/>
      <c r="Q225" s="199"/>
      <c r="R225" s="199"/>
      <c r="S225" s="199"/>
      <c r="T225" s="200"/>
      <c r="AT225" s="201" t="s">
        <v>133</v>
      </c>
      <c r="AU225" s="201" t="s">
        <v>80</v>
      </c>
      <c r="AV225" s="13" t="s">
        <v>80</v>
      </c>
      <c r="AW225" s="13" t="s">
        <v>32</v>
      </c>
      <c r="AX225" s="13" t="s">
        <v>78</v>
      </c>
      <c r="AY225" s="201" t="s">
        <v>121</v>
      </c>
    </row>
    <row r="226" spans="1:65" s="2" customFormat="1" ht="16.5" customHeight="1">
      <c r="A226" s="34"/>
      <c r="B226" s="35"/>
      <c r="C226" s="173" t="s">
        <v>585</v>
      </c>
      <c r="D226" s="173" t="s">
        <v>124</v>
      </c>
      <c r="E226" s="174" t="s">
        <v>586</v>
      </c>
      <c r="F226" s="175" t="s">
        <v>587</v>
      </c>
      <c r="G226" s="176" t="s">
        <v>191</v>
      </c>
      <c r="H226" s="177">
        <v>45.63</v>
      </c>
      <c r="I226" s="178"/>
      <c r="J226" s="177">
        <f>ROUND(I226*H226,2)</f>
        <v>0</v>
      </c>
      <c r="K226" s="175" t="s">
        <v>128</v>
      </c>
      <c r="L226" s="39"/>
      <c r="M226" s="179" t="s">
        <v>18</v>
      </c>
      <c r="N226" s="180" t="s">
        <v>41</v>
      </c>
      <c r="O226" s="64"/>
      <c r="P226" s="181">
        <f>O226*H226</f>
        <v>0</v>
      </c>
      <c r="Q226" s="181">
        <v>1.0200000000000001E-3</v>
      </c>
      <c r="R226" s="181">
        <f>Q226*H226</f>
        <v>4.6542600000000003E-2</v>
      </c>
      <c r="S226" s="181">
        <v>2.98E-3</v>
      </c>
      <c r="T226" s="182">
        <f>S226*H226</f>
        <v>0.1359774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3" t="s">
        <v>205</v>
      </c>
      <c r="AT226" s="183" t="s">
        <v>124</v>
      </c>
      <c r="AU226" s="183" t="s">
        <v>80</v>
      </c>
      <c r="AY226" s="17" t="s">
        <v>121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7" t="s">
        <v>78</v>
      </c>
      <c r="BK226" s="184">
        <f>ROUND(I226*H226,2)</f>
        <v>0</v>
      </c>
      <c r="BL226" s="17" t="s">
        <v>205</v>
      </c>
      <c r="BM226" s="183" t="s">
        <v>588</v>
      </c>
    </row>
    <row r="227" spans="1:65" s="2" customFormat="1" ht="10.199999999999999">
      <c r="A227" s="34"/>
      <c r="B227" s="35"/>
      <c r="C227" s="36"/>
      <c r="D227" s="185" t="s">
        <v>131</v>
      </c>
      <c r="E227" s="36"/>
      <c r="F227" s="186" t="s">
        <v>589</v>
      </c>
      <c r="G227" s="36"/>
      <c r="H227" s="36"/>
      <c r="I227" s="187"/>
      <c r="J227" s="36"/>
      <c r="K227" s="36"/>
      <c r="L227" s="39"/>
      <c r="M227" s="188"/>
      <c r="N227" s="189"/>
      <c r="O227" s="64"/>
      <c r="P227" s="64"/>
      <c r="Q227" s="64"/>
      <c r="R227" s="64"/>
      <c r="S227" s="64"/>
      <c r="T227" s="65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131</v>
      </c>
      <c r="AU227" s="17" t="s">
        <v>80</v>
      </c>
    </row>
    <row r="228" spans="1:65" s="13" customFormat="1" ht="10.199999999999999">
      <c r="B228" s="190"/>
      <c r="C228" s="191"/>
      <c r="D228" s="192" t="s">
        <v>133</v>
      </c>
      <c r="E228" s="193" t="s">
        <v>18</v>
      </c>
      <c r="F228" s="194" t="s">
        <v>590</v>
      </c>
      <c r="G228" s="191"/>
      <c r="H228" s="195">
        <v>45.63</v>
      </c>
      <c r="I228" s="196"/>
      <c r="J228" s="191"/>
      <c r="K228" s="191"/>
      <c r="L228" s="197"/>
      <c r="M228" s="198"/>
      <c r="N228" s="199"/>
      <c r="O228" s="199"/>
      <c r="P228" s="199"/>
      <c r="Q228" s="199"/>
      <c r="R228" s="199"/>
      <c r="S228" s="199"/>
      <c r="T228" s="200"/>
      <c r="AT228" s="201" t="s">
        <v>133</v>
      </c>
      <c r="AU228" s="201" t="s">
        <v>80</v>
      </c>
      <c r="AV228" s="13" t="s">
        <v>80</v>
      </c>
      <c r="AW228" s="13" t="s">
        <v>32</v>
      </c>
      <c r="AX228" s="13" t="s">
        <v>78</v>
      </c>
      <c r="AY228" s="201" t="s">
        <v>121</v>
      </c>
    </row>
    <row r="229" spans="1:65" s="2" customFormat="1" ht="16.5" customHeight="1">
      <c r="A229" s="34"/>
      <c r="B229" s="35"/>
      <c r="C229" s="202" t="s">
        <v>591</v>
      </c>
      <c r="D229" s="202" t="s">
        <v>170</v>
      </c>
      <c r="E229" s="203" t="s">
        <v>592</v>
      </c>
      <c r="F229" s="204" t="s">
        <v>593</v>
      </c>
      <c r="G229" s="205" t="s">
        <v>581</v>
      </c>
      <c r="H229" s="206">
        <v>2.79</v>
      </c>
      <c r="I229" s="207"/>
      <c r="J229" s="206">
        <f>ROUND(I229*H229,2)</f>
        <v>0</v>
      </c>
      <c r="K229" s="204" t="s">
        <v>128</v>
      </c>
      <c r="L229" s="208"/>
      <c r="M229" s="209" t="s">
        <v>18</v>
      </c>
      <c r="N229" s="210" t="s">
        <v>41</v>
      </c>
      <c r="O229" s="64"/>
      <c r="P229" s="181">
        <f>O229*H229</f>
        <v>0</v>
      </c>
      <c r="Q229" s="181">
        <v>2.1999999999999999E-2</v>
      </c>
      <c r="R229" s="181">
        <f>Q229*H229</f>
        <v>6.1379999999999997E-2</v>
      </c>
      <c r="S229" s="181">
        <v>0</v>
      </c>
      <c r="T229" s="18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3" t="s">
        <v>272</v>
      </c>
      <c r="AT229" s="183" t="s">
        <v>170</v>
      </c>
      <c r="AU229" s="183" t="s">
        <v>80</v>
      </c>
      <c r="AY229" s="17" t="s">
        <v>121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7" t="s">
        <v>78</v>
      </c>
      <c r="BK229" s="184">
        <f>ROUND(I229*H229,2)</f>
        <v>0</v>
      </c>
      <c r="BL229" s="17" t="s">
        <v>205</v>
      </c>
      <c r="BM229" s="183" t="s">
        <v>594</v>
      </c>
    </row>
    <row r="230" spans="1:65" s="13" customFormat="1" ht="10.199999999999999">
      <c r="B230" s="190"/>
      <c r="C230" s="191"/>
      <c r="D230" s="192" t="s">
        <v>133</v>
      </c>
      <c r="E230" s="193" t="s">
        <v>18</v>
      </c>
      <c r="F230" s="194" t="s">
        <v>595</v>
      </c>
      <c r="G230" s="191"/>
      <c r="H230" s="195">
        <v>2.54</v>
      </c>
      <c r="I230" s="196"/>
      <c r="J230" s="191"/>
      <c r="K230" s="191"/>
      <c r="L230" s="197"/>
      <c r="M230" s="198"/>
      <c r="N230" s="199"/>
      <c r="O230" s="199"/>
      <c r="P230" s="199"/>
      <c r="Q230" s="199"/>
      <c r="R230" s="199"/>
      <c r="S230" s="199"/>
      <c r="T230" s="200"/>
      <c r="AT230" s="201" t="s">
        <v>133</v>
      </c>
      <c r="AU230" s="201" t="s">
        <v>80</v>
      </c>
      <c r="AV230" s="13" t="s">
        <v>80</v>
      </c>
      <c r="AW230" s="13" t="s">
        <v>32</v>
      </c>
      <c r="AX230" s="13" t="s">
        <v>78</v>
      </c>
      <c r="AY230" s="201" t="s">
        <v>121</v>
      </c>
    </row>
    <row r="231" spans="1:65" s="13" customFormat="1" ht="10.199999999999999">
      <c r="B231" s="190"/>
      <c r="C231" s="191"/>
      <c r="D231" s="192" t="s">
        <v>133</v>
      </c>
      <c r="E231" s="191"/>
      <c r="F231" s="194" t="s">
        <v>596</v>
      </c>
      <c r="G231" s="191"/>
      <c r="H231" s="195">
        <v>2.79</v>
      </c>
      <c r="I231" s="196"/>
      <c r="J231" s="191"/>
      <c r="K231" s="191"/>
      <c r="L231" s="197"/>
      <c r="M231" s="198"/>
      <c r="N231" s="199"/>
      <c r="O231" s="199"/>
      <c r="P231" s="199"/>
      <c r="Q231" s="199"/>
      <c r="R231" s="199"/>
      <c r="S231" s="199"/>
      <c r="T231" s="200"/>
      <c r="AT231" s="201" t="s">
        <v>133</v>
      </c>
      <c r="AU231" s="201" t="s">
        <v>80</v>
      </c>
      <c r="AV231" s="13" t="s">
        <v>80</v>
      </c>
      <c r="AW231" s="13" t="s">
        <v>4</v>
      </c>
      <c r="AX231" s="13" t="s">
        <v>78</v>
      </c>
      <c r="AY231" s="201" t="s">
        <v>121</v>
      </c>
    </row>
    <row r="232" spans="1:65" s="2" customFormat="1" ht="16.5" customHeight="1">
      <c r="A232" s="34"/>
      <c r="B232" s="35"/>
      <c r="C232" s="173" t="s">
        <v>597</v>
      </c>
      <c r="D232" s="173" t="s">
        <v>124</v>
      </c>
      <c r="E232" s="174" t="s">
        <v>598</v>
      </c>
      <c r="F232" s="175" t="s">
        <v>599</v>
      </c>
      <c r="G232" s="176" t="s">
        <v>139</v>
      </c>
      <c r="H232" s="177">
        <v>10.14</v>
      </c>
      <c r="I232" s="178"/>
      <c r="J232" s="177">
        <f>ROUND(I232*H232,2)</f>
        <v>0</v>
      </c>
      <c r="K232" s="175" t="s">
        <v>128</v>
      </c>
      <c r="L232" s="39"/>
      <c r="M232" s="179" t="s">
        <v>18</v>
      </c>
      <c r="N232" s="180" t="s">
        <v>41</v>
      </c>
      <c r="O232" s="64"/>
      <c r="P232" s="181">
        <f>O232*H232</f>
        <v>0</v>
      </c>
      <c r="Q232" s="181">
        <v>0</v>
      </c>
      <c r="R232" s="181">
        <f>Q232*H232</f>
        <v>0</v>
      </c>
      <c r="S232" s="181">
        <v>0</v>
      </c>
      <c r="T232" s="18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3" t="s">
        <v>205</v>
      </c>
      <c r="AT232" s="183" t="s">
        <v>124</v>
      </c>
      <c r="AU232" s="183" t="s">
        <v>80</v>
      </c>
      <c r="AY232" s="17" t="s">
        <v>121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7" t="s">
        <v>78</v>
      </c>
      <c r="BK232" s="184">
        <f>ROUND(I232*H232,2)</f>
        <v>0</v>
      </c>
      <c r="BL232" s="17" t="s">
        <v>205</v>
      </c>
      <c r="BM232" s="183" t="s">
        <v>600</v>
      </c>
    </row>
    <row r="233" spans="1:65" s="2" customFormat="1" ht="10.199999999999999">
      <c r="A233" s="34"/>
      <c r="B233" s="35"/>
      <c r="C233" s="36"/>
      <c r="D233" s="185" t="s">
        <v>131</v>
      </c>
      <c r="E233" s="36"/>
      <c r="F233" s="186" t="s">
        <v>601</v>
      </c>
      <c r="G233" s="36"/>
      <c r="H233" s="36"/>
      <c r="I233" s="187"/>
      <c r="J233" s="36"/>
      <c r="K233" s="36"/>
      <c r="L233" s="39"/>
      <c r="M233" s="188"/>
      <c r="N233" s="189"/>
      <c r="O233" s="64"/>
      <c r="P233" s="64"/>
      <c r="Q233" s="64"/>
      <c r="R233" s="64"/>
      <c r="S233" s="64"/>
      <c r="T233" s="65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131</v>
      </c>
      <c r="AU233" s="17" t="s">
        <v>80</v>
      </c>
    </row>
    <row r="234" spans="1:65" s="13" customFormat="1" ht="10.199999999999999">
      <c r="B234" s="190"/>
      <c r="C234" s="191"/>
      <c r="D234" s="192" t="s">
        <v>133</v>
      </c>
      <c r="E234" s="193" t="s">
        <v>18</v>
      </c>
      <c r="F234" s="194" t="s">
        <v>602</v>
      </c>
      <c r="G234" s="191"/>
      <c r="H234" s="195">
        <v>10.14</v>
      </c>
      <c r="I234" s="196"/>
      <c r="J234" s="191"/>
      <c r="K234" s="191"/>
      <c r="L234" s="197"/>
      <c r="M234" s="198"/>
      <c r="N234" s="199"/>
      <c r="O234" s="199"/>
      <c r="P234" s="199"/>
      <c r="Q234" s="199"/>
      <c r="R234" s="199"/>
      <c r="S234" s="199"/>
      <c r="T234" s="200"/>
      <c r="AT234" s="201" t="s">
        <v>133</v>
      </c>
      <c r="AU234" s="201" t="s">
        <v>80</v>
      </c>
      <c r="AV234" s="13" t="s">
        <v>80</v>
      </c>
      <c r="AW234" s="13" t="s">
        <v>32</v>
      </c>
      <c r="AX234" s="13" t="s">
        <v>78</v>
      </c>
      <c r="AY234" s="201" t="s">
        <v>121</v>
      </c>
    </row>
    <row r="235" spans="1:65" s="2" customFormat="1" ht="24.15" customHeight="1">
      <c r="A235" s="34"/>
      <c r="B235" s="35"/>
      <c r="C235" s="173" t="s">
        <v>603</v>
      </c>
      <c r="D235" s="173" t="s">
        <v>124</v>
      </c>
      <c r="E235" s="174" t="s">
        <v>604</v>
      </c>
      <c r="F235" s="175" t="s">
        <v>605</v>
      </c>
      <c r="G235" s="176" t="s">
        <v>606</v>
      </c>
      <c r="H235" s="178"/>
      <c r="I235" s="178"/>
      <c r="J235" s="177">
        <f>ROUND(I235*H235,2)</f>
        <v>0</v>
      </c>
      <c r="K235" s="175" t="s">
        <v>128</v>
      </c>
      <c r="L235" s="39"/>
      <c r="M235" s="179" t="s">
        <v>18</v>
      </c>
      <c r="N235" s="180" t="s">
        <v>41</v>
      </c>
      <c r="O235" s="64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3" t="s">
        <v>205</v>
      </c>
      <c r="AT235" s="183" t="s">
        <v>124</v>
      </c>
      <c r="AU235" s="183" t="s">
        <v>80</v>
      </c>
      <c r="AY235" s="17" t="s">
        <v>121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7" t="s">
        <v>78</v>
      </c>
      <c r="BK235" s="184">
        <f>ROUND(I235*H235,2)</f>
        <v>0</v>
      </c>
      <c r="BL235" s="17" t="s">
        <v>205</v>
      </c>
      <c r="BM235" s="183" t="s">
        <v>607</v>
      </c>
    </row>
    <row r="236" spans="1:65" s="2" customFormat="1" ht="10.199999999999999">
      <c r="A236" s="34"/>
      <c r="B236" s="35"/>
      <c r="C236" s="36"/>
      <c r="D236" s="185" t="s">
        <v>131</v>
      </c>
      <c r="E236" s="36"/>
      <c r="F236" s="186" t="s">
        <v>608</v>
      </c>
      <c r="G236" s="36"/>
      <c r="H236" s="36"/>
      <c r="I236" s="187"/>
      <c r="J236" s="36"/>
      <c r="K236" s="36"/>
      <c r="L236" s="39"/>
      <c r="M236" s="188"/>
      <c r="N236" s="189"/>
      <c r="O236" s="64"/>
      <c r="P236" s="64"/>
      <c r="Q236" s="64"/>
      <c r="R236" s="64"/>
      <c r="S236" s="64"/>
      <c r="T236" s="65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131</v>
      </c>
      <c r="AU236" s="17" t="s">
        <v>80</v>
      </c>
    </row>
    <row r="237" spans="1:65" s="12" customFormat="1" ht="22.8" customHeight="1">
      <c r="B237" s="157"/>
      <c r="C237" s="158"/>
      <c r="D237" s="159" t="s">
        <v>69</v>
      </c>
      <c r="E237" s="171" t="s">
        <v>609</v>
      </c>
      <c r="F237" s="171" t="s">
        <v>610</v>
      </c>
      <c r="G237" s="158"/>
      <c r="H237" s="158"/>
      <c r="I237" s="161"/>
      <c r="J237" s="172">
        <f>BK237</f>
        <v>0</v>
      </c>
      <c r="K237" s="158"/>
      <c r="L237" s="163"/>
      <c r="M237" s="164"/>
      <c r="N237" s="165"/>
      <c r="O237" s="165"/>
      <c r="P237" s="166">
        <f>SUM(P238:P240)</f>
        <v>0</v>
      </c>
      <c r="Q237" s="165"/>
      <c r="R237" s="166">
        <f>SUM(R238:R240)</f>
        <v>0</v>
      </c>
      <c r="S237" s="165"/>
      <c r="T237" s="167">
        <f>SUM(T238:T240)</f>
        <v>0</v>
      </c>
      <c r="AR237" s="168" t="s">
        <v>80</v>
      </c>
      <c r="AT237" s="169" t="s">
        <v>69</v>
      </c>
      <c r="AU237" s="169" t="s">
        <v>78</v>
      </c>
      <c r="AY237" s="168" t="s">
        <v>121</v>
      </c>
      <c r="BK237" s="170">
        <f>SUM(BK238:BK240)</f>
        <v>0</v>
      </c>
    </row>
    <row r="238" spans="1:65" s="2" customFormat="1" ht="16.5" customHeight="1">
      <c r="A238" s="34"/>
      <c r="B238" s="35"/>
      <c r="C238" s="173" t="s">
        <v>611</v>
      </c>
      <c r="D238" s="173" t="s">
        <v>124</v>
      </c>
      <c r="E238" s="174" t="s">
        <v>612</v>
      </c>
      <c r="F238" s="175" t="s">
        <v>613</v>
      </c>
      <c r="G238" s="176" t="s">
        <v>480</v>
      </c>
      <c r="H238" s="177">
        <v>1</v>
      </c>
      <c r="I238" s="178"/>
      <c r="J238" s="177">
        <f>ROUND(I238*H238,2)</f>
        <v>0</v>
      </c>
      <c r="K238" s="175" t="s">
        <v>18</v>
      </c>
      <c r="L238" s="39"/>
      <c r="M238" s="179" t="s">
        <v>18</v>
      </c>
      <c r="N238" s="180" t="s">
        <v>41</v>
      </c>
      <c r="O238" s="64"/>
      <c r="P238" s="181">
        <f>O238*H238</f>
        <v>0</v>
      </c>
      <c r="Q238" s="181">
        <v>0</v>
      </c>
      <c r="R238" s="181">
        <f>Q238*H238</f>
        <v>0</v>
      </c>
      <c r="S238" s="181">
        <v>0</v>
      </c>
      <c r="T238" s="18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3" t="s">
        <v>205</v>
      </c>
      <c r="AT238" s="183" t="s">
        <v>124</v>
      </c>
      <c r="AU238" s="183" t="s">
        <v>80</v>
      </c>
      <c r="AY238" s="17" t="s">
        <v>121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7" t="s">
        <v>78</v>
      </c>
      <c r="BK238" s="184">
        <f>ROUND(I238*H238,2)</f>
        <v>0</v>
      </c>
      <c r="BL238" s="17" t="s">
        <v>205</v>
      </c>
      <c r="BM238" s="183" t="s">
        <v>614</v>
      </c>
    </row>
    <row r="239" spans="1:65" s="2" customFormat="1" ht="21.75" customHeight="1">
      <c r="A239" s="34"/>
      <c r="B239" s="35"/>
      <c r="C239" s="173" t="s">
        <v>615</v>
      </c>
      <c r="D239" s="173" t="s">
        <v>124</v>
      </c>
      <c r="E239" s="174" t="s">
        <v>616</v>
      </c>
      <c r="F239" s="175" t="s">
        <v>617</v>
      </c>
      <c r="G239" s="176" t="s">
        <v>480</v>
      </c>
      <c r="H239" s="177">
        <v>1</v>
      </c>
      <c r="I239" s="178"/>
      <c r="J239" s="177">
        <f>ROUND(I239*H239,2)</f>
        <v>0</v>
      </c>
      <c r="K239" s="175" t="s">
        <v>18</v>
      </c>
      <c r="L239" s="39"/>
      <c r="M239" s="179" t="s">
        <v>18</v>
      </c>
      <c r="N239" s="180" t="s">
        <v>41</v>
      </c>
      <c r="O239" s="64"/>
      <c r="P239" s="181">
        <f>O239*H239</f>
        <v>0</v>
      </c>
      <c r="Q239" s="181">
        <v>0</v>
      </c>
      <c r="R239" s="181">
        <f>Q239*H239</f>
        <v>0</v>
      </c>
      <c r="S239" s="181">
        <v>0</v>
      </c>
      <c r="T239" s="18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3" t="s">
        <v>205</v>
      </c>
      <c r="AT239" s="183" t="s">
        <v>124</v>
      </c>
      <c r="AU239" s="183" t="s">
        <v>80</v>
      </c>
      <c r="AY239" s="17" t="s">
        <v>121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7" t="s">
        <v>78</v>
      </c>
      <c r="BK239" s="184">
        <f>ROUND(I239*H239,2)</f>
        <v>0</v>
      </c>
      <c r="BL239" s="17" t="s">
        <v>205</v>
      </c>
      <c r="BM239" s="183" t="s">
        <v>618</v>
      </c>
    </row>
    <row r="240" spans="1:65" s="2" customFormat="1" ht="16.5" customHeight="1">
      <c r="A240" s="34"/>
      <c r="B240" s="35"/>
      <c r="C240" s="173" t="s">
        <v>619</v>
      </c>
      <c r="D240" s="173" t="s">
        <v>124</v>
      </c>
      <c r="E240" s="174" t="s">
        <v>620</v>
      </c>
      <c r="F240" s="175" t="s">
        <v>621</v>
      </c>
      <c r="G240" s="176" t="s">
        <v>293</v>
      </c>
      <c r="H240" s="177">
        <v>1</v>
      </c>
      <c r="I240" s="178"/>
      <c r="J240" s="177">
        <f>ROUND(I240*H240,2)</f>
        <v>0</v>
      </c>
      <c r="K240" s="175" t="s">
        <v>18</v>
      </c>
      <c r="L240" s="39"/>
      <c r="M240" s="211" t="s">
        <v>18</v>
      </c>
      <c r="N240" s="212" t="s">
        <v>41</v>
      </c>
      <c r="O240" s="213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3" t="s">
        <v>205</v>
      </c>
      <c r="AT240" s="183" t="s">
        <v>124</v>
      </c>
      <c r="AU240" s="183" t="s">
        <v>80</v>
      </c>
      <c r="AY240" s="17" t="s">
        <v>121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7" t="s">
        <v>78</v>
      </c>
      <c r="BK240" s="184">
        <f>ROUND(I240*H240,2)</f>
        <v>0</v>
      </c>
      <c r="BL240" s="17" t="s">
        <v>205</v>
      </c>
      <c r="BM240" s="183" t="s">
        <v>622</v>
      </c>
    </row>
    <row r="241" spans="1:31" s="2" customFormat="1" ht="6.9" customHeight="1">
      <c r="A241" s="34"/>
      <c r="B241" s="47"/>
      <c r="C241" s="48"/>
      <c r="D241" s="48"/>
      <c r="E241" s="48"/>
      <c r="F241" s="48"/>
      <c r="G241" s="48"/>
      <c r="H241" s="48"/>
      <c r="I241" s="48"/>
      <c r="J241" s="48"/>
      <c r="K241" s="48"/>
      <c r="L241" s="39"/>
      <c r="M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</row>
  </sheetData>
  <sheetProtection algorithmName="SHA-512" hashValue="RJgbtRkhoz/0YKf9STxpHfRtCcJV+9GpSaSELpwr6Vzl2JFgsj9pGhq5w9GJ00tWmgTst22UCuZ9Y/wd99JugA==" saltValue="wHWDA07GFymchSjQT2BlawjCJMqcSN8KzPhPDs9fKSlv+YAvwxjzZeOhUNItgbdN+tn52FX7vBuj1XaXBBpioA==" spinCount="100000" sheet="1" objects="1" scenarios="1" formatColumns="0" formatRows="0" autoFilter="0"/>
  <autoFilter ref="C90:K240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99" r:id="rId2" xr:uid="{00000000-0004-0000-0100-000001000000}"/>
    <hyperlink ref="F103" r:id="rId3" xr:uid="{00000000-0004-0000-0100-000002000000}"/>
    <hyperlink ref="F105" r:id="rId4" xr:uid="{00000000-0004-0000-0100-000003000000}"/>
    <hyperlink ref="F109" r:id="rId5" xr:uid="{00000000-0004-0000-0100-000004000000}"/>
    <hyperlink ref="F224" r:id="rId6" xr:uid="{00000000-0004-0000-0100-000005000000}"/>
    <hyperlink ref="F227" r:id="rId7" xr:uid="{00000000-0004-0000-0100-000006000000}"/>
    <hyperlink ref="F233" r:id="rId8" xr:uid="{00000000-0004-0000-0100-000007000000}"/>
    <hyperlink ref="F236" r:id="rId9" xr:uid="{00000000-0004-0000-01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7" t="s">
        <v>83</v>
      </c>
    </row>
    <row r="3" spans="1:46" s="1" customFormat="1" ht="6.9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80</v>
      </c>
    </row>
    <row r="4" spans="1:46" s="1" customFormat="1" ht="24.9" customHeight="1">
      <c r="B4" s="20"/>
      <c r="D4" s="103" t="s">
        <v>87</v>
      </c>
      <c r="L4" s="20"/>
      <c r="M4" s="104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46" t="str">
        <f>'Rekapitulace stavby'!K6</f>
        <v>1424 Plzeň ZU, Jungmanova 1-3 - výměna vnitřních dveří v zádveří</v>
      </c>
      <c r="F7" s="347"/>
      <c r="G7" s="347"/>
      <c r="H7" s="347"/>
      <c r="L7" s="20"/>
    </row>
    <row r="8" spans="1:46" s="2" customFormat="1" ht="12" customHeight="1">
      <c r="A8" s="34"/>
      <c r="B8" s="39"/>
      <c r="C8" s="34"/>
      <c r="D8" s="105" t="s">
        <v>88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8" t="s">
        <v>623</v>
      </c>
      <c r="F9" s="349"/>
      <c r="G9" s="349"/>
      <c r="H9" s="34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15. 2. 2024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18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0" t="str">
        <f>'Rekapitulace stavby'!E14</f>
        <v>Vyplň údaj</v>
      </c>
      <c r="F18" s="351"/>
      <c r="G18" s="351"/>
      <c r="H18" s="35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18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31</v>
      </c>
      <c r="F21" s="34"/>
      <c r="G21" s="34"/>
      <c r="H21" s="34"/>
      <c r="I21" s="105" t="s">
        <v>27</v>
      </c>
      <c r="J21" s="107" t="s">
        <v>18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33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34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52" t="s">
        <v>18</v>
      </c>
      <c r="F27" s="352"/>
      <c r="G27" s="352"/>
      <c r="H27" s="35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36</v>
      </c>
      <c r="E30" s="34"/>
      <c r="F30" s="34"/>
      <c r="G30" s="34"/>
      <c r="H30" s="34"/>
      <c r="I30" s="34"/>
      <c r="J30" s="114">
        <f>ROUND(J88,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15" t="s">
        <v>38</v>
      </c>
      <c r="G32" s="34"/>
      <c r="H32" s="34"/>
      <c r="I32" s="115" t="s">
        <v>37</v>
      </c>
      <c r="J32" s="115" t="s">
        <v>39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16" t="s">
        <v>40</v>
      </c>
      <c r="E33" s="105" t="s">
        <v>41</v>
      </c>
      <c r="F33" s="117">
        <f>ROUND((SUM(BE88:BE140)),  2)</f>
        <v>0</v>
      </c>
      <c r="G33" s="34"/>
      <c r="H33" s="34"/>
      <c r="I33" s="118">
        <v>0.21</v>
      </c>
      <c r="J33" s="117">
        <f>ROUND(((SUM(BE88:BE140))*I33),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05" t="s">
        <v>42</v>
      </c>
      <c r="F34" s="117">
        <f>ROUND((SUM(BF88:BF140)),  2)</f>
        <v>0</v>
      </c>
      <c r="G34" s="34"/>
      <c r="H34" s="34"/>
      <c r="I34" s="118">
        <v>0.12</v>
      </c>
      <c r="J34" s="117">
        <f>ROUND(((SUM(BF88:BF140))*I34),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5" t="s">
        <v>43</v>
      </c>
      <c r="F35" s="117">
        <f>ROUND((SUM(BG88:BG140)),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05" t="s">
        <v>44</v>
      </c>
      <c r="F36" s="117">
        <f>ROUND((SUM(BH88:BH140)),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05" t="s">
        <v>45</v>
      </c>
      <c r="F37" s="117">
        <f>ROUND((SUM(BI88:BI140)),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46</v>
      </c>
      <c r="E39" s="121"/>
      <c r="F39" s="121"/>
      <c r="G39" s="122" t="s">
        <v>47</v>
      </c>
      <c r="H39" s="123" t="s">
        <v>48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" customHeight="1">
      <c r="A45" s="34"/>
      <c r="B45" s="35"/>
      <c r="C45" s="23" t="s">
        <v>90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53" t="str">
        <f>E7</f>
        <v>1424 Plzeň ZU, Jungmanova 1-3 - výměna vnitřních dveří v zádveří</v>
      </c>
      <c r="F48" s="354"/>
      <c r="G48" s="354"/>
      <c r="H48" s="35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25" t="str">
        <f>E9</f>
        <v>02 - SO 02 Automatické dveře</v>
      </c>
      <c r="F50" s="355"/>
      <c r="G50" s="355"/>
      <c r="H50" s="35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15. 2. 2024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15" customHeight="1">
      <c r="A54" s="34"/>
      <c r="B54" s="35"/>
      <c r="C54" s="29" t="s">
        <v>24</v>
      </c>
      <c r="D54" s="36"/>
      <c r="E54" s="36"/>
      <c r="F54" s="27" t="str">
        <f>E15</f>
        <v>ZU PLzeň, Univerzitní 2732/8</v>
      </c>
      <c r="G54" s="36"/>
      <c r="H54" s="36"/>
      <c r="I54" s="29" t="s">
        <v>30</v>
      </c>
      <c r="J54" s="32" t="str">
        <f>E21</f>
        <v>CH PROJEKT PLZEŇ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1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33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91</v>
      </c>
      <c r="D57" s="131"/>
      <c r="E57" s="131"/>
      <c r="F57" s="131"/>
      <c r="G57" s="131"/>
      <c r="H57" s="131"/>
      <c r="I57" s="131"/>
      <c r="J57" s="132" t="s">
        <v>92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8" customHeight="1">
      <c r="A59" s="34"/>
      <c r="B59" s="35"/>
      <c r="C59" s="133" t="s">
        <v>68</v>
      </c>
      <c r="D59" s="36"/>
      <c r="E59" s="36"/>
      <c r="F59" s="36"/>
      <c r="G59" s="36"/>
      <c r="H59" s="36"/>
      <c r="I59" s="36"/>
      <c r="J59" s="77">
        <f>J88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93</v>
      </c>
    </row>
    <row r="60" spans="1:47" s="9" customFormat="1" ht="24.9" customHeight="1">
      <c r="B60" s="134"/>
      <c r="C60" s="135"/>
      <c r="D60" s="136" t="s">
        <v>94</v>
      </c>
      <c r="E60" s="137"/>
      <c r="F60" s="137"/>
      <c r="G60" s="137"/>
      <c r="H60" s="137"/>
      <c r="I60" s="137"/>
      <c r="J60" s="138">
        <f>J89</f>
        <v>0</v>
      </c>
      <c r="K60" s="135"/>
      <c r="L60" s="139"/>
    </row>
    <row r="61" spans="1:47" s="10" customFormat="1" ht="19.95" customHeight="1">
      <c r="B61" s="140"/>
      <c r="C61" s="141"/>
      <c r="D61" s="142" t="s">
        <v>95</v>
      </c>
      <c r="E61" s="143"/>
      <c r="F61" s="143"/>
      <c r="G61" s="143"/>
      <c r="H61" s="143"/>
      <c r="I61" s="143"/>
      <c r="J61" s="144">
        <f>J90</f>
        <v>0</v>
      </c>
      <c r="K61" s="141"/>
      <c r="L61" s="145"/>
    </row>
    <row r="62" spans="1:47" s="10" customFormat="1" ht="19.95" customHeight="1">
      <c r="B62" s="140"/>
      <c r="C62" s="141"/>
      <c r="D62" s="142" t="s">
        <v>96</v>
      </c>
      <c r="E62" s="143"/>
      <c r="F62" s="143"/>
      <c r="G62" s="143"/>
      <c r="H62" s="143"/>
      <c r="I62" s="143"/>
      <c r="J62" s="144">
        <f>J97</f>
        <v>0</v>
      </c>
      <c r="K62" s="141"/>
      <c r="L62" s="145"/>
    </row>
    <row r="63" spans="1:47" s="10" customFormat="1" ht="19.95" customHeight="1">
      <c r="B63" s="140"/>
      <c r="C63" s="141"/>
      <c r="D63" s="142" t="s">
        <v>97</v>
      </c>
      <c r="E63" s="143"/>
      <c r="F63" s="143"/>
      <c r="G63" s="143"/>
      <c r="H63" s="143"/>
      <c r="I63" s="143"/>
      <c r="J63" s="144">
        <f>J104</f>
        <v>0</v>
      </c>
      <c r="K63" s="141"/>
      <c r="L63" s="145"/>
    </row>
    <row r="64" spans="1:47" s="10" customFormat="1" ht="19.95" customHeight="1">
      <c r="B64" s="140"/>
      <c r="C64" s="141"/>
      <c r="D64" s="142" t="s">
        <v>98</v>
      </c>
      <c r="E64" s="143"/>
      <c r="F64" s="143"/>
      <c r="G64" s="143"/>
      <c r="H64" s="143"/>
      <c r="I64" s="143"/>
      <c r="J64" s="144">
        <f>J110</f>
        <v>0</v>
      </c>
      <c r="K64" s="141"/>
      <c r="L64" s="145"/>
    </row>
    <row r="65" spans="1:31" s="9" customFormat="1" ht="24.9" customHeight="1">
      <c r="B65" s="134"/>
      <c r="C65" s="135"/>
      <c r="D65" s="136" t="s">
        <v>99</v>
      </c>
      <c r="E65" s="137"/>
      <c r="F65" s="137"/>
      <c r="G65" s="137"/>
      <c r="H65" s="137"/>
      <c r="I65" s="137"/>
      <c r="J65" s="138">
        <f>J113</f>
        <v>0</v>
      </c>
      <c r="K65" s="135"/>
      <c r="L65" s="139"/>
    </row>
    <row r="66" spans="1:31" s="10" customFormat="1" ht="19.95" customHeight="1">
      <c r="B66" s="140"/>
      <c r="C66" s="141"/>
      <c r="D66" s="142" t="s">
        <v>624</v>
      </c>
      <c r="E66" s="143"/>
      <c r="F66" s="143"/>
      <c r="G66" s="143"/>
      <c r="H66" s="143"/>
      <c r="I66" s="143"/>
      <c r="J66" s="144">
        <f>J114</f>
        <v>0</v>
      </c>
      <c r="K66" s="141"/>
      <c r="L66" s="145"/>
    </row>
    <row r="67" spans="1:31" s="10" customFormat="1" ht="19.95" customHeight="1">
      <c r="B67" s="140"/>
      <c r="C67" s="141"/>
      <c r="D67" s="142" t="s">
        <v>104</v>
      </c>
      <c r="E67" s="143"/>
      <c r="F67" s="143"/>
      <c r="G67" s="143"/>
      <c r="H67" s="143"/>
      <c r="I67" s="143"/>
      <c r="J67" s="144">
        <f>J120</f>
        <v>0</v>
      </c>
      <c r="K67" s="141"/>
      <c r="L67" s="145"/>
    </row>
    <row r="68" spans="1:31" s="10" customFormat="1" ht="19.95" customHeight="1">
      <c r="B68" s="140"/>
      <c r="C68" s="141"/>
      <c r="D68" s="142" t="s">
        <v>625</v>
      </c>
      <c r="E68" s="143"/>
      <c r="F68" s="143"/>
      <c r="G68" s="143"/>
      <c r="H68" s="143"/>
      <c r="I68" s="143"/>
      <c r="J68" s="144">
        <f>J135</f>
        <v>0</v>
      </c>
      <c r="K68" s="141"/>
      <c r="L68" s="145"/>
    </row>
    <row r="69" spans="1:31" s="2" customFormat="1" ht="21.7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" customHeight="1">
      <c r="A70" s="34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4" spans="1:31" s="2" customFormat="1" ht="6.9" customHeight="1">
      <c r="A74" s="34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24.9" customHeight="1">
      <c r="A75" s="34"/>
      <c r="B75" s="35"/>
      <c r="C75" s="23" t="s">
        <v>106</v>
      </c>
      <c r="D75" s="36"/>
      <c r="E75" s="36"/>
      <c r="F75" s="36"/>
      <c r="G75" s="36"/>
      <c r="H75" s="3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15</v>
      </c>
      <c r="D77" s="36"/>
      <c r="E77" s="36"/>
      <c r="F77" s="36"/>
      <c r="G77" s="36"/>
      <c r="H77" s="36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6.5" customHeight="1">
      <c r="A78" s="34"/>
      <c r="B78" s="35"/>
      <c r="C78" s="36"/>
      <c r="D78" s="36"/>
      <c r="E78" s="353" t="str">
        <f>E7</f>
        <v>1424 Plzeň ZU, Jungmanova 1-3 - výměna vnitřních dveří v zádveří</v>
      </c>
      <c r="F78" s="354"/>
      <c r="G78" s="354"/>
      <c r="H78" s="354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88</v>
      </c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6.5" customHeight="1">
      <c r="A80" s="34"/>
      <c r="B80" s="35"/>
      <c r="C80" s="36"/>
      <c r="D80" s="36"/>
      <c r="E80" s="325" t="str">
        <f>E9</f>
        <v>02 - SO 02 Automatické dveře</v>
      </c>
      <c r="F80" s="355"/>
      <c r="G80" s="355"/>
      <c r="H80" s="355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20</v>
      </c>
      <c r="D82" s="36"/>
      <c r="E82" s="36"/>
      <c r="F82" s="27" t="str">
        <f>F12</f>
        <v xml:space="preserve"> </v>
      </c>
      <c r="G82" s="36"/>
      <c r="H82" s="36"/>
      <c r="I82" s="29" t="s">
        <v>22</v>
      </c>
      <c r="J82" s="59" t="str">
        <f>IF(J12="","",J12)</f>
        <v>15. 2. 2024</v>
      </c>
      <c r="K82" s="36"/>
      <c r="L82" s="10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0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5.15" customHeight="1">
      <c r="A84" s="34"/>
      <c r="B84" s="35"/>
      <c r="C84" s="29" t="s">
        <v>24</v>
      </c>
      <c r="D84" s="36"/>
      <c r="E84" s="36"/>
      <c r="F84" s="27" t="str">
        <f>E15</f>
        <v>ZU PLzeň, Univerzitní 2732/8</v>
      </c>
      <c r="G84" s="36"/>
      <c r="H84" s="36"/>
      <c r="I84" s="29" t="s">
        <v>30</v>
      </c>
      <c r="J84" s="32" t="str">
        <f>E21</f>
        <v>CH PROJEKT PLZEŇ</v>
      </c>
      <c r="K84" s="36"/>
      <c r="L84" s="10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5.15" customHeight="1">
      <c r="A85" s="34"/>
      <c r="B85" s="35"/>
      <c r="C85" s="29" t="s">
        <v>28</v>
      </c>
      <c r="D85" s="36"/>
      <c r="E85" s="36"/>
      <c r="F85" s="27" t="str">
        <f>IF(E18="","",E18)</f>
        <v>Vyplň údaj</v>
      </c>
      <c r="G85" s="36"/>
      <c r="H85" s="36"/>
      <c r="I85" s="29" t="s">
        <v>33</v>
      </c>
      <c r="J85" s="32" t="str">
        <f>E24</f>
        <v xml:space="preserve"> </v>
      </c>
      <c r="K85" s="36"/>
      <c r="L85" s="10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0.3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0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11" customFormat="1" ht="29.25" customHeight="1">
      <c r="A87" s="146"/>
      <c r="B87" s="147"/>
      <c r="C87" s="148" t="s">
        <v>107</v>
      </c>
      <c r="D87" s="149" t="s">
        <v>55</v>
      </c>
      <c r="E87" s="149" t="s">
        <v>51</v>
      </c>
      <c r="F87" s="149" t="s">
        <v>52</v>
      </c>
      <c r="G87" s="149" t="s">
        <v>108</v>
      </c>
      <c r="H87" s="149" t="s">
        <v>109</v>
      </c>
      <c r="I87" s="149" t="s">
        <v>110</v>
      </c>
      <c r="J87" s="149" t="s">
        <v>92</v>
      </c>
      <c r="K87" s="150" t="s">
        <v>111</v>
      </c>
      <c r="L87" s="151"/>
      <c r="M87" s="68" t="s">
        <v>18</v>
      </c>
      <c r="N87" s="69" t="s">
        <v>40</v>
      </c>
      <c r="O87" s="69" t="s">
        <v>112</v>
      </c>
      <c r="P87" s="69" t="s">
        <v>113</v>
      </c>
      <c r="Q87" s="69" t="s">
        <v>114</v>
      </c>
      <c r="R87" s="69" t="s">
        <v>115</v>
      </c>
      <c r="S87" s="69" t="s">
        <v>116</v>
      </c>
      <c r="T87" s="70" t="s">
        <v>117</v>
      </c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</row>
    <row r="88" spans="1:65" s="2" customFormat="1" ht="22.8" customHeight="1">
      <c r="A88" s="34"/>
      <c r="B88" s="35"/>
      <c r="C88" s="75" t="s">
        <v>118</v>
      </c>
      <c r="D88" s="36"/>
      <c r="E88" s="36"/>
      <c r="F88" s="36"/>
      <c r="G88" s="36"/>
      <c r="H88" s="36"/>
      <c r="I88" s="36"/>
      <c r="J88" s="152">
        <f>BK88</f>
        <v>0</v>
      </c>
      <c r="K88" s="36"/>
      <c r="L88" s="39"/>
      <c r="M88" s="71"/>
      <c r="N88" s="153"/>
      <c r="O88" s="72"/>
      <c r="P88" s="154">
        <f>P89+P113</f>
        <v>0</v>
      </c>
      <c r="Q88" s="72"/>
      <c r="R88" s="154">
        <f>R89+R113</f>
        <v>0.293682</v>
      </c>
      <c r="S88" s="72"/>
      <c r="T88" s="155">
        <f>T89+T113</f>
        <v>0.5009224000000001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69</v>
      </c>
      <c r="AU88" s="17" t="s">
        <v>93</v>
      </c>
      <c r="BK88" s="156">
        <f>BK89+BK113</f>
        <v>0</v>
      </c>
    </row>
    <row r="89" spans="1:65" s="12" customFormat="1" ht="25.95" customHeight="1">
      <c r="B89" s="157"/>
      <c r="C89" s="158"/>
      <c r="D89" s="159" t="s">
        <v>69</v>
      </c>
      <c r="E89" s="160" t="s">
        <v>119</v>
      </c>
      <c r="F89" s="160" t="s">
        <v>120</v>
      </c>
      <c r="G89" s="158"/>
      <c r="H89" s="158"/>
      <c r="I89" s="161"/>
      <c r="J89" s="162">
        <f>BK89</f>
        <v>0</v>
      </c>
      <c r="K89" s="158"/>
      <c r="L89" s="163"/>
      <c r="M89" s="164"/>
      <c r="N89" s="165"/>
      <c r="O89" s="165"/>
      <c r="P89" s="166">
        <f>P90+P97+P104+P110</f>
        <v>0</v>
      </c>
      <c r="Q89" s="165"/>
      <c r="R89" s="166">
        <f>R90+R97+R104+R110</f>
        <v>0.1531872</v>
      </c>
      <c r="S89" s="165"/>
      <c r="T89" s="167">
        <f>T90+T97+T104+T110</f>
        <v>0.40650000000000008</v>
      </c>
      <c r="AR89" s="168" t="s">
        <v>78</v>
      </c>
      <c r="AT89" s="169" t="s">
        <v>69</v>
      </c>
      <c r="AU89" s="169" t="s">
        <v>70</v>
      </c>
      <c r="AY89" s="168" t="s">
        <v>121</v>
      </c>
      <c r="BK89" s="170">
        <f>BK90+BK97+BK104+BK110</f>
        <v>0</v>
      </c>
    </row>
    <row r="90" spans="1:65" s="12" customFormat="1" ht="22.8" customHeight="1">
      <c r="B90" s="157"/>
      <c r="C90" s="158"/>
      <c r="D90" s="159" t="s">
        <v>69</v>
      </c>
      <c r="E90" s="171" t="s">
        <v>122</v>
      </c>
      <c r="F90" s="171" t="s">
        <v>123</v>
      </c>
      <c r="G90" s="158"/>
      <c r="H90" s="158"/>
      <c r="I90" s="161"/>
      <c r="J90" s="172">
        <f>BK90</f>
        <v>0</v>
      </c>
      <c r="K90" s="158"/>
      <c r="L90" s="163"/>
      <c r="M90" s="164"/>
      <c r="N90" s="165"/>
      <c r="O90" s="165"/>
      <c r="P90" s="166">
        <f>SUM(P91:P96)</f>
        <v>0</v>
      </c>
      <c r="Q90" s="165"/>
      <c r="R90" s="166">
        <f>SUM(R91:R96)</f>
        <v>0.1478468</v>
      </c>
      <c r="S90" s="165"/>
      <c r="T90" s="167">
        <f>SUM(T91:T96)</f>
        <v>0</v>
      </c>
      <c r="AR90" s="168" t="s">
        <v>78</v>
      </c>
      <c r="AT90" s="169" t="s">
        <v>69</v>
      </c>
      <c r="AU90" s="169" t="s">
        <v>78</v>
      </c>
      <c r="AY90" s="168" t="s">
        <v>121</v>
      </c>
      <c r="BK90" s="170">
        <f>SUM(BK91:BK96)</f>
        <v>0</v>
      </c>
    </row>
    <row r="91" spans="1:65" s="2" customFormat="1" ht="16.5" customHeight="1">
      <c r="A91" s="34"/>
      <c r="B91" s="35"/>
      <c r="C91" s="173" t="s">
        <v>78</v>
      </c>
      <c r="D91" s="173" t="s">
        <v>124</v>
      </c>
      <c r="E91" s="174" t="s">
        <v>626</v>
      </c>
      <c r="F91" s="175" t="s">
        <v>627</v>
      </c>
      <c r="G91" s="176" t="s">
        <v>581</v>
      </c>
      <c r="H91" s="177">
        <v>1.52</v>
      </c>
      <c r="I91" s="178"/>
      <c r="J91" s="177">
        <f>ROUND(I91*H91,2)</f>
        <v>0</v>
      </c>
      <c r="K91" s="175" t="s">
        <v>128</v>
      </c>
      <c r="L91" s="39"/>
      <c r="M91" s="179" t="s">
        <v>18</v>
      </c>
      <c r="N91" s="180" t="s">
        <v>41</v>
      </c>
      <c r="O91" s="64"/>
      <c r="P91" s="181">
        <f>O91*H91</f>
        <v>0</v>
      </c>
      <c r="Q91" s="181">
        <v>4.1529999999999997E-2</v>
      </c>
      <c r="R91" s="181">
        <f>Q91*H91</f>
        <v>6.312559999999999E-2</v>
      </c>
      <c r="S91" s="181">
        <v>0</v>
      </c>
      <c r="T91" s="182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3" t="s">
        <v>129</v>
      </c>
      <c r="AT91" s="183" t="s">
        <v>124</v>
      </c>
      <c r="AU91" s="183" t="s">
        <v>80</v>
      </c>
      <c r="AY91" s="17" t="s">
        <v>121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7" t="s">
        <v>78</v>
      </c>
      <c r="BK91" s="184">
        <f>ROUND(I91*H91,2)</f>
        <v>0</v>
      </c>
      <c r="BL91" s="17" t="s">
        <v>129</v>
      </c>
      <c r="BM91" s="183" t="s">
        <v>628</v>
      </c>
    </row>
    <row r="92" spans="1:65" s="2" customFormat="1" ht="10.199999999999999">
      <c r="A92" s="34"/>
      <c r="B92" s="35"/>
      <c r="C92" s="36"/>
      <c r="D92" s="185" t="s">
        <v>131</v>
      </c>
      <c r="E92" s="36"/>
      <c r="F92" s="186" t="s">
        <v>629</v>
      </c>
      <c r="G92" s="36"/>
      <c r="H92" s="36"/>
      <c r="I92" s="187"/>
      <c r="J92" s="36"/>
      <c r="K92" s="36"/>
      <c r="L92" s="39"/>
      <c r="M92" s="188"/>
      <c r="N92" s="189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131</v>
      </c>
      <c r="AU92" s="17" t="s">
        <v>80</v>
      </c>
    </row>
    <row r="93" spans="1:65" s="13" customFormat="1" ht="10.199999999999999">
      <c r="B93" s="190"/>
      <c r="C93" s="191"/>
      <c r="D93" s="192" t="s">
        <v>133</v>
      </c>
      <c r="E93" s="193" t="s">
        <v>18</v>
      </c>
      <c r="F93" s="194" t="s">
        <v>630</v>
      </c>
      <c r="G93" s="191"/>
      <c r="H93" s="195">
        <v>1.52</v>
      </c>
      <c r="I93" s="196"/>
      <c r="J93" s="191"/>
      <c r="K93" s="191"/>
      <c r="L93" s="197"/>
      <c r="M93" s="198"/>
      <c r="N93" s="199"/>
      <c r="O93" s="199"/>
      <c r="P93" s="199"/>
      <c r="Q93" s="199"/>
      <c r="R93" s="199"/>
      <c r="S93" s="199"/>
      <c r="T93" s="200"/>
      <c r="AT93" s="201" t="s">
        <v>133</v>
      </c>
      <c r="AU93" s="201" t="s">
        <v>80</v>
      </c>
      <c r="AV93" s="13" t="s">
        <v>80</v>
      </c>
      <c r="AW93" s="13" t="s">
        <v>32</v>
      </c>
      <c r="AX93" s="13" t="s">
        <v>78</v>
      </c>
      <c r="AY93" s="201" t="s">
        <v>121</v>
      </c>
    </row>
    <row r="94" spans="1:65" s="2" customFormat="1" ht="16.5" customHeight="1">
      <c r="A94" s="34"/>
      <c r="B94" s="35"/>
      <c r="C94" s="173" t="s">
        <v>80</v>
      </c>
      <c r="D94" s="173" t="s">
        <v>124</v>
      </c>
      <c r="E94" s="174" t="s">
        <v>631</v>
      </c>
      <c r="F94" s="175" t="s">
        <v>632</v>
      </c>
      <c r="G94" s="176" t="s">
        <v>581</v>
      </c>
      <c r="H94" s="177">
        <v>2.04</v>
      </c>
      <c r="I94" s="178"/>
      <c r="J94" s="177">
        <f>ROUND(I94*H94,2)</f>
        <v>0</v>
      </c>
      <c r="K94" s="175" t="s">
        <v>128</v>
      </c>
      <c r="L94" s="39"/>
      <c r="M94" s="179" t="s">
        <v>18</v>
      </c>
      <c r="N94" s="180" t="s">
        <v>41</v>
      </c>
      <c r="O94" s="64"/>
      <c r="P94" s="181">
        <f>O94*H94</f>
        <v>0</v>
      </c>
      <c r="Q94" s="181">
        <v>4.1529999999999997E-2</v>
      </c>
      <c r="R94" s="181">
        <f>Q94*H94</f>
        <v>8.4721199999999997E-2</v>
      </c>
      <c r="S94" s="181">
        <v>0</v>
      </c>
      <c r="T94" s="182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3" t="s">
        <v>129</v>
      </c>
      <c r="AT94" s="183" t="s">
        <v>124</v>
      </c>
      <c r="AU94" s="183" t="s">
        <v>80</v>
      </c>
      <c r="AY94" s="17" t="s">
        <v>121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7" t="s">
        <v>78</v>
      </c>
      <c r="BK94" s="184">
        <f>ROUND(I94*H94,2)</f>
        <v>0</v>
      </c>
      <c r="BL94" s="17" t="s">
        <v>129</v>
      </c>
      <c r="BM94" s="183" t="s">
        <v>633</v>
      </c>
    </row>
    <row r="95" spans="1:65" s="2" customFormat="1" ht="10.199999999999999">
      <c r="A95" s="34"/>
      <c r="B95" s="35"/>
      <c r="C95" s="36"/>
      <c r="D95" s="185" t="s">
        <v>131</v>
      </c>
      <c r="E95" s="36"/>
      <c r="F95" s="186" t="s">
        <v>634</v>
      </c>
      <c r="G95" s="36"/>
      <c r="H95" s="36"/>
      <c r="I95" s="187"/>
      <c r="J95" s="36"/>
      <c r="K95" s="36"/>
      <c r="L95" s="39"/>
      <c r="M95" s="188"/>
      <c r="N95" s="189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131</v>
      </c>
      <c r="AU95" s="17" t="s">
        <v>80</v>
      </c>
    </row>
    <row r="96" spans="1:65" s="13" customFormat="1" ht="10.199999999999999">
      <c r="B96" s="190"/>
      <c r="C96" s="191"/>
      <c r="D96" s="192" t="s">
        <v>133</v>
      </c>
      <c r="E96" s="193" t="s">
        <v>18</v>
      </c>
      <c r="F96" s="194" t="s">
        <v>635</v>
      </c>
      <c r="G96" s="191"/>
      <c r="H96" s="195">
        <v>2.04</v>
      </c>
      <c r="I96" s="196"/>
      <c r="J96" s="191"/>
      <c r="K96" s="191"/>
      <c r="L96" s="197"/>
      <c r="M96" s="198"/>
      <c r="N96" s="199"/>
      <c r="O96" s="199"/>
      <c r="P96" s="199"/>
      <c r="Q96" s="199"/>
      <c r="R96" s="199"/>
      <c r="S96" s="199"/>
      <c r="T96" s="200"/>
      <c r="AT96" s="201" t="s">
        <v>133</v>
      </c>
      <c r="AU96" s="201" t="s">
        <v>80</v>
      </c>
      <c r="AV96" s="13" t="s">
        <v>80</v>
      </c>
      <c r="AW96" s="13" t="s">
        <v>32</v>
      </c>
      <c r="AX96" s="13" t="s">
        <v>78</v>
      </c>
      <c r="AY96" s="201" t="s">
        <v>121</v>
      </c>
    </row>
    <row r="97" spans="1:65" s="12" customFormat="1" ht="22.8" customHeight="1">
      <c r="B97" s="157"/>
      <c r="C97" s="158"/>
      <c r="D97" s="159" t="s">
        <v>69</v>
      </c>
      <c r="E97" s="171" t="s">
        <v>135</v>
      </c>
      <c r="F97" s="171" t="s">
        <v>136</v>
      </c>
      <c r="G97" s="158"/>
      <c r="H97" s="158"/>
      <c r="I97" s="161"/>
      <c r="J97" s="172">
        <f>BK97</f>
        <v>0</v>
      </c>
      <c r="K97" s="158"/>
      <c r="L97" s="163"/>
      <c r="M97" s="164"/>
      <c r="N97" s="165"/>
      <c r="O97" s="165"/>
      <c r="P97" s="166">
        <f>SUM(P98:P103)</f>
        <v>0</v>
      </c>
      <c r="Q97" s="165"/>
      <c r="R97" s="166">
        <f>SUM(R98:R103)</f>
        <v>5.3403999999999995E-3</v>
      </c>
      <c r="S97" s="165"/>
      <c r="T97" s="167">
        <f>SUM(T98:T103)</f>
        <v>0.40650000000000008</v>
      </c>
      <c r="AR97" s="168" t="s">
        <v>78</v>
      </c>
      <c r="AT97" s="169" t="s">
        <v>69</v>
      </c>
      <c r="AU97" s="169" t="s">
        <v>78</v>
      </c>
      <c r="AY97" s="168" t="s">
        <v>121</v>
      </c>
      <c r="BK97" s="170">
        <f>SUM(BK98:BK103)</f>
        <v>0</v>
      </c>
    </row>
    <row r="98" spans="1:65" s="2" customFormat="1" ht="24.15" customHeight="1">
      <c r="A98" s="34"/>
      <c r="B98" s="35"/>
      <c r="C98" s="173" t="s">
        <v>145</v>
      </c>
      <c r="D98" s="173" t="s">
        <v>124</v>
      </c>
      <c r="E98" s="174" t="s">
        <v>636</v>
      </c>
      <c r="F98" s="175" t="s">
        <v>637</v>
      </c>
      <c r="G98" s="176" t="s">
        <v>581</v>
      </c>
      <c r="H98" s="177">
        <v>41.08</v>
      </c>
      <c r="I98" s="178"/>
      <c r="J98" s="177">
        <f>ROUND(I98*H98,2)</f>
        <v>0</v>
      </c>
      <c r="K98" s="175" t="s">
        <v>128</v>
      </c>
      <c r="L98" s="39"/>
      <c r="M98" s="179" t="s">
        <v>18</v>
      </c>
      <c r="N98" s="180" t="s">
        <v>41</v>
      </c>
      <c r="O98" s="64"/>
      <c r="P98" s="181">
        <f>O98*H98</f>
        <v>0</v>
      </c>
      <c r="Q98" s="181">
        <v>1.2999999999999999E-4</v>
      </c>
      <c r="R98" s="181">
        <f>Q98*H98</f>
        <v>5.3403999999999995E-3</v>
      </c>
      <c r="S98" s="181">
        <v>0</v>
      </c>
      <c r="T98" s="182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3" t="s">
        <v>129</v>
      </c>
      <c r="AT98" s="183" t="s">
        <v>124</v>
      </c>
      <c r="AU98" s="183" t="s">
        <v>80</v>
      </c>
      <c r="AY98" s="17" t="s">
        <v>121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7" t="s">
        <v>78</v>
      </c>
      <c r="BK98" s="184">
        <f>ROUND(I98*H98,2)</f>
        <v>0</v>
      </c>
      <c r="BL98" s="17" t="s">
        <v>129</v>
      </c>
      <c r="BM98" s="183" t="s">
        <v>638</v>
      </c>
    </row>
    <row r="99" spans="1:65" s="2" customFormat="1" ht="10.199999999999999">
      <c r="A99" s="34"/>
      <c r="B99" s="35"/>
      <c r="C99" s="36"/>
      <c r="D99" s="185" t="s">
        <v>131</v>
      </c>
      <c r="E99" s="36"/>
      <c r="F99" s="186" t="s">
        <v>639</v>
      </c>
      <c r="G99" s="36"/>
      <c r="H99" s="36"/>
      <c r="I99" s="187"/>
      <c r="J99" s="36"/>
      <c r="K99" s="36"/>
      <c r="L99" s="39"/>
      <c r="M99" s="188"/>
      <c r="N99" s="189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131</v>
      </c>
      <c r="AU99" s="17" t="s">
        <v>80</v>
      </c>
    </row>
    <row r="100" spans="1:65" s="13" customFormat="1" ht="10.199999999999999">
      <c r="B100" s="190"/>
      <c r="C100" s="191"/>
      <c r="D100" s="192" t="s">
        <v>133</v>
      </c>
      <c r="E100" s="193" t="s">
        <v>18</v>
      </c>
      <c r="F100" s="194" t="s">
        <v>640</v>
      </c>
      <c r="G100" s="191"/>
      <c r="H100" s="195">
        <v>41.08</v>
      </c>
      <c r="I100" s="196"/>
      <c r="J100" s="191"/>
      <c r="K100" s="191"/>
      <c r="L100" s="197"/>
      <c r="M100" s="198"/>
      <c r="N100" s="199"/>
      <c r="O100" s="199"/>
      <c r="P100" s="199"/>
      <c r="Q100" s="199"/>
      <c r="R100" s="199"/>
      <c r="S100" s="199"/>
      <c r="T100" s="200"/>
      <c r="AT100" s="201" t="s">
        <v>133</v>
      </c>
      <c r="AU100" s="201" t="s">
        <v>80</v>
      </c>
      <c r="AV100" s="13" t="s">
        <v>80</v>
      </c>
      <c r="AW100" s="13" t="s">
        <v>32</v>
      </c>
      <c r="AX100" s="13" t="s">
        <v>78</v>
      </c>
      <c r="AY100" s="201" t="s">
        <v>121</v>
      </c>
    </row>
    <row r="101" spans="1:65" s="2" customFormat="1" ht="24.15" customHeight="1">
      <c r="A101" s="34"/>
      <c r="B101" s="35"/>
      <c r="C101" s="173" t="s">
        <v>129</v>
      </c>
      <c r="D101" s="173" t="s">
        <v>124</v>
      </c>
      <c r="E101" s="174" t="s">
        <v>641</v>
      </c>
      <c r="F101" s="175" t="s">
        <v>642</v>
      </c>
      <c r="G101" s="176" t="s">
        <v>581</v>
      </c>
      <c r="H101" s="177">
        <v>16.260000000000002</v>
      </c>
      <c r="I101" s="178"/>
      <c r="J101" s="177">
        <f>ROUND(I101*H101,2)</f>
        <v>0</v>
      </c>
      <c r="K101" s="175" t="s">
        <v>128</v>
      </c>
      <c r="L101" s="39"/>
      <c r="M101" s="179" t="s">
        <v>18</v>
      </c>
      <c r="N101" s="180" t="s">
        <v>41</v>
      </c>
      <c r="O101" s="64"/>
      <c r="P101" s="181">
        <f>O101*H101</f>
        <v>0</v>
      </c>
      <c r="Q101" s="181">
        <v>0</v>
      </c>
      <c r="R101" s="181">
        <f>Q101*H101</f>
        <v>0</v>
      </c>
      <c r="S101" s="181">
        <v>2.5000000000000001E-2</v>
      </c>
      <c r="T101" s="182">
        <f>S101*H101</f>
        <v>0.40650000000000008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3" t="s">
        <v>129</v>
      </c>
      <c r="AT101" s="183" t="s">
        <v>124</v>
      </c>
      <c r="AU101" s="183" t="s">
        <v>80</v>
      </c>
      <c r="AY101" s="17" t="s">
        <v>121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7" t="s">
        <v>78</v>
      </c>
      <c r="BK101" s="184">
        <f>ROUND(I101*H101,2)</f>
        <v>0</v>
      </c>
      <c r="BL101" s="17" t="s">
        <v>129</v>
      </c>
      <c r="BM101" s="183" t="s">
        <v>643</v>
      </c>
    </row>
    <row r="102" spans="1:65" s="2" customFormat="1" ht="10.199999999999999">
      <c r="A102" s="34"/>
      <c r="B102" s="35"/>
      <c r="C102" s="36"/>
      <c r="D102" s="185" t="s">
        <v>131</v>
      </c>
      <c r="E102" s="36"/>
      <c r="F102" s="186" t="s">
        <v>644</v>
      </c>
      <c r="G102" s="36"/>
      <c r="H102" s="36"/>
      <c r="I102" s="187"/>
      <c r="J102" s="36"/>
      <c r="K102" s="36"/>
      <c r="L102" s="39"/>
      <c r="M102" s="188"/>
      <c r="N102" s="189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131</v>
      </c>
      <c r="AU102" s="17" t="s">
        <v>80</v>
      </c>
    </row>
    <row r="103" spans="1:65" s="13" customFormat="1" ht="10.199999999999999">
      <c r="B103" s="190"/>
      <c r="C103" s="191"/>
      <c r="D103" s="192" t="s">
        <v>133</v>
      </c>
      <c r="E103" s="193" t="s">
        <v>18</v>
      </c>
      <c r="F103" s="194" t="s">
        <v>645</v>
      </c>
      <c r="G103" s="191"/>
      <c r="H103" s="195">
        <v>16.260000000000002</v>
      </c>
      <c r="I103" s="196"/>
      <c r="J103" s="191"/>
      <c r="K103" s="191"/>
      <c r="L103" s="197"/>
      <c r="M103" s="198"/>
      <c r="N103" s="199"/>
      <c r="O103" s="199"/>
      <c r="P103" s="199"/>
      <c r="Q103" s="199"/>
      <c r="R103" s="199"/>
      <c r="S103" s="199"/>
      <c r="T103" s="200"/>
      <c r="AT103" s="201" t="s">
        <v>133</v>
      </c>
      <c r="AU103" s="201" t="s">
        <v>80</v>
      </c>
      <c r="AV103" s="13" t="s">
        <v>80</v>
      </c>
      <c r="AW103" s="13" t="s">
        <v>32</v>
      </c>
      <c r="AX103" s="13" t="s">
        <v>78</v>
      </c>
      <c r="AY103" s="201" t="s">
        <v>121</v>
      </c>
    </row>
    <row r="104" spans="1:65" s="12" customFormat="1" ht="22.8" customHeight="1">
      <c r="B104" s="157"/>
      <c r="C104" s="158"/>
      <c r="D104" s="159" t="s">
        <v>69</v>
      </c>
      <c r="E104" s="171" t="s">
        <v>143</v>
      </c>
      <c r="F104" s="171" t="s">
        <v>144</v>
      </c>
      <c r="G104" s="158"/>
      <c r="H104" s="158"/>
      <c r="I104" s="161"/>
      <c r="J104" s="172">
        <f>BK104</f>
        <v>0</v>
      </c>
      <c r="K104" s="158"/>
      <c r="L104" s="163"/>
      <c r="M104" s="164"/>
      <c r="N104" s="165"/>
      <c r="O104" s="165"/>
      <c r="P104" s="166">
        <f>SUM(P105:P109)</f>
        <v>0</v>
      </c>
      <c r="Q104" s="165"/>
      <c r="R104" s="166">
        <f>SUM(R105:R109)</f>
        <v>0</v>
      </c>
      <c r="S104" s="165"/>
      <c r="T104" s="167">
        <f>SUM(T105:T109)</f>
        <v>0</v>
      </c>
      <c r="AR104" s="168" t="s">
        <v>78</v>
      </c>
      <c r="AT104" s="169" t="s">
        <v>69</v>
      </c>
      <c r="AU104" s="169" t="s">
        <v>78</v>
      </c>
      <c r="AY104" s="168" t="s">
        <v>121</v>
      </c>
      <c r="BK104" s="170">
        <f>SUM(BK105:BK109)</f>
        <v>0</v>
      </c>
    </row>
    <row r="105" spans="1:65" s="2" customFormat="1" ht="16.5" customHeight="1">
      <c r="A105" s="34"/>
      <c r="B105" s="35"/>
      <c r="C105" s="173" t="s">
        <v>155</v>
      </c>
      <c r="D105" s="173" t="s">
        <v>124</v>
      </c>
      <c r="E105" s="174" t="s">
        <v>146</v>
      </c>
      <c r="F105" s="175" t="s">
        <v>147</v>
      </c>
      <c r="G105" s="176" t="s">
        <v>148</v>
      </c>
      <c r="H105" s="177">
        <v>0.5</v>
      </c>
      <c r="I105" s="178"/>
      <c r="J105" s="177">
        <f>ROUND(I105*H105,2)</f>
        <v>0</v>
      </c>
      <c r="K105" s="175" t="s">
        <v>128</v>
      </c>
      <c r="L105" s="39"/>
      <c r="M105" s="179" t="s">
        <v>18</v>
      </c>
      <c r="N105" s="180" t="s">
        <v>41</v>
      </c>
      <c r="O105" s="64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3" t="s">
        <v>129</v>
      </c>
      <c r="AT105" s="183" t="s">
        <v>124</v>
      </c>
      <c r="AU105" s="183" t="s">
        <v>80</v>
      </c>
      <c r="AY105" s="17" t="s">
        <v>121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7" t="s">
        <v>78</v>
      </c>
      <c r="BK105" s="184">
        <f>ROUND(I105*H105,2)</f>
        <v>0</v>
      </c>
      <c r="BL105" s="17" t="s">
        <v>129</v>
      </c>
      <c r="BM105" s="183" t="s">
        <v>646</v>
      </c>
    </row>
    <row r="106" spans="1:65" s="2" customFormat="1" ht="10.199999999999999">
      <c r="A106" s="34"/>
      <c r="B106" s="35"/>
      <c r="C106" s="36"/>
      <c r="D106" s="185" t="s">
        <v>131</v>
      </c>
      <c r="E106" s="36"/>
      <c r="F106" s="186" t="s">
        <v>150</v>
      </c>
      <c r="G106" s="36"/>
      <c r="H106" s="36"/>
      <c r="I106" s="187"/>
      <c r="J106" s="36"/>
      <c r="K106" s="36"/>
      <c r="L106" s="39"/>
      <c r="M106" s="188"/>
      <c r="N106" s="189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131</v>
      </c>
      <c r="AU106" s="17" t="s">
        <v>80</v>
      </c>
    </row>
    <row r="107" spans="1:65" s="2" customFormat="1" ht="24.15" customHeight="1">
      <c r="A107" s="34"/>
      <c r="B107" s="35"/>
      <c r="C107" s="173" t="s">
        <v>122</v>
      </c>
      <c r="D107" s="173" t="s">
        <v>124</v>
      </c>
      <c r="E107" s="174" t="s">
        <v>151</v>
      </c>
      <c r="F107" s="175" t="s">
        <v>152</v>
      </c>
      <c r="G107" s="176" t="s">
        <v>148</v>
      </c>
      <c r="H107" s="177">
        <v>0.5</v>
      </c>
      <c r="I107" s="178"/>
      <c r="J107" s="177">
        <f>ROUND(I107*H107,2)</f>
        <v>0</v>
      </c>
      <c r="K107" s="175" t="s">
        <v>128</v>
      </c>
      <c r="L107" s="39"/>
      <c r="M107" s="179" t="s">
        <v>18</v>
      </c>
      <c r="N107" s="180" t="s">
        <v>41</v>
      </c>
      <c r="O107" s="64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3" t="s">
        <v>129</v>
      </c>
      <c r="AT107" s="183" t="s">
        <v>124</v>
      </c>
      <c r="AU107" s="183" t="s">
        <v>80</v>
      </c>
      <c r="AY107" s="17" t="s">
        <v>121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7" t="s">
        <v>78</v>
      </c>
      <c r="BK107" s="184">
        <f>ROUND(I107*H107,2)</f>
        <v>0</v>
      </c>
      <c r="BL107" s="17" t="s">
        <v>129</v>
      </c>
      <c r="BM107" s="183" t="s">
        <v>647</v>
      </c>
    </row>
    <row r="108" spans="1:65" s="2" customFormat="1" ht="10.199999999999999">
      <c r="A108" s="34"/>
      <c r="B108" s="35"/>
      <c r="C108" s="36"/>
      <c r="D108" s="185" t="s">
        <v>131</v>
      </c>
      <c r="E108" s="36"/>
      <c r="F108" s="186" t="s">
        <v>154</v>
      </c>
      <c r="G108" s="36"/>
      <c r="H108" s="36"/>
      <c r="I108" s="187"/>
      <c r="J108" s="36"/>
      <c r="K108" s="36"/>
      <c r="L108" s="39"/>
      <c r="M108" s="188"/>
      <c r="N108" s="189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131</v>
      </c>
      <c r="AU108" s="17" t="s">
        <v>80</v>
      </c>
    </row>
    <row r="109" spans="1:65" s="2" customFormat="1" ht="16.5" customHeight="1">
      <c r="A109" s="34"/>
      <c r="B109" s="35"/>
      <c r="C109" s="173" t="s">
        <v>169</v>
      </c>
      <c r="D109" s="173" t="s">
        <v>124</v>
      </c>
      <c r="E109" s="174" t="s">
        <v>156</v>
      </c>
      <c r="F109" s="175" t="s">
        <v>157</v>
      </c>
      <c r="G109" s="176" t="s">
        <v>148</v>
      </c>
      <c r="H109" s="177">
        <v>0.5</v>
      </c>
      <c r="I109" s="178"/>
      <c r="J109" s="177">
        <f>ROUND(I109*H109,2)</f>
        <v>0</v>
      </c>
      <c r="K109" s="175" t="s">
        <v>18</v>
      </c>
      <c r="L109" s="39"/>
      <c r="M109" s="179" t="s">
        <v>18</v>
      </c>
      <c r="N109" s="180" t="s">
        <v>41</v>
      </c>
      <c r="O109" s="64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3" t="s">
        <v>129</v>
      </c>
      <c r="AT109" s="183" t="s">
        <v>124</v>
      </c>
      <c r="AU109" s="183" t="s">
        <v>80</v>
      </c>
      <c r="AY109" s="17" t="s">
        <v>121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7" t="s">
        <v>78</v>
      </c>
      <c r="BK109" s="184">
        <f>ROUND(I109*H109,2)</f>
        <v>0</v>
      </c>
      <c r="BL109" s="17" t="s">
        <v>129</v>
      </c>
      <c r="BM109" s="183" t="s">
        <v>648</v>
      </c>
    </row>
    <row r="110" spans="1:65" s="12" customFormat="1" ht="22.8" customHeight="1">
      <c r="B110" s="157"/>
      <c r="C110" s="158"/>
      <c r="D110" s="159" t="s">
        <v>69</v>
      </c>
      <c r="E110" s="171" t="s">
        <v>159</v>
      </c>
      <c r="F110" s="171" t="s">
        <v>160</v>
      </c>
      <c r="G110" s="158"/>
      <c r="H110" s="158"/>
      <c r="I110" s="161"/>
      <c r="J110" s="172">
        <f>BK110</f>
        <v>0</v>
      </c>
      <c r="K110" s="158"/>
      <c r="L110" s="163"/>
      <c r="M110" s="164"/>
      <c r="N110" s="165"/>
      <c r="O110" s="165"/>
      <c r="P110" s="166">
        <f>SUM(P111:P112)</f>
        <v>0</v>
      </c>
      <c r="Q110" s="165"/>
      <c r="R110" s="166">
        <f>SUM(R111:R112)</f>
        <v>0</v>
      </c>
      <c r="S110" s="165"/>
      <c r="T110" s="167">
        <f>SUM(T111:T112)</f>
        <v>0</v>
      </c>
      <c r="AR110" s="168" t="s">
        <v>78</v>
      </c>
      <c r="AT110" s="169" t="s">
        <v>69</v>
      </c>
      <c r="AU110" s="169" t="s">
        <v>78</v>
      </c>
      <c r="AY110" s="168" t="s">
        <v>121</v>
      </c>
      <c r="BK110" s="170">
        <f>SUM(BK111:BK112)</f>
        <v>0</v>
      </c>
    </row>
    <row r="111" spans="1:65" s="2" customFormat="1" ht="33" customHeight="1">
      <c r="A111" s="34"/>
      <c r="B111" s="35"/>
      <c r="C111" s="173" t="s">
        <v>173</v>
      </c>
      <c r="D111" s="173" t="s">
        <v>124</v>
      </c>
      <c r="E111" s="174" t="s">
        <v>161</v>
      </c>
      <c r="F111" s="175" t="s">
        <v>162</v>
      </c>
      <c r="G111" s="176" t="s">
        <v>148</v>
      </c>
      <c r="H111" s="177">
        <v>0.15</v>
      </c>
      <c r="I111" s="178"/>
      <c r="J111" s="177">
        <f>ROUND(I111*H111,2)</f>
        <v>0</v>
      </c>
      <c r="K111" s="175" t="s">
        <v>128</v>
      </c>
      <c r="L111" s="39"/>
      <c r="M111" s="179" t="s">
        <v>18</v>
      </c>
      <c r="N111" s="180" t="s">
        <v>41</v>
      </c>
      <c r="O111" s="64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3" t="s">
        <v>129</v>
      </c>
      <c r="AT111" s="183" t="s">
        <v>124</v>
      </c>
      <c r="AU111" s="183" t="s">
        <v>80</v>
      </c>
      <c r="AY111" s="17" t="s">
        <v>121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7" t="s">
        <v>78</v>
      </c>
      <c r="BK111" s="184">
        <f>ROUND(I111*H111,2)</f>
        <v>0</v>
      </c>
      <c r="BL111" s="17" t="s">
        <v>129</v>
      </c>
      <c r="BM111" s="183" t="s">
        <v>649</v>
      </c>
    </row>
    <row r="112" spans="1:65" s="2" customFormat="1" ht="10.199999999999999">
      <c r="A112" s="34"/>
      <c r="B112" s="35"/>
      <c r="C112" s="36"/>
      <c r="D112" s="185" t="s">
        <v>131</v>
      </c>
      <c r="E112" s="36"/>
      <c r="F112" s="186" t="s">
        <v>164</v>
      </c>
      <c r="G112" s="36"/>
      <c r="H112" s="36"/>
      <c r="I112" s="187"/>
      <c r="J112" s="36"/>
      <c r="K112" s="36"/>
      <c r="L112" s="39"/>
      <c r="M112" s="188"/>
      <c r="N112" s="189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131</v>
      </c>
      <c r="AU112" s="17" t="s">
        <v>80</v>
      </c>
    </row>
    <row r="113" spans="1:65" s="12" customFormat="1" ht="25.95" customHeight="1">
      <c r="B113" s="157"/>
      <c r="C113" s="158"/>
      <c r="D113" s="159" t="s">
        <v>69</v>
      </c>
      <c r="E113" s="160" t="s">
        <v>165</v>
      </c>
      <c r="F113" s="160" t="s">
        <v>166</v>
      </c>
      <c r="G113" s="158"/>
      <c r="H113" s="158"/>
      <c r="I113" s="161"/>
      <c r="J113" s="162">
        <f>BK113</f>
        <v>0</v>
      </c>
      <c r="K113" s="158"/>
      <c r="L113" s="163"/>
      <c r="M113" s="164"/>
      <c r="N113" s="165"/>
      <c r="O113" s="165"/>
      <c r="P113" s="166">
        <f>P114+P120+P135</f>
        <v>0</v>
      </c>
      <c r="Q113" s="165"/>
      <c r="R113" s="166">
        <f>R114+R120+R135</f>
        <v>0.14049479999999998</v>
      </c>
      <c r="S113" s="165"/>
      <c r="T113" s="167">
        <f>T114+T120+T135</f>
        <v>9.442239999999999E-2</v>
      </c>
      <c r="AR113" s="168" t="s">
        <v>80</v>
      </c>
      <c r="AT113" s="169" t="s">
        <v>69</v>
      </c>
      <c r="AU113" s="169" t="s">
        <v>70</v>
      </c>
      <c r="AY113" s="168" t="s">
        <v>121</v>
      </c>
      <c r="BK113" s="170">
        <f>BK114+BK120+BK135</f>
        <v>0</v>
      </c>
    </row>
    <row r="114" spans="1:65" s="12" customFormat="1" ht="22.8" customHeight="1">
      <c r="B114" s="157"/>
      <c r="C114" s="158"/>
      <c r="D114" s="159" t="s">
        <v>69</v>
      </c>
      <c r="E114" s="171" t="s">
        <v>650</v>
      </c>
      <c r="F114" s="171" t="s">
        <v>651</v>
      </c>
      <c r="G114" s="158"/>
      <c r="H114" s="158"/>
      <c r="I114" s="161"/>
      <c r="J114" s="172">
        <f>BK114</f>
        <v>0</v>
      </c>
      <c r="K114" s="158"/>
      <c r="L114" s="163"/>
      <c r="M114" s="164"/>
      <c r="N114" s="165"/>
      <c r="O114" s="165"/>
      <c r="P114" s="166">
        <f>SUM(P115:P119)</f>
        <v>0</v>
      </c>
      <c r="Q114" s="165"/>
      <c r="R114" s="166">
        <f>SUM(R115:R119)</f>
        <v>0</v>
      </c>
      <c r="S114" s="165"/>
      <c r="T114" s="167">
        <f>SUM(T115:T119)</f>
        <v>0</v>
      </c>
      <c r="AR114" s="168" t="s">
        <v>80</v>
      </c>
      <c r="AT114" s="169" t="s">
        <v>69</v>
      </c>
      <c r="AU114" s="169" t="s">
        <v>78</v>
      </c>
      <c r="AY114" s="168" t="s">
        <v>121</v>
      </c>
      <c r="BK114" s="170">
        <f>SUM(BK115:BK119)</f>
        <v>0</v>
      </c>
    </row>
    <row r="115" spans="1:65" s="2" customFormat="1" ht="21.75" customHeight="1">
      <c r="A115" s="34"/>
      <c r="B115" s="35"/>
      <c r="C115" s="173" t="s">
        <v>135</v>
      </c>
      <c r="D115" s="173" t="s">
        <v>124</v>
      </c>
      <c r="E115" s="174" t="s">
        <v>652</v>
      </c>
      <c r="F115" s="175" t="s">
        <v>653</v>
      </c>
      <c r="G115" s="176" t="s">
        <v>191</v>
      </c>
      <c r="H115" s="177">
        <v>1</v>
      </c>
      <c r="I115" s="178"/>
      <c r="J115" s="177">
        <f>ROUND(I115*H115,2)</f>
        <v>0</v>
      </c>
      <c r="K115" s="175" t="s">
        <v>128</v>
      </c>
      <c r="L115" s="39"/>
      <c r="M115" s="179" t="s">
        <v>18</v>
      </c>
      <c r="N115" s="180" t="s">
        <v>41</v>
      </c>
      <c r="O115" s="64"/>
      <c r="P115" s="181">
        <f>O115*H115</f>
        <v>0</v>
      </c>
      <c r="Q115" s="181">
        <v>0</v>
      </c>
      <c r="R115" s="181">
        <f>Q115*H115</f>
        <v>0</v>
      </c>
      <c r="S115" s="181">
        <v>0</v>
      </c>
      <c r="T115" s="182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3" t="s">
        <v>205</v>
      </c>
      <c r="AT115" s="183" t="s">
        <v>124</v>
      </c>
      <c r="AU115" s="183" t="s">
        <v>80</v>
      </c>
      <c r="AY115" s="17" t="s">
        <v>121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7" t="s">
        <v>78</v>
      </c>
      <c r="BK115" s="184">
        <f>ROUND(I115*H115,2)</f>
        <v>0</v>
      </c>
      <c r="BL115" s="17" t="s">
        <v>205</v>
      </c>
      <c r="BM115" s="183" t="s">
        <v>654</v>
      </c>
    </row>
    <row r="116" spans="1:65" s="2" customFormat="1" ht="10.199999999999999">
      <c r="A116" s="34"/>
      <c r="B116" s="35"/>
      <c r="C116" s="36"/>
      <c r="D116" s="185" t="s">
        <v>131</v>
      </c>
      <c r="E116" s="36"/>
      <c r="F116" s="186" t="s">
        <v>655</v>
      </c>
      <c r="G116" s="36"/>
      <c r="H116" s="36"/>
      <c r="I116" s="187"/>
      <c r="J116" s="36"/>
      <c r="K116" s="36"/>
      <c r="L116" s="39"/>
      <c r="M116" s="188"/>
      <c r="N116" s="189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131</v>
      </c>
      <c r="AU116" s="17" t="s">
        <v>80</v>
      </c>
    </row>
    <row r="117" spans="1:65" s="2" customFormat="1" ht="44.25" customHeight="1">
      <c r="A117" s="34"/>
      <c r="B117" s="35"/>
      <c r="C117" s="202" t="s">
        <v>181</v>
      </c>
      <c r="D117" s="202" t="s">
        <v>170</v>
      </c>
      <c r="E117" s="203" t="s">
        <v>656</v>
      </c>
      <c r="F117" s="204" t="s">
        <v>657</v>
      </c>
      <c r="G117" s="205" t="s">
        <v>293</v>
      </c>
      <c r="H117" s="206">
        <v>1</v>
      </c>
      <c r="I117" s="207"/>
      <c r="J117" s="206">
        <f>ROUND(I117*H117,2)</f>
        <v>0</v>
      </c>
      <c r="K117" s="204" t="s">
        <v>18</v>
      </c>
      <c r="L117" s="208"/>
      <c r="M117" s="209" t="s">
        <v>18</v>
      </c>
      <c r="N117" s="210" t="s">
        <v>41</v>
      </c>
      <c r="O117" s="64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3" t="s">
        <v>272</v>
      </c>
      <c r="AT117" s="183" t="s">
        <v>170</v>
      </c>
      <c r="AU117" s="183" t="s">
        <v>80</v>
      </c>
      <c r="AY117" s="17" t="s">
        <v>121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7" t="s">
        <v>78</v>
      </c>
      <c r="BK117" s="184">
        <f>ROUND(I117*H117,2)</f>
        <v>0</v>
      </c>
      <c r="BL117" s="17" t="s">
        <v>205</v>
      </c>
      <c r="BM117" s="183" t="s">
        <v>658</v>
      </c>
    </row>
    <row r="118" spans="1:65" s="2" customFormat="1" ht="24.15" customHeight="1">
      <c r="A118" s="34"/>
      <c r="B118" s="35"/>
      <c r="C118" s="173" t="s">
        <v>185</v>
      </c>
      <c r="D118" s="173" t="s">
        <v>124</v>
      </c>
      <c r="E118" s="174" t="s">
        <v>659</v>
      </c>
      <c r="F118" s="175" t="s">
        <v>660</v>
      </c>
      <c r="G118" s="176" t="s">
        <v>606</v>
      </c>
      <c r="H118" s="178"/>
      <c r="I118" s="178"/>
      <c r="J118" s="177">
        <f>ROUND(I118*H118,2)</f>
        <v>0</v>
      </c>
      <c r="K118" s="175" t="s">
        <v>128</v>
      </c>
      <c r="L118" s="39"/>
      <c r="M118" s="179" t="s">
        <v>18</v>
      </c>
      <c r="N118" s="180" t="s">
        <v>41</v>
      </c>
      <c r="O118" s="64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3" t="s">
        <v>205</v>
      </c>
      <c r="AT118" s="183" t="s">
        <v>124</v>
      </c>
      <c r="AU118" s="183" t="s">
        <v>80</v>
      </c>
      <c r="AY118" s="17" t="s">
        <v>121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7" t="s">
        <v>78</v>
      </c>
      <c r="BK118" s="184">
        <f>ROUND(I118*H118,2)</f>
        <v>0</v>
      </c>
      <c r="BL118" s="17" t="s">
        <v>205</v>
      </c>
      <c r="BM118" s="183" t="s">
        <v>661</v>
      </c>
    </row>
    <row r="119" spans="1:65" s="2" customFormat="1" ht="10.199999999999999">
      <c r="A119" s="34"/>
      <c r="B119" s="35"/>
      <c r="C119" s="36"/>
      <c r="D119" s="185" t="s">
        <v>131</v>
      </c>
      <c r="E119" s="36"/>
      <c r="F119" s="186" t="s">
        <v>662</v>
      </c>
      <c r="G119" s="36"/>
      <c r="H119" s="36"/>
      <c r="I119" s="187"/>
      <c r="J119" s="36"/>
      <c r="K119" s="36"/>
      <c r="L119" s="39"/>
      <c r="M119" s="188"/>
      <c r="N119" s="189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131</v>
      </c>
      <c r="AU119" s="17" t="s">
        <v>80</v>
      </c>
    </row>
    <row r="120" spans="1:65" s="12" customFormat="1" ht="22.8" customHeight="1">
      <c r="B120" s="157"/>
      <c r="C120" s="158"/>
      <c r="D120" s="159" t="s">
        <v>69</v>
      </c>
      <c r="E120" s="171" t="s">
        <v>576</v>
      </c>
      <c r="F120" s="171" t="s">
        <v>577</v>
      </c>
      <c r="G120" s="158"/>
      <c r="H120" s="158"/>
      <c r="I120" s="161"/>
      <c r="J120" s="172">
        <f>BK120</f>
        <v>0</v>
      </c>
      <c r="K120" s="158"/>
      <c r="L120" s="163"/>
      <c r="M120" s="164"/>
      <c r="N120" s="165"/>
      <c r="O120" s="165"/>
      <c r="P120" s="166">
        <f>SUM(P121:P134)</f>
        <v>0</v>
      </c>
      <c r="Q120" s="165"/>
      <c r="R120" s="166">
        <f>SUM(R121:R134)</f>
        <v>5.0693599999999991E-2</v>
      </c>
      <c r="S120" s="165"/>
      <c r="T120" s="167">
        <f>SUM(T121:T134)</f>
        <v>9.442239999999999E-2</v>
      </c>
      <c r="AR120" s="168" t="s">
        <v>80</v>
      </c>
      <c r="AT120" s="169" t="s">
        <v>69</v>
      </c>
      <c r="AU120" s="169" t="s">
        <v>78</v>
      </c>
      <c r="AY120" s="168" t="s">
        <v>121</v>
      </c>
      <c r="BK120" s="170">
        <f>SUM(BK121:BK134)</f>
        <v>0</v>
      </c>
    </row>
    <row r="121" spans="1:65" s="2" customFormat="1" ht="16.5" customHeight="1">
      <c r="A121" s="34"/>
      <c r="B121" s="35"/>
      <c r="C121" s="173" t="s">
        <v>8</v>
      </c>
      <c r="D121" s="173" t="s">
        <v>124</v>
      </c>
      <c r="E121" s="174" t="s">
        <v>579</v>
      </c>
      <c r="F121" s="175" t="s">
        <v>580</v>
      </c>
      <c r="G121" s="176" t="s">
        <v>581</v>
      </c>
      <c r="H121" s="177">
        <v>1.52</v>
      </c>
      <c r="I121" s="178"/>
      <c r="J121" s="177">
        <f>ROUND(I121*H121,2)</f>
        <v>0</v>
      </c>
      <c r="K121" s="175" t="s">
        <v>128</v>
      </c>
      <c r="L121" s="39"/>
      <c r="M121" s="179" t="s">
        <v>18</v>
      </c>
      <c r="N121" s="180" t="s">
        <v>41</v>
      </c>
      <c r="O121" s="64"/>
      <c r="P121" s="181">
        <f>O121*H121</f>
        <v>0</v>
      </c>
      <c r="Q121" s="181">
        <v>0</v>
      </c>
      <c r="R121" s="181">
        <f>Q121*H121</f>
        <v>0</v>
      </c>
      <c r="S121" s="181">
        <v>3.5299999999999998E-2</v>
      </c>
      <c r="T121" s="182">
        <f>S121*H121</f>
        <v>5.3655999999999995E-2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3" t="s">
        <v>205</v>
      </c>
      <c r="AT121" s="183" t="s">
        <v>124</v>
      </c>
      <c r="AU121" s="183" t="s">
        <v>80</v>
      </c>
      <c r="AY121" s="17" t="s">
        <v>121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7" t="s">
        <v>78</v>
      </c>
      <c r="BK121" s="184">
        <f>ROUND(I121*H121,2)</f>
        <v>0</v>
      </c>
      <c r="BL121" s="17" t="s">
        <v>205</v>
      </c>
      <c r="BM121" s="183" t="s">
        <v>663</v>
      </c>
    </row>
    <row r="122" spans="1:65" s="2" customFormat="1" ht="10.199999999999999">
      <c r="A122" s="34"/>
      <c r="B122" s="35"/>
      <c r="C122" s="36"/>
      <c r="D122" s="185" t="s">
        <v>131</v>
      </c>
      <c r="E122" s="36"/>
      <c r="F122" s="186" t="s">
        <v>583</v>
      </c>
      <c r="G122" s="36"/>
      <c r="H122" s="36"/>
      <c r="I122" s="187"/>
      <c r="J122" s="36"/>
      <c r="K122" s="36"/>
      <c r="L122" s="39"/>
      <c r="M122" s="188"/>
      <c r="N122" s="189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131</v>
      </c>
      <c r="AU122" s="17" t="s">
        <v>80</v>
      </c>
    </row>
    <row r="123" spans="1:65" s="13" customFormat="1" ht="10.199999999999999">
      <c r="B123" s="190"/>
      <c r="C123" s="191"/>
      <c r="D123" s="192" t="s">
        <v>133</v>
      </c>
      <c r="E123" s="193" t="s">
        <v>18</v>
      </c>
      <c r="F123" s="194" t="s">
        <v>664</v>
      </c>
      <c r="G123" s="191"/>
      <c r="H123" s="195">
        <v>1.52</v>
      </c>
      <c r="I123" s="196"/>
      <c r="J123" s="191"/>
      <c r="K123" s="191"/>
      <c r="L123" s="197"/>
      <c r="M123" s="198"/>
      <c r="N123" s="199"/>
      <c r="O123" s="199"/>
      <c r="P123" s="199"/>
      <c r="Q123" s="199"/>
      <c r="R123" s="199"/>
      <c r="S123" s="199"/>
      <c r="T123" s="200"/>
      <c r="AT123" s="201" t="s">
        <v>133</v>
      </c>
      <c r="AU123" s="201" t="s">
        <v>80</v>
      </c>
      <c r="AV123" s="13" t="s">
        <v>80</v>
      </c>
      <c r="AW123" s="13" t="s">
        <v>32</v>
      </c>
      <c r="AX123" s="13" t="s">
        <v>78</v>
      </c>
      <c r="AY123" s="201" t="s">
        <v>121</v>
      </c>
    </row>
    <row r="124" spans="1:65" s="2" customFormat="1" ht="16.5" customHeight="1">
      <c r="A124" s="34"/>
      <c r="B124" s="35"/>
      <c r="C124" s="173" t="s">
        <v>193</v>
      </c>
      <c r="D124" s="173" t="s">
        <v>124</v>
      </c>
      <c r="E124" s="174" t="s">
        <v>586</v>
      </c>
      <c r="F124" s="175" t="s">
        <v>587</v>
      </c>
      <c r="G124" s="176" t="s">
        <v>191</v>
      </c>
      <c r="H124" s="177">
        <v>13.68</v>
      </c>
      <c r="I124" s="178"/>
      <c r="J124" s="177">
        <f>ROUND(I124*H124,2)</f>
        <v>0</v>
      </c>
      <c r="K124" s="175" t="s">
        <v>128</v>
      </c>
      <c r="L124" s="39"/>
      <c r="M124" s="179" t="s">
        <v>18</v>
      </c>
      <c r="N124" s="180" t="s">
        <v>41</v>
      </c>
      <c r="O124" s="64"/>
      <c r="P124" s="181">
        <f>O124*H124</f>
        <v>0</v>
      </c>
      <c r="Q124" s="181">
        <v>1.0200000000000001E-3</v>
      </c>
      <c r="R124" s="181">
        <f>Q124*H124</f>
        <v>1.39536E-2</v>
      </c>
      <c r="S124" s="181">
        <v>2.98E-3</v>
      </c>
      <c r="T124" s="182">
        <f>S124*H124</f>
        <v>4.0766400000000001E-2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3" t="s">
        <v>205</v>
      </c>
      <c r="AT124" s="183" t="s">
        <v>124</v>
      </c>
      <c r="AU124" s="183" t="s">
        <v>80</v>
      </c>
      <c r="AY124" s="17" t="s">
        <v>121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7" t="s">
        <v>78</v>
      </c>
      <c r="BK124" s="184">
        <f>ROUND(I124*H124,2)</f>
        <v>0</v>
      </c>
      <c r="BL124" s="17" t="s">
        <v>205</v>
      </c>
      <c r="BM124" s="183" t="s">
        <v>665</v>
      </c>
    </row>
    <row r="125" spans="1:65" s="2" customFormat="1" ht="10.199999999999999">
      <c r="A125" s="34"/>
      <c r="B125" s="35"/>
      <c r="C125" s="36"/>
      <c r="D125" s="185" t="s">
        <v>131</v>
      </c>
      <c r="E125" s="36"/>
      <c r="F125" s="186" t="s">
        <v>589</v>
      </c>
      <c r="G125" s="36"/>
      <c r="H125" s="36"/>
      <c r="I125" s="187"/>
      <c r="J125" s="36"/>
      <c r="K125" s="36"/>
      <c r="L125" s="39"/>
      <c r="M125" s="188"/>
      <c r="N125" s="189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131</v>
      </c>
      <c r="AU125" s="17" t="s">
        <v>80</v>
      </c>
    </row>
    <row r="126" spans="1:65" s="13" customFormat="1" ht="10.199999999999999">
      <c r="B126" s="190"/>
      <c r="C126" s="191"/>
      <c r="D126" s="192" t="s">
        <v>133</v>
      </c>
      <c r="E126" s="193" t="s">
        <v>18</v>
      </c>
      <c r="F126" s="194" t="s">
        <v>666</v>
      </c>
      <c r="G126" s="191"/>
      <c r="H126" s="195">
        <v>13.68</v>
      </c>
      <c r="I126" s="196"/>
      <c r="J126" s="191"/>
      <c r="K126" s="191"/>
      <c r="L126" s="197"/>
      <c r="M126" s="198"/>
      <c r="N126" s="199"/>
      <c r="O126" s="199"/>
      <c r="P126" s="199"/>
      <c r="Q126" s="199"/>
      <c r="R126" s="199"/>
      <c r="S126" s="199"/>
      <c r="T126" s="200"/>
      <c r="AT126" s="201" t="s">
        <v>133</v>
      </c>
      <c r="AU126" s="201" t="s">
        <v>80</v>
      </c>
      <c r="AV126" s="13" t="s">
        <v>80</v>
      </c>
      <c r="AW126" s="13" t="s">
        <v>32</v>
      </c>
      <c r="AX126" s="13" t="s">
        <v>78</v>
      </c>
      <c r="AY126" s="201" t="s">
        <v>121</v>
      </c>
    </row>
    <row r="127" spans="1:65" s="2" customFormat="1" ht="16.5" customHeight="1">
      <c r="A127" s="34"/>
      <c r="B127" s="35"/>
      <c r="C127" s="202" t="s">
        <v>197</v>
      </c>
      <c r="D127" s="202" t="s">
        <v>170</v>
      </c>
      <c r="E127" s="203" t="s">
        <v>592</v>
      </c>
      <c r="F127" s="204" t="s">
        <v>593</v>
      </c>
      <c r="G127" s="205" t="s">
        <v>581</v>
      </c>
      <c r="H127" s="206">
        <v>1.67</v>
      </c>
      <c r="I127" s="207"/>
      <c r="J127" s="206">
        <f>ROUND(I127*H127,2)</f>
        <v>0</v>
      </c>
      <c r="K127" s="204" t="s">
        <v>128</v>
      </c>
      <c r="L127" s="208"/>
      <c r="M127" s="209" t="s">
        <v>18</v>
      </c>
      <c r="N127" s="210" t="s">
        <v>41</v>
      </c>
      <c r="O127" s="64"/>
      <c r="P127" s="181">
        <f>O127*H127</f>
        <v>0</v>
      </c>
      <c r="Q127" s="181">
        <v>2.1999999999999999E-2</v>
      </c>
      <c r="R127" s="181">
        <f>Q127*H127</f>
        <v>3.6739999999999995E-2</v>
      </c>
      <c r="S127" s="181">
        <v>0</v>
      </c>
      <c r="T127" s="18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3" t="s">
        <v>272</v>
      </c>
      <c r="AT127" s="183" t="s">
        <v>170</v>
      </c>
      <c r="AU127" s="183" t="s">
        <v>80</v>
      </c>
      <c r="AY127" s="17" t="s">
        <v>121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7" t="s">
        <v>78</v>
      </c>
      <c r="BK127" s="184">
        <f>ROUND(I127*H127,2)</f>
        <v>0</v>
      </c>
      <c r="BL127" s="17" t="s">
        <v>205</v>
      </c>
      <c r="BM127" s="183" t="s">
        <v>667</v>
      </c>
    </row>
    <row r="128" spans="1:65" s="13" customFormat="1" ht="10.199999999999999">
      <c r="B128" s="190"/>
      <c r="C128" s="191"/>
      <c r="D128" s="192" t="s">
        <v>133</v>
      </c>
      <c r="E128" s="193" t="s">
        <v>18</v>
      </c>
      <c r="F128" s="194" t="s">
        <v>668</v>
      </c>
      <c r="G128" s="191"/>
      <c r="H128" s="195">
        <v>1.52</v>
      </c>
      <c r="I128" s="196"/>
      <c r="J128" s="191"/>
      <c r="K128" s="191"/>
      <c r="L128" s="197"/>
      <c r="M128" s="198"/>
      <c r="N128" s="199"/>
      <c r="O128" s="199"/>
      <c r="P128" s="199"/>
      <c r="Q128" s="199"/>
      <c r="R128" s="199"/>
      <c r="S128" s="199"/>
      <c r="T128" s="200"/>
      <c r="AT128" s="201" t="s">
        <v>133</v>
      </c>
      <c r="AU128" s="201" t="s">
        <v>80</v>
      </c>
      <c r="AV128" s="13" t="s">
        <v>80</v>
      </c>
      <c r="AW128" s="13" t="s">
        <v>32</v>
      </c>
      <c r="AX128" s="13" t="s">
        <v>78</v>
      </c>
      <c r="AY128" s="201" t="s">
        <v>121</v>
      </c>
    </row>
    <row r="129" spans="1:65" s="13" customFormat="1" ht="10.199999999999999">
      <c r="B129" s="190"/>
      <c r="C129" s="191"/>
      <c r="D129" s="192" t="s">
        <v>133</v>
      </c>
      <c r="E129" s="191"/>
      <c r="F129" s="194" t="s">
        <v>669</v>
      </c>
      <c r="G129" s="191"/>
      <c r="H129" s="195">
        <v>1.67</v>
      </c>
      <c r="I129" s="196"/>
      <c r="J129" s="191"/>
      <c r="K129" s="191"/>
      <c r="L129" s="197"/>
      <c r="M129" s="198"/>
      <c r="N129" s="199"/>
      <c r="O129" s="199"/>
      <c r="P129" s="199"/>
      <c r="Q129" s="199"/>
      <c r="R129" s="199"/>
      <c r="S129" s="199"/>
      <c r="T129" s="200"/>
      <c r="AT129" s="201" t="s">
        <v>133</v>
      </c>
      <c r="AU129" s="201" t="s">
        <v>80</v>
      </c>
      <c r="AV129" s="13" t="s">
        <v>80</v>
      </c>
      <c r="AW129" s="13" t="s">
        <v>4</v>
      </c>
      <c r="AX129" s="13" t="s">
        <v>78</v>
      </c>
      <c r="AY129" s="201" t="s">
        <v>121</v>
      </c>
    </row>
    <row r="130" spans="1:65" s="2" customFormat="1" ht="16.5" customHeight="1">
      <c r="A130" s="34"/>
      <c r="B130" s="35"/>
      <c r="C130" s="173" t="s">
        <v>201</v>
      </c>
      <c r="D130" s="173" t="s">
        <v>124</v>
      </c>
      <c r="E130" s="174" t="s">
        <v>598</v>
      </c>
      <c r="F130" s="175" t="s">
        <v>599</v>
      </c>
      <c r="G130" s="176" t="s">
        <v>139</v>
      </c>
      <c r="H130" s="177">
        <v>10.14</v>
      </c>
      <c r="I130" s="178"/>
      <c r="J130" s="177">
        <f>ROUND(I130*H130,2)</f>
        <v>0</v>
      </c>
      <c r="K130" s="175" t="s">
        <v>128</v>
      </c>
      <c r="L130" s="39"/>
      <c r="M130" s="179" t="s">
        <v>18</v>
      </c>
      <c r="N130" s="180" t="s">
        <v>41</v>
      </c>
      <c r="O130" s="64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3" t="s">
        <v>205</v>
      </c>
      <c r="AT130" s="183" t="s">
        <v>124</v>
      </c>
      <c r="AU130" s="183" t="s">
        <v>80</v>
      </c>
      <c r="AY130" s="17" t="s">
        <v>121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7" t="s">
        <v>78</v>
      </c>
      <c r="BK130" s="184">
        <f>ROUND(I130*H130,2)</f>
        <v>0</v>
      </c>
      <c r="BL130" s="17" t="s">
        <v>205</v>
      </c>
      <c r="BM130" s="183" t="s">
        <v>670</v>
      </c>
    </row>
    <row r="131" spans="1:65" s="2" customFormat="1" ht="10.199999999999999">
      <c r="A131" s="34"/>
      <c r="B131" s="35"/>
      <c r="C131" s="36"/>
      <c r="D131" s="185" t="s">
        <v>131</v>
      </c>
      <c r="E131" s="36"/>
      <c r="F131" s="186" t="s">
        <v>601</v>
      </c>
      <c r="G131" s="36"/>
      <c r="H131" s="36"/>
      <c r="I131" s="187"/>
      <c r="J131" s="36"/>
      <c r="K131" s="36"/>
      <c r="L131" s="39"/>
      <c r="M131" s="188"/>
      <c r="N131" s="189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131</v>
      </c>
      <c r="AU131" s="17" t="s">
        <v>80</v>
      </c>
    </row>
    <row r="132" spans="1:65" s="13" customFormat="1" ht="10.199999999999999">
      <c r="B132" s="190"/>
      <c r="C132" s="191"/>
      <c r="D132" s="192" t="s">
        <v>133</v>
      </c>
      <c r="E132" s="193" t="s">
        <v>18</v>
      </c>
      <c r="F132" s="194" t="s">
        <v>602</v>
      </c>
      <c r="G132" s="191"/>
      <c r="H132" s="195">
        <v>10.14</v>
      </c>
      <c r="I132" s="196"/>
      <c r="J132" s="191"/>
      <c r="K132" s="191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133</v>
      </c>
      <c r="AU132" s="201" t="s">
        <v>80</v>
      </c>
      <c r="AV132" s="13" t="s">
        <v>80</v>
      </c>
      <c r="AW132" s="13" t="s">
        <v>32</v>
      </c>
      <c r="AX132" s="13" t="s">
        <v>78</v>
      </c>
      <c r="AY132" s="201" t="s">
        <v>121</v>
      </c>
    </row>
    <row r="133" spans="1:65" s="2" customFormat="1" ht="24.15" customHeight="1">
      <c r="A133" s="34"/>
      <c r="B133" s="35"/>
      <c r="C133" s="173" t="s">
        <v>205</v>
      </c>
      <c r="D133" s="173" t="s">
        <v>124</v>
      </c>
      <c r="E133" s="174" t="s">
        <v>604</v>
      </c>
      <c r="F133" s="175" t="s">
        <v>605</v>
      </c>
      <c r="G133" s="176" t="s">
        <v>606</v>
      </c>
      <c r="H133" s="178"/>
      <c r="I133" s="178"/>
      <c r="J133" s="177">
        <f>ROUND(I133*H133,2)</f>
        <v>0</v>
      </c>
      <c r="K133" s="175" t="s">
        <v>128</v>
      </c>
      <c r="L133" s="39"/>
      <c r="M133" s="179" t="s">
        <v>18</v>
      </c>
      <c r="N133" s="180" t="s">
        <v>41</v>
      </c>
      <c r="O133" s="64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3" t="s">
        <v>205</v>
      </c>
      <c r="AT133" s="183" t="s">
        <v>124</v>
      </c>
      <c r="AU133" s="183" t="s">
        <v>80</v>
      </c>
      <c r="AY133" s="17" t="s">
        <v>121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7" t="s">
        <v>78</v>
      </c>
      <c r="BK133" s="184">
        <f>ROUND(I133*H133,2)</f>
        <v>0</v>
      </c>
      <c r="BL133" s="17" t="s">
        <v>205</v>
      </c>
      <c r="BM133" s="183" t="s">
        <v>671</v>
      </c>
    </row>
    <row r="134" spans="1:65" s="2" customFormat="1" ht="10.199999999999999">
      <c r="A134" s="34"/>
      <c r="B134" s="35"/>
      <c r="C134" s="36"/>
      <c r="D134" s="185" t="s">
        <v>131</v>
      </c>
      <c r="E134" s="36"/>
      <c r="F134" s="186" t="s">
        <v>608</v>
      </c>
      <c r="G134" s="36"/>
      <c r="H134" s="36"/>
      <c r="I134" s="187"/>
      <c r="J134" s="36"/>
      <c r="K134" s="36"/>
      <c r="L134" s="39"/>
      <c r="M134" s="188"/>
      <c r="N134" s="189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131</v>
      </c>
      <c r="AU134" s="17" t="s">
        <v>80</v>
      </c>
    </row>
    <row r="135" spans="1:65" s="12" customFormat="1" ht="22.8" customHeight="1">
      <c r="B135" s="157"/>
      <c r="C135" s="158"/>
      <c r="D135" s="159" t="s">
        <v>69</v>
      </c>
      <c r="E135" s="171" t="s">
        <v>672</v>
      </c>
      <c r="F135" s="171" t="s">
        <v>673</v>
      </c>
      <c r="G135" s="158"/>
      <c r="H135" s="158"/>
      <c r="I135" s="161"/>
      <c r="J135" s="172">
        <f>BK135</f>
        <v>0</v>
      </c>
      <c r="K135" s="158"/>
      <c r="L135" s="163"/>
      <c r="M135" s="164"/>
      <c r="N135" s="165"/>
      <c r="O135" s="165"/>
      <c r="P135" s="166">
        <f>SUM(P136:P140)</f>
        <v>0</v>
      </c>
      <c r="Q135" s="165"/>
      <c r="R135" s="166">
        <f>SUM(R136:R140)</f>
        <v>8.9801199999999998E-2</v>
      </c>
      <c r="S135" s="165"/>
      <c r="T135" s="167">
        <f>SUM(T136:T140)</f>
        <v>0</v>
      </c>
      <c r="AR135" s="168" t="s">
        <v>80</v>
      </c>
      <c r="AT135" s="169" t="s">
        <v>69</v>
      </c>
      <c r="AU135" s="169" t="s">
        <v>78</v>
      </c>
      <c r="AY135" s="168" t="s">
        <v>121</v>
      </c>
      <c r="BK135" s="170">
        <f>SUM(BK136:BK140)</f>
        <v>0</v>
      </c>
    </row>
    <row r="136" spans="1:65" s="2" customFormat="1" ht="16.5" customHeight="1">
      <c r="A136" s="34"/>
      <c r="B136" s="35"/>
      <c r="C136" s="173" t="s">
        <v>209</v>
      </c>
      <c r="D136" s="173" t="s">
        <v>124</v>
      </c>
      <c r="E136" s="174" t="s">
        <v>674</v>
      </c>
      <c r="F136" s="175" t="s">
        <v>675</v>
      </c>
      <c r="G136" s="176" t="s">
        <v>581</v>
      </c>
      <c r="H136" s="177">
        <v>195.22</v>
      </c>
      <c r="I136" s="178"/>
      <c r="J136" s="177">
        <f>ROUND(I136*H136,2)</f>
        <v>0</v>
      </c>
      <c r="K136" s="175" t="s">
        <v>128</v>
      </c>
      <c r="L136" s="39"/>
      <c r="M136" s="179" t="s">
        <v>18</v>
      </c>
      <c r="N136" s="180" t="s">
        <v>41</v>
      </c>
      <c r="O136" s="64"/>
      <c r="P136" s="181">
        <f>O136*H136</f>
        <v>0</v>
      </c>
      <c r="Q136" s="181">
        <v>2.0000000000000001E-4</v>
      </c>
      <c r="R136" s="181">
        <f>Q136*H136</f>
        <v>3.9044000000000002E-2</v>
      </c>
      <c r="S136" s="181">
        <v>0</v>
      </c>
      <c r="T136" s="18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3" t="s">
        <v>205</v>
      </c>
      <c r="AT136" s="183" t="s">
        <v>124</v>
      </c>
      <c r="AU136" s="183" t="s">
        <v>80</v>
      </c>
      <c r="AY136" s="17" t="s">
        <v>121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7" t="s">
        <v>78</v>
      </c>
      <c r="BK136" s="184">
        <f>ROUND(I136*H136,2)</f>
        <v>0</v>
      </c>
      <c r="BL136" s="17" t="s">
        <v>205</v>
      </c>
      <c r="BM136" s="183" t="s">
        <v>676</v>
      </c>
    </row>
    <row r="137" spans="1:65" s="2" customFormat="1" ht="10.199999999999999">
      <c r="A137" s="34"/>
      <c r="B137" s="35"/>
      <c r="C137" s="36"/>
      <c r="D137" s="185" t="s">
        <v>131</v>
      </c>
      <c r="E137" s="36"/>
      <c r="F137" s="186" t="s">
        <v>677</v>
      </c>
      <c r="G137" s="36"/>
      <c r="H137" s="36"/>
      <c r="I137" s="187"/>
      <c r="J137" s="36"/>
      <c r="K137" s="36"/>
      <c r="L137" s="39"/>
      <c r="M137" s="188"/>
      <c r="N137" s="189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131</v>
      </c>
      <c r="AU137" s="17" t="s">
        <v>80</v>
      </c>
    </row>
    <row r="138" spans="1:65" s="13" customFormat="1" ht="10.199999999999999">
      <c r="B138" s="190"/>
      <c r="C138" s="191"/>
      <c r="D138" s="192" t="s">
        <v>133</v>
      </c>
      <c r="E138" s="193" t="s">
        <v>18</v>
      </c>
      <c r="F138" s="194" t="s">
        <v>678</v>
      </c>
      <c r="G138" s="191"/>
      <c r="H138" s="195">
        <v>195.22</v>
      </c>
      <c r="I138" s="196"/>
      <c r="J138" s="191"/>
      <c r="K138" s="191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133</v>
      </c>
      <c r="AU138" s="201" t="s">
        <v>80</v>
      </c>
      <c r="AV138" s="13" t="s">
        <v>80</v>
      </c>
      <c r="AW138" s="13" t="s">
        <v>32</v>
      </c>
      <c r="AX138" s="13" t="s">
        <v>78</v>
      </c>
      <c r="AY138" s="201" t="s">
        <v>121</v>
      </c>
    </row>
    <row r="139" spans="1:65" s="2" customFormat="1" ht="24.15" customHeight="1">
      <c r="A139" s="34"/>
      <c r="B139" s="35"/>
      <c r="C139" s="173" t="s">
        <v>213</v>
      </c>
      <c r="D139" s="173" t="s">
        <v>124</v>
      </c>
      <c r="E139" s="174" t="s">
        <v>679</v>
      </c>
      <c r="F139" s="175" t="s">
        <v>680</v>
      </c>
      <c r="G139" s="176" t="s">
        <v>581</v>
      </c>
      <c r="H139" s="177">
        <v>195.22</v>
      </c>
      <c r="I139" s="178"/>
      <c r="J139" s="177">
        <f>ROUND(I139*H139,2)</f>
        <v>0</v>
      </c>
      <c r="K139" s="175" t="s">
        <v>128</v>
      </c>
      <c r="L139" s="39"/>
      <c r="M139" s="179" t="s">
        <v>18</v>
      </c>
      <c r="N139" s="180" t="s">
        <v>41</v>
      </c>
      <c r="O139" s="64"/>
      <c r="P139" s="181">
        <f>O139*H139</f>
        <v>0</v>
      </c>
      <c r="Q139" s="181">
        <v>2.5999999999999998E-4</v>
      </c>
      <c r="R139" s="181">
        <f>Q139*H139</f>
        <v>5.0757199999999995E-2</v>
      </c>
      <c r="S139" s="181">
        <v>0</v>
      </c>
      <c r="T139" s="18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3" t="s">
        <v>205</v>
      </c>
      <c r="AT139" s="183" t="s">
        <v>124</v>
      </c>
      <c r="AU139" s="183" t="s">
        <v>80</v>
      </c>
      <c r="AY139" s="17" t="s">
        <v>121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7" t="s">
        <v>78</v>
      </c>
      <c r="BK139" s="184">
        <f>ROUND(I139*H139,2)</f>
        <v>0</v>
      </c>
      <c r="BL139" s="17" t="s">
        <v>205</v>
      </c>
      <c r="BM139" s="183" t="s">
        <v>681</v>
      </c>
    </row>
    <row r="140" spans="1:65" s="2" customFormat="1" ht="10.199999999999999">
      <c r="A140" s="34"/>
      <c r="B140" s="35"/>
      <c r="C140" s="36"/>
      <c r="D140" s="185" t="s">
        <v>131</v>
      </c>
      <c r="E140" s="36"/>
      <c r="F140" s="186" t="s">
        <v>682</v>
      </c>
      <c r="G140" s="36"/>
      <c r="H140" s="36"/>
      <c r="I140" s="187"/>
      <c r="J140" s="36"/>
      <c r="K140" s="36"/>
      <c r="L140" s="39"/>
      <c r="M140" s="216"/>
      <c r="N140" s="217"/>
      <c r="O140" s="213"/>
      <c r="P140" s="213"/>
      <c r="Q140" s="213"/>
      <c r="R140" s="213"/>
      <c r="S140" s="213"/>
      <c r="T140" s="218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131</v>
      </c>
      <c r="AU140" s="17" t="s">
        <v>80</v>
      </c>
    </row>
    <row r="141" spans="1:65" s="2" customFormat="1" ht="6.9" customHeight="1">
      <c r="A141" s="34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9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sheetProtection algorithmName="SHA-512" hashValue="zG0tdRi56sJVVB5ue2VJMWrlDftbGIyyfY62Lyoquo/imoQKCl6hbGXedJim1ks8Azyr2RBgF3KvDc8tHIs7qQ==" saltValue="JkIFjnClzxVBCn5weMaq+3xSmPCXy26tUORGnyQ2mBrj/ijG/oo1XKjUgUh6EutQVXe2zjlUXtY+J+1/Hz1OMA==" spinCount="100000" sheet="1" objects="1" scenarios="1" formatColumns="0" formatRows="0" autoFilter="0"/>
  <autoFilter ref="C87:K140" xr:uid="{00000000-0009-0000-0000-000002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200-000000000000}"/>
    <hyperlink ref="F95" r:id="rId2" xr:uid="{00000000-0004-0000-0200-000001000000}"/>
    <hyperlink ref="F99" r:id="rId3" xr:uid="{00000000-0004-0000-0200-000002000000}"/>
    <hyperlink ref="F102" r:id="rId4" xr:uid="{00000000-0004-0000-0200-000003000000}"/>
    <hyperlink ref="F106" r:id="rId5" xr:uid="{00000000-0004-0000-0200-000004000000}"/>
    <hyperlink ref="F108" r:id="rId6" xr:uid="{00000000-0004-0000-0200-000005000000}"/>
    <hyperlink ref="F112" r:id="rId7" xr:uid="{00000000-0004-0000-0200-000006000000}"/>
    <hyperlink ref="F116" r:id="rId8" xr:uid="{00000000-0004-0000-0200-000007000000}"/>
    <hyperlink ref="F119" r:id="rId9" xr:uid="{00000000-0004-0000-0200-000008000000}"/>
    <hyperlink ref="F122" r:id="rId10" xr:uid="{00000000-0004-0000-0200-000009000000}"/>
    <hyperlink ref="F125" r:id="rId11" xr:uid="{00000000-0004-0000-0200-00000A000000}"/>
    <hyperlink ref="F131" r:id="rId12" xr:uid="{00000000-0004-0000-0200-00000B000000}"/>
    <hyperlink ref="F134" r:id="rId13" xr:uid="{00000000-0004-0000-0200-00000C000000}"/>
    <hyperlink ref="F137" r:id="rId14" xr:uid="{00000000-0004-0000-0200-00000D000000}"/>
    <hyperlink ref="F140" r:id="rId15" xr:uid="{00000000-0004-0000-02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7" t="s">
        <v>86</v>
      </c>
    </row>
    <row r="3" spans="1:46" s="1" customFormat="1" ht="6.9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80</v>
      </c>
    </row>
    <row r="4" spans="1:46" s="1" customFormat="1" ht="24.9" customHeight="1">
      <c r="B4" s="20"/>
      <c r="D4" s="103" t="s">
        <v>87</v>
      </c>
      <c r="L4" s="20"/>
      <c r="M4" s="104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05" t="s">
        <v>15</v>
      </c>
      <c r="L6" s="20"/>
    </row>
    <row r="7" spans="1:46" s="1" customFormat="1" ht="16.5" customHeight="1">
      <c r="B7" s="20"/>
      <c r="E7" s="346" t="str">
        <f>'Rekapitulace stavby'!K6</f>
        <v>1424 Plzeň ZU, Jungmanova 1-3 - výměna vnitřních dveří v zádveří</v>
      </c>
      <c r="F7" s="347"/>
      <c r="G7" s="347"/>
      <c r="H7" s="347"/>
      <c r="L7" s="20"/>
    </row>
    <row r="8" spans="1:46" s="2" customFormat="1" ht="12" customHeight="1">
      <c r="A8" s="34"/>
      <c r="B8" s="39"/>
      <c r="C8" s="34"/>
      <c r="D8" s="105" t="s">
        <v>88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8" t="s">
        <v>683</v>
      </c>
      <c r="F9" s="349"/>
      <c r="G9" s="349"/>
      <c r="H9" s="34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 t="str">
        <f>'Rekapitulace stavby'!AN8</f>
        <v>15. 2. 2024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18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0" t="str">
        <f>'Rekapitulace stavby'!E14</f>
        <v>Vyplň údaj</v>
      </c>
      <c r="F18" s="351"/>
      <c r="G18" s="351"/>
      <c r="H18" s="35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">
        <v>18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31</v>
      </c>
      <c r="F21" s="34"/>
      <c r="G21" s="34"/>
      <c r="H21" s="34"/>
      <c r="I21" s="105" t="s">
        <v>27</v>
      </c>
      <c r="J21" s="107" t="s">
        <v>18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33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34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52" t="s">
        <v>18</v>
      </c>
      <c r="F27" s="352"/>
      <c r="G27" s="352"/>
      <c r="H27" s="35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36</v>
      </c>
      <c r="E30" s="34"/>
      <c r="F30" s="34"/>
      <c r="G30" s="34"/>
      <c r="H30" s="34"/>
      <c r="I30" s="34"/>
      <c r="J30" s="114">
        <f>ROUND(J82,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15" t="s">
        <v>38</v>
      </c>
      <c r="G32" s="34"/>
      <c r="H32" s="34"/>
      <c r="I32" s="115" t="s">
        <v>37</v>
      </c>
      <c r="J32" s="115" t="s">
        <v>39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16" t="s">
        <v>40</v>
      </c>
      <c r="E33" s="105" t="s">
        <v>41</v>
      </c>
      <c r="F33" s="117">
        <f>ROUND((SUM(BE82:BE89)),  2)</f>
        <v>0</v>
      </c>
      <c r="G33" s="34"/>
      <c r="H33" s="34"/>
      <c r="I33" s="118">
        <v>0.21</v>
      </c>
      <c r="J33" s="117">
        <f>ROUND(((SUM(BE82:BE89))*I33),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05" t="s">
        <v>42</v>
      </c>
      <c r="F34" s="117">
        <f>ROUND((SUM(BF82:BF89)),  2)</f>
        <v>0</v>
      </c>
      <c r="G34" s="34"/>
      <c r="H34" s="34"/>
      <c r="I34" s="118">
        <v>0.12</v>
      </c>
      <c r="J34" s="117">
        <f>ROUND(((SUM(BF82:BF89))*I34),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5" t="s">
        <v>43</v>
      </c>
      <c r="F35" s="117">
        <f>ROUND((SUM(BG82:BG89)),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05" t="s">
        <v>44</v>
      </c>
      <c r="F36" s="117">
        <f>ROUND((SUM(BH82:BH89)),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05" t="s">
        <v>45</v>
      </c>
      <c r="F37" s="117">
        <f>ROUND((SUM(BI82:BI89)),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46</v>
      </c>
      <c r="E39" s="121"/>
      <c r="F39" s="121"/>
      <c r="G39" s="122" t="s">
        <v>47</v>
      </c>
      <c r="H39" s="123" t="s">
        <v>48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" customHeight="1">
      <c r="A45" s="34"/>
      <c r="B45" s="35"/>
      <c r="C45" s="23" t="s">
        <v>90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53" t="str">
        <f>E7</f>
        <v>1424 Plzeň ZU, Jungmanova 1-3 - výměna vnitřních dveří v zádveří</v>
      </c>
      <c r="F48" s="354"/>
      <c r="G48" s="354"/>
      <c r="H48" s="35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25" t="str">
        <f>E9</f>
        <v>03 - SO 03 Vedlejší a osataní náklady</v>
      </c>
      <c r="F50" s="355"/>
      <c r="G50" s="355"/>
      <c r="H50" s="35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 t="str">
        <f>IF(J12="","",J12)</f>
        <v>15. 2. 2024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15" customHeight="1">
      <c r="A54" s="34"/>
      <c r="B54" s="35"/>
      <c r="C54" s="29" t="s">
        <v>24</v>
      </c>
      <c r="D54" s="36"/>
      <c r="E54" s="36"/>
      <c r="F54" s="27" t="str">
        <f>E15</f>
        <v>ZU PLzeň, Univerzitní 2732/8</v>
      </c>
      <c r="G54" s="36"/>
      <c r="H54" s="36"/>
      <c r="I54" s="29" t="s">
        <v>30</v>
      </c>
      <c r="J54" s="32" t="str">
        <f>E21</f>
        <v>CH PROJEKT PLZEŇ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15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33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91</v>
      </c>
      <c r="D57" s="131"/>
      <c r="E57" s="131"/>
      <c r="F57" s="131"/>
      <c r="G57" s="131"/>
      <c r="H57" s="131"/>
      <c r="I57" s="131"/>
      <c r="J57" s="132" t="s">
        <v>92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8" customHeight="1">
      <c r="A59" s="34"/>
      <c r="B59" s="35"/>
      <c r="C59" s="133" t="s">
        <v>68</v>
      </c>
      <c r="D59" s="36"/>
      <c r="E59" s="36"/>
      <c r="F59" s="36"/>
      <c r="G59" s="36"/>
      <c r="H59" s="36"/>
      <c r="I59" s="36"/>
      <c r="J59" s="77">
        <f>J82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93</v>
      </c>
    </row>
    <row r="60" spans="1:47" s="9" customFormat="1" ht="24.9" customHeight="1">
      <c r="B60" s="134"/>
      <c r="C60" s="135"/>
      <c r="D60" s="136" t="s">
        <v>684</v>
      </c>
      <c r="E60" s="137"/>
      <c r="F60" s="137"/>
      <c r="G60" s="137"/>
      <c r="H60" s="137"/>
      <c r="I60" s="137"/>
      <c r="J60" s="138">
        <f>J83</f>
        <v>0</v>
      </c>
      <c r="K60" s="135"/>
      <c r="L60" s="139"/>
    </row>
    <row r="61" spans="1:47" s="10" customFormat="1" ht="19.95" customHeight="1">
      <c r="B61" s="140"/>
      <c r="C61" s="141"/>
      <c r="D61" s="142" t="s">
        <v>685</v>
      </c>
      <c r="E61" s="143"/>
      <c r="F61" s="143"/>
      <c r="G61" s="143"/>
      <c r="H61" s="143"/>
      <c r="I61" s="143"/>
      <c r="J61" s="144">
        <f>J84</f>
        <v>0</v>
      </c>
      <c r="K61" s="141"/>
      <c r="L61" s="145"/>
    </row>
    <row r="62" spans="1:47" s="10" customFormat="1" ht="19.95" customHeight="1">
      <c r="B62" s="140"/>
      <c r="C62" s="141"/>
      <c r="D62" s="142" t="s">
        <v>686</v>
      </c>
      <c r="E62" s="143"/>
      <c r="F62" s="143"/>
      <c r="G62" s="143"/>
      <c r="H62" s="143"/>
      <c r="I62" s="143"/>
      <c r="J62" s="144">
        <f>J87</f>
        <v>0</v>
      </c>
      <c r="K62" s="141"/>
      <c r="L62" s="145"/>
    </row>
    <row r="63" spans="1:47" s="2" customFormat="1" ht="21.75" customHeight="1">
      <c r="A63" s="34"/>
      <c r="B63" s="35"/>
      <c r="C63" s="36"/>
      <c r="D63" s="36"/>
      <c r="E63" s="36"/>
      <c r="F63" s="36"/>
      <c r="G63" s="36"/>
      <c r="H63" s="36"/>
      <c r="I63" s="36"/>
      <c r="J63" s="36"/>
      <c r="K63" s="36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s="2" customFormat="1" ht="6.9" customHeight="1">
      <c r="A64" s="34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8" spans="1:31" s="2" customFormat="1" ht="6.9" customHeight="1">
      <c r="A68" s="34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24.9" customHeight="1">
      <c r="A69" s="34"/>
      <c r="B69" s="35"/>
      <c r="C69" s="23" t="s">
        <v>106</v>
      </c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2" customHeight="1">
      <c r="A71" s="34"/>
      <c r="B71" s="35"/>
      <c r="C71" s="29" t="s">
        <v>15</v>
      </c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6.5" customHeight="1">
      <c r="A72" s="34"/>
      <c r="B72" s="35"/>
      <c r="C72" s="36"/>
      <c r="D72" s="36"/>
      <c r="E72" s="353" t="str">
        <f>E7</f>
        <v>1424 Plzeň ZU, Jungmanova 1-3 - výměna vnitřních dveří v zádveří</v>
      </c>
      <c r="F72" s="354"/>
      <c r="G72" s="354"/>
      <c r="H72" s="354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2" customHeight="1">
      <c r="A73" s="34"/>
      <c r="B73" s="35"/>
      <c r="C73" s="29" t="s">
        <v>88</v>
      </c>
      <c r="D73" s="36"/>
      <c r="E73" s="36"/>
      <c r="F73" s="36"/>
      <c r="G73" s="36"/>
      <c r="H73" s="3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6.5" customHeight="1">
      <c r="A74" s="34"/>
      <c r="B74" s="35"/>
      <c r="C74" s="36"/>
      <c r="D74" s="36"/>
      <c r="E74" s="325" t="str">
        <f>E9</f>
        <v>03 - SO 03 Vedlejší a osataní náklady</v>
      </c>
      <c r="F74" s="355"/>
      <c r="G74" s="355"/>
      <c r="H74" s="355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" customHeight="1">
      <c r="A75" s="34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20</v>
      </c>
      <c r="D76" s="36"/>
      <c r="E76" s="36"/>
      <c r="F76" s="27" t="str">
        <f>F12</f>
        <v xml:space="preserve"> </v>
      </c>
      <c r="G76" s="36"/>
      <c r="H76" s="36"/>
      <c r="I76" s="29" t="s">
        <v>22</v>
      </c>
      <c r="J76" s="59" t="str">
        <f>IF(J12="","",J12)</f>
        <v>15. 2. 2024</v>
      </c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15" customHeight="1">
      <c r="A78" s="34"/>
      <c r="B78" s="35"/>
      <c r="C78" s="29" t="s">
        <v>24</v>
      </c>
      <c r="D78" s="36"/>
      <c r="E78" s="36"/>
      <c r="F78" s="27" t="str">
        <f>E15</f>
        <v>ZU PLzeň, Univerzitní 2732/8</v>
      </c>
      <c r="G78" s="36"/>
      <c r="H78" s="36"/>
      <c r="I78" s="29" t="s">
        <v>30</v>
      </c>
      <c r="J78" s="32" t="str">
        <f>E21</f>
        <v>CH PROJEKT PLZEŇ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15" customHeight="1">
      <c r="A79" s="34"/>
      <c r="B79" s="35"/>
      <c r="C79" s="29" t="s">
        <v>28</v>
      </c>
      <c r="D79" s="36"/>
      <c r="E79" s="36"/>
      <c r="F79" s="27" t="str">
        <f>IF(E18="","",E18)</f>
        <v>Vyplň údaj</v>
      </c>
      <c r="G79" s="36"/>
      <c r="H79" s="36"/>
      <c r="I79" s="29" t="s">
        <v>33</v>
      </c>
      <c r="J79" s="32" t="str">
        <f>E24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0.3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11" customFormat="1" ht="29.25" customHeight="1">
      <c r="A81" s="146"/>
      <c r="B81" s="147"/>
      <c r="C81" s="148" t="s">
        <v>107</v>
      </c>
      <c r="D81" s="149" t="s">
        <v>55</v>
      </c>
      <c r="E81" s="149" t="s">
        <v>51</v>
      </c>
      <c r="F81" s="149" t="s">
        <v>52</v>
      </c>
      <c r="G81" s="149" t="s">
        <v>108</v>
      </c>
      <c r="H81" s="149" t="s">
        <v>109</v>
      </c>
      <c r="I81" s="149" t="s">
        <v>110</v>
      </c>
      <c r="J81" s="149" t="s">
        <v>92</v>
      </c>
      <c r="K81" s="150" t="s">
        <v>111</v>
      </c>
      <c r="L81" s="151"/>
      <c r="M81" s="68" t="s">
        <v>18</v>
      </c>
      <c r="N81" s="69" t="s">
        <v>40</v>
      </c>
      <c r="O81" s="69" t="s">
        <v>112</v>
      </c>
      <c r="P81" s="69" t="s">
        <v>113</v>
      </c>
      <c r="Q81" s="69" t="s">
        <v>114</v>
      </c>
      <c r="R81" s="69" t="s">
        <v>115</v>
      </c>
      <c r="S81" s="69" t="s">
        <v>116</v>
      </c>
      <c r="T81" s="70" t="s">
        <v>117</v>
      </c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</row>
    <row r="82" spans="1:65" s="2" customFormat="1" ht="22.8" customHeight="1">
      <c r="A82" s="34"/>
      <c r="B82" s="35"/>
      <c r="C82" s="75" t="s">
        <v>118</v>
      </c>
      <c r="D82" s="36"/>
      <c r="E82" s="36"/>
      <c r="F82" s="36"/>
      <c r="G82" s="36"/>
      <c r="H82" s="36"/>
      <c r="I82" s="36"/>
      <c r="J82" s="152">
        <f>BK82</f>
        <v>0</v>
      </c>
      <c r="K82" s="36"/>
      <c r="L82" s="39"/>
      <c r="M82" s="71"/>
      <c r="N82" s="153"/>
      <c r="O82" s="72"/>
      <c r="P82" s="154">
        <f>P83</f>
        <v>0</v>
      </c>
      <c r="Q82" s="72"/>
      <c r="R82" s="154">
        <f>R83</f>
        <v>0</v>
      </c>
      <c r="S82" s="72"/>
      <c r="T82" s="155">
        <f>T83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T82" s="17" t="s">
        <v>69</v>
      </c>
      <c r="AU82" s="17" t="s">
        <v>93</v>
      </c>
      <c r="BK82" s="156">
        <f>BK83</f>
        <v>0</v>
      </c>
    </row>
    <row r="83" spans="1:65" s="12" customFormat="1" ht="25.95" customHeight="1">
      <c r="B83" s="157"/>
      <c r="C83" s="158"/>
      <c r="D83" s="159" t="s">
        <v>69</v>
      </c>
      <c r="E83" s="160" t="s">
        <v>687</v>
      </c>
      <c r="F83" s="160" t="s">
        <v>688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P84+P87</f>
        <v>0</v>
      </c>
      <c r="Q83" s="165"/>
      <c r="R83" s="166">
        <f>R84+R87</f>
        <v>0</v>
      </c>
      <c r="S83" s="165"/>
      <c r="T83" s="167">
        <f>T84+T87</f>
        <v>0</v>
      </c>
      <c r="AR83" s="168" t="s">
        <v>155</v>
      </c>
      <c r="AT83" s="169" t="s">
        <v>69</v>
      </c>
      <c r="AU83" s="169" t="s">
        <v>70</v>
      </c>
      <c r="AY83" s="168" t="s">
        <v>121</v>
      </c>
      <c r="BK83" s="170">
        <f>BK84+BK87</f>
        <v>0</v>
      </c>
    </row>
    <row r="84" spans="1:65" s="12" customFormat="1" ht="22.8" customHeight="1">
      <c r="B84" s="157"/>
      <c r="C84" s="158"/>
      <c r="D84" s="159" t="s">
        <v>69</v>
      </c>
      <c r="E84" s="171" t="s">
        <v>689</v>
      </c>
      <c r="F84" s="171" t="s">
        <v>690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SUM(P85:P86)</f>
        <v>0</v>
      </c>
      <c r="Q84" s="165"/>
      <c r="R84" s="166">
        <f>SUM(R85:R86)</f>
        <v>0</v>
      </c>
      <c r="S84" s="165"/>
      <c r="T84" s="167">
        <f>SUM(T85:T86)</f>
        <v>0</v>
      </c>
      <c r="AR84" s="168" t="s">
        <v>155</v>
      </c>
      <c r="AT84" s="169" t="s">
        <v>69</v>
      </c>
      <c r="AU84" s="169" t="s">
        <v>78</v>
      </c>
      <c r="AY84" s="168" t="s">
        <v>121</v>
      </c>
      <c r="BK84" s="170">
        <f>SUM(BK85:BK86)</f>
        <v>0</v>
      </c>
    </row>
    <row r="85" spans="1:65" s="2" customFormat="1" ht="16.5" customHeight="1">
      <c r="A85" s="34"/>
      <c r="B85" s="35"/>
      <c r="C85" s="173" t="s">
        <v>78</v>
      </c>
      <c r="D85" s="173" t="s">
        <v>124</v>
      </c>
      <c r="E85" s="174" t="s">
        <v>691</v>
      </c>
      <c r="F85" s="175" t="s">
        <v>690</v>
      </c>
      <c r="G85" s="176" t="s">
        <v>222</v>
      </c>
      <c r="H85" s="177">
        <v>1</v>
      </c>
      <c r="I85" s="178"/>
      <c r="J85" s="177">
        <f>ROUND(I85*H85,2)</f>
        <v>0</v>
      </c>
      <c r="K85" s="175" t="s">
        <v>128</v>
      </c>
      <c r="L85" s="39"/>
      <c r="M85" s="179" t="s">
        <v>18</v>
      </c>
      <c r="N85" s="180" t="s">
        <v>41</v>
      </c>
      <c r="O85" s="64"/>
      <c r="P85" s="181">
        <f>O85*H85</f>
        <v>0</v>
      </c>
      <c r="Q85" s="181">
        <v>0</v>
      </c>
      <c r="R85" s="181">
        <f>Q85*H85</f>
        <v>0</v>
      </c>
      <c r="S85" s="181">
        <v>0</v>
      </c>
      <c r="T85" s="182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3" t="s">
        <v>692</v>
      </c>
      <c r="AT85" s="183" t="s">
        <v>124</v>
      </c>
      <c r="AU85" s="183" t="s">
        <v>80</v>
      </c>
      <c r="AY85" s="17" t="s">
        <v>121</v>
      </c>
      <c r="BE85" s="184">
        <f>IF(N85="základní",J85,0)</f>
        <v>0</v>
      </c>
      <c r="BF85" s="184">
        <f>IF(N85="snížená",J85,0)</f>
        <v>0</v>
      </c>
      <c r="BG85" s="184">
        <f>IF(N85="zákl. přenesená",J85,0)</f>
        <v>0</v>
      </c>
      <c r="BH85" s="184">
        <f>IF(N85="sníž. přenesená",J85,0)</f>
        <v>0</v>
      </c>
      <c r="BI85" s="184">
        <f>IF(N85="nulová",J85,0)</f>
        <v>0</v>
      </c>
      <c r="BJ85" s="17" t="s">
        <v>78</v>
      </c>
      <c r="BK85" s="184">
        <f>ROUND(I85*H85,2)</f>
        <v>0</v>
      </c>
      <c r="BL85" s="17" t="s">
        <v>692</v>
      </c>
      <c r="BM85" s="183" t="s">
        <v>693</v>
      </c>
    </row>
    <row r="86" spans="1:65" s="2" customFormat="1" ht="10.199999999999999">
      <c r="A86" s="34"/>
      <c r="B86" s="35"/>
      <c r="C86" s="36"/>
      <c r="D86" s="185" t="s">
        <v>131</v>
      </c>
      <c r="E86" s="36"/>
      <c r="F86" s="186" t="s">
        <v>694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131</v>
      </c>
      <c r="AU86" s="17" t="s">
        <v>80</v>
      </c>
    </row>
    <row r="87" spans="1:65" s="12" customFormat="1" ht="22.8" customHeight="1">
      <c r="B87" s="157"/>
      <c r="C87" s="158"/>
      <c r="D87" s="159" t="s">
        <v>69</v>
      </c>
      <c r="E87" s="171" t="s">
        <v>695</v>
      </c>
      <c r="F87" s="171" t="s">
        <v>696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SUM(P88:P89)</f>
        <v>0</v>
      </c>
      <c r="Q87" s="165"/>
      <c r="R87" s="166">
        <f>SUM(R88:R89)</f>
        <v>0</v>
      </c>
      <c r="S87" s="165"/>
      <c r="T87" s="167">
        <f>SUM(T88:T89)</f>
        <v>0</v>
      </c>
      <c r="AR87" s="168" t="s">
        <v>155</v>
      </c>
      <c r="AT87" s="169" t="s">
        <v>69</v>
      </c>
      <c r="AU87" s="169" t="s">
        <v>78</v>
      </c>
      <c r="AY87" s="168" t="s">
        <v>121</v>
      </c>
      <c r="BK87" s="170">
        <f>SUM(BK88:BK89)</f>
        <v>0</v>
      </c>
    </row>
    <row r="88" spans="1:65" s="2" customFormat="1" ht="16.5" customHeight="1">
      <c r="A88" s="34"/>
      <c r="B88" s="35"/>
      <c r="C88" s="173" t="s">
        <v>80</v>
      </c>
      <c r="D88" s="173" t="s">
        <v>124</v>
      </c>
      <c r="E88" s="174" t="s">
        <v>697</v>
      </c>
      <c r="F88" s="175" t="s">
        <v>696</v>
      </c>
      <c r="G88" s="176" t="s">
        <v>222</v>
      </c>
      <c r="H88" s="177">
        <v>1</v>
      </c>
      <c r="I88" s="178"/>
      <c r="J88" s="177">
        <f>ROUND(I88*H88,2)</f>
        <v>0</v>
      </c>
      <c r="K88" s="175" t="s">
        <v>128</v>
      </c>
      <c r="L88" s="39"/>
      <c r="M88" s="179" t="s">
        <v>18</v>
      </c>
      <c r="N88" s="180" t="s">
        <v>41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692</v>
      </c>
      <c r="AT88" s="183" t="s">
        <v>124</v>
      </c>
      <c r="AU88" s="183" t="s">
        <v>80</v>
      </c>
      <c r="AY88" s="17" t="s">
        <v>121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78</v>
      </c>
      <c r="BK88" s="184">
        <f>ROUND(I88*H88,2)</f>
        <v>0</v>
      </c>
      <c r="BL88" s="17" t="s">
        <v>692</v>
      </c>
      <c r="BM88" s="183" t="s">
        <v>698</v>
      </c>
    </row>
    <row r="89" spans="1:65" s="2" customFormat="1" ht="10.199999999999999">
      <c r="A89" s="34"/>
      <c r="B89" s="35"/>
      <c r="C89" s="36"/>
      <c r="D89" s="185" t="s">
        <v>131</v>
      </c>
      <c r="E89" s="36"/>
      <c r="F89" s="186" t="s">
        <v>699</v>
      </c>
      <c r="G89" s="36"/>
      <c r="H89" s="36"/>
      <c r="I89" s="187"/>
      <c r="J89" s="36"/>
      <c r="K89" s="36"/>
      <c r="L89" s="39"/>
      <c r="M89" s="216"/>
      <c r="N89" s="217"/>
      <c r="O89" s="213"/>
      <c r="P89" s="213"/>
      <c r="Q89" s="213"/>
      <c r="R89" s="213"/>
      <c r="S89" s="213"/>
      <c r="T89" s="218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131</v>
      </c>
      <c r="AU89" s="17" t="s">
        <v>80</v>
      </c>
    </row>
    <row r="90" spans="1:65" s="2" customFormat="1" ht="6.9" customHeight="1">
      <c r="A90" s="34"/>
      <c r="B90" s="47"/>
      <c r="C90" s="48"/>
      <c r="D90" s="48"/>
      <c r="E90" s="48"/>
      <c r="F90" s="48"/>
      <c r="G90" s="48"/>
      <c r="H90" s="48"/>
      <c r="I90" s="48"/>
      <c r="J90" s="48"/>
      <c r="K90" s="48"/>
      <c r="L90" s="39"/>
      <c r="M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</sheetData>
  <sheetProtection algorithmName="SHA-512" hashValue="+uvM5bwXhmu3qyy8IU35RODh8ADSiTWAfdDV7EERouE7MRFQmMCn7+eq2GYVKTuxQ5n6BYYQkJ1aXscYkzXp2Q==" saltValue="dxhOBdoDUY7T8qG6FK29GDNsREV0QPtLX+sCdtcY7u8+rrYoDGPkqFP50GjWeL2rt/B1fqJlqwRokIglDCOEQA==" spinCount="100000" sheet="1" objects="1" scenarios="1" formatColumns="0" formatRows="0" autoFilter="0"/>
  <autoFilter ref="C81:K89" xr:uid="{00000000-0009-0000-0000-000003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89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219" customWidth="1"/>
    <col min="2" max="2" width="1.7109375" style="219" customWidth="1"/>
    <col min="3" max="4" width="5" style="219" customWidth="1"/>
    <col min="5" max="5" width="11.7109375" style="219" customWidth="1"/>
    <col min="6" max="6" width="9.140625" style="219" customWidth="1"/>
    <col min="7" max="7" width="5" style="219" customWidth="1"/>
    <col min="8" max="8" width="77.85546875" style="219" customWidth="1"/>
    <col min="9" max="10" width="20" style="219" customWidth="1"/>
    <col min="11" max="11" width="1.7109375" style="219" customWidth="1"/>
  </cols>
  <sheetData>
    <row r="1" spans="2:11" s="1" customFormat="1" ht="37.5" customHeight="1"/>
    <row r="2" spans="2:11" s="1" customFormat="1" ht="7.5" customHeight="1">
      <c r="B2" s="220"/>
      <c r="C2" s="221"/>
      <c r="D2" s="221"/>
      <c r="E2" s="221"/>
      <c r="F2" s="221"/>
      <c r="G2" s="221"/>
      <c r="H2" s="221"/>
      <c r="I2" s="221"/>
      <c r="J2" s="221"/>
      <c r="K2" s="222"/>
    </row>
    <row r="3" spans="2:11" s="14" customFormat="1" ht="45" customHeight="1">
      <c r="B3" s="223"/>
      <c r="C3" s="358" t="s">
        <v>700</v>
      </c>
      <c r="D3" s="358"/>
      <c r="E3" s="358"/>
      <c r="F3" s="358"/>
      <c r="G3" s="358"/>
      <c r="H3" s="358"/>
      <c r="I3" s="358"/>
      <c r="J3" s="358"/>
      <c r="K3" s="224"/>
    </row>
    <row r="4" spans="2:11" s="1" customFormat="1" ht="25.5" customHeight="1">
      <c r="B4" s="225"/>
      <c r="C4" s="357" t="s">
        <v>701</v>
      </c>
      <c r="D4" s="357"/>
      <c r="E4" s="357"/>
      <c r="F4" s="357"/>
      <c r="G4" s="357"/>
      <c r="H4" s="357"/>
      <c r="I4" s="357"/>
      <c r="J4" s="357"/>
      <c r="K4" s="226"/>
    </row>
    <row r="5" spans="2:11" s="1" customFormat="1" ht="5.25" customHeight="1">
      <c r="B5" s="225"/>
      <c r="C5" s="227"/>
      <c r="D5" s="227"/>
      <c r="E5" s="227"/>
      <c r="F5" s="227"/>
      <c r="G5" s="227"/>
      <c r="H5" s="227"/>
      <c r="I5" s="227"/>
      <c r="J5" s="227"/>
      <c r="K5" s="226"/>
    </row>
    <row r="6" spans="2:11" s="1" customFormat="1" ht="15" customHeight="1">
      <c r="B6" s="225"/>
      <c r="C6" s="356" t="s">
        <v>702</v>
      </c>
      <c r="D6" s="356"/>
      <c r="E6" s="356"/>
      <c r="F6" s="356"/>
      <c r="G6" s="356"/>
      <c r="H6" s="356"/>
      <c r="I6" s="356"/>
      <c r="J6" s="356"/>
      <c r="K6" s="226"/>
    </row>
    <row r="7" spans="2:11" s="1" customFormat="1" ht="15" customHeight="1">
      <c r="B7" s="229"/>
      <c r="C7" s="356" t="s">
        <v>703</v>
      </c>
      <c r="D7" s="356"/>
      <c r="E7" s="356"/>
      <c r="F7" s="356"/>
      <c r="G7" s="356"/>
      <c r="H7" s="356"/>
      <c r="I7" s="356"/>
      <c r="J7" s="356"/>
      <c r="K7" s="226"/>
    </row>
    <row r="8" spans="2:11" s="1" customFormat="1" ht="12.75" customHeight="1">
      <c r="B8" s="229"/>
      <c r="C8" s="228"/>
      <c r="D8" s="228"/>
      <c r="E8" s="228"/>
      <c r="F8" s="228"/>
      <c r="G8" s="228"/>
      <c r="H8" s="228"/>
      <c r="I8" s="228"/>
      <c r="J8" s="228"/>
      <c r="K8" s="226"/>
    </row>
    <row r="9" spans="2:11" s="1" customFormat="1" ht="15" customHeight="1">
      <c r="B9" s="229"/>
      <c r="C9" s="356" t="s">
        <v>704</v>
      </c>
      <c r="D9" s="356"/>
      <c r="E9" s="356"/>
      <c r="F9" s="356"/>
      <c r="G9" s="356"/>
      <c r="H9" s="356"/>
      <c r="I9" s="356"/>
      <c r="J9" s="356"/>
      <c r="K9" s="226"/>
    </row>
    <row r="10" spans="2:11" s="1" customFormat="1" ht="15" customHeight="1">
      <c r="B10" s="229"/>
      <c r="C10" s="228"/>
      <c r="D10" s="356" t="s">
        <v>705</v>
      </c>
      <c r="E10" s="356"/>
      <c r="F10" s="356"/>
      <c r="G10" s="356"/>
      <c r="H10" s="356"/>
      <c r="I10" s="356"/>
      <c r="J10" s="356"/>
      <c r="K10" s="226"/>
    </row>
    <row r="11" spans="2:11" s="1" customFormat="1" ht="15" customHeight="1">
      <c r="B11" s="229"/>
      <c r="C11" s="230"/>
      <c r="D11" s="356" t="s">
        <v>706</v>
      </c>
      <c r="E11" s="356"/>
      <c r="F11" s="356"/>
      <c r="G11" s="356"/>
      <c r="H11" s="356"/>
      <c r="I11" s="356"/>
      <c r="J11" s="356"/>
      <c r="K11" s="226"/>
    </row>
    <row r="12" spans="2:11" s="1" customFormat="1" ht="15" customHeight="1">
      <c r="B12" s="229"/>
      <c r="C12" s="230"/>
      <c r="D12" s="228"/>
      <c r="E12" s="228"/>
      <c r="F12" s="228"/>
      <c r="G12" s="228"/>
      <c r="H12" s="228"/>
      <c r="I12" s="228"/>
      <c r="J12" s="228"/>
      <c r="K12" s="226"/>
    </row>
    <row r="13" spans="2:11" s="1" customFormat="1" ht="15" customHeight="1">
      <c r="B13" s="229"/>
      <c r="C13" s="230"/>
      <c r="D13" s="231" t="s">
        <v>707</v>
      </c>
      <c r="E13" s="228"/>
      <c r="F13" s="228"/>
      <c r="G13" s="228"/>
      <c r="H13" s="228"/>
      <c r="I13" s="228"/>
      <c r="J13" s="228"/>
      <c r="K13" s="226"/>
    </row>
    <row r="14" spans="2:11" s="1" customFormat="1" ht="12.75" customHeight="1">
      <c r="B14" s="229"/>
      <c r="C14" s="230"/>
      <c r="D14" s="230"/>
      <c r="E14" s="230"/>
      <c r="F14" s="230"/>
      <c r="G14" s="230"/>
      <c r="H14" s="230"/>
      <c r="I14" s="230"/>
      <c r="J14" s="230"/>
      <c r="K14" s="226"/>
    </row>
    <row r="15" spans="2:11" s="1" customFormat="1" ht="15" customHeight="1">
      <c r="B15" s="229"/>
      <c r="C15" s="230"/>
      <c r="D15" s="356" t="s">
        <v>708</v>
      </c>
      <c r="E15" s="356"/>
      <c r="F15" s="356"/>
      <c r="G15" s="356"/>
      <c r="H15" s="356"/>
      <c r="I15" s="356"/>
      <c r="J15" s="356"/>
      <c r="K15" s="226"/>
    </row>
    <row r="16" spans="2:11" s="1" customFormat="1" ht="15" customHeight="1">
      <c r="B16" s="229"/>
      <c r="C16" s="230"/>
      <c r="D16" s="356" t="s">
        <v>709</v>
      </c>
      <c r="E16" s="356"/>
      <c r="F16" s="356"/>
      <c r="G16" s="356"/>
      <c r="H16" s="356"/>
      <c r="I16" s="356"/>
      <c r="J16" s="356"/>
      <c r="K16" s="226"/>
    </row>
    <row r="17" spans="2:11" s="1" customFormat="1" ht="15" customHeight="1">
      <c r="B17" s="229"/>
      <c r="C17" s="230"/>
      <c r="D17" s="356" t="s">
        <v>710</v>
      </c>
      <c r="E17" s="356"/>
      <c r="F17" s="356"/>
      <c r="G17" s="356"/>
      <c r="H17" s="356"/>
      <c r="I17" s="356"/>
      <c r="J17" s="356"/>
      <c r="K17" s="226"/>
    </row>
    <row r="18" spans="2:11" s="1" customFormat="1" ht="15" customHeight="1">
      <c r="B18" s="229"/>
      <c r="C18" s="230"/>
      <c r="D18" s="230"/>
      <c r="E18" s="232" t="s">
        <v>77</v>
      </c>
      <c r="F18" s="356" t="s">
        <v>711</v>
      </c>
      <c r="G18" s="356"/>
      <c r="H18" s="356"/>
      <c r="I18" s="356"/>
      <c r="J18" s="356"/>
      <c r="K18" s="226"/>
    </row>
    <row r="19" spans="2:11" s="1" customFormat="1" ht="15" customHeight="1">
      <c r="B19" s="229"/>
      <c r="C19" s="230"/>
      <c r="D19" s="230"/>
      <c r="E19" s="232" t="s">
        <v>712</v>
      </c>
      <c r="F19" s="356" t="s">
        <v>713</v>
      </c>
      <c r="G19" s="356"/>
      <c r="H19" s="356"/>
      <c r="I19" s="356"/>
      <c r="J19" s="356"/>
      <c r="K19" s="226"/>
    </row>
    <row r="20" spans="2:11" s="1" customFormat="1" ht="15" customHeight="1">
      <c r="B20" s="229"/>
      <c r="C20" s="230"/>
      <c r="D20" s="230"/>
      <c r="E20" s="232" t="s">
        <v>714</v>
      </c>
      <c r="F20" s="356" t="s">
        <v>715</v>
      </c>
      <c r="G20" s="356"/>
      <c r="H20" s="356"/>
      <c r="I20" s="356"/>
      <c r="J20" s="356"/>
      <c r="K20" s="226"/>
    </row>
    <row r="21" spans="2:11" s="1" customFormat="1" ht="15" customHeight="1">
      <c r="B21" s="229"/>
      <c r="C21" s="230"/>
      <c r="D21" s="230"/>
      <c r="E21" s="232" t="s">
        <v>716</v>
      </c>
      <c r="F21" s="356" t="s">
        <v>717</v>
      </c>
      <c r="G21" s="356"/>
      <c r="H21" s="356"/>
      <c r="I21" s="356"/>
      <c r="J21" s="356"/>
      <c r="K21" s="226"/>
    </row>
    <row r="22" spans="2:11" s="1" customFormat="1" ht="15" customHeight="1">
      <c r="B22" s="229"/>
      <c r="C22" s="230"/>
      <c r="D22" s="230"/>
      <c r="E22" s="232" t="s">
        <v>718</v>
      </c>
      <c r="F22" s="356" t="s">
        <v>719</v>
      </c>
      <c r="G22" s="356"/>
      <c r="H22" s="356"/>
      <c r="I22" s="356"/>
      <c r="J22" s="356"/>
      <c r="K22" s="226"/>
    </row>
    <row r="23" spans="2:11" s="1" customFormat="1" ht="15" customHeight="1">
      <c r="B23" s="229"/>
      <c r="C23" s="230"/>
      <c r="D23" s="230"/>
      <c r="E23" s="232" t="s">
        <v>720</v>
      </c>
      <c r="F23" s="356" t="s">
        <v>721</v>
      </c>
      <c r="G23" s="356"/>
      <c r="H23" s="356"/>
      <c r="I23" s="356"/>
      <c r="J23" s="356"/>
      <c r="K23" s="226"/>
    </row>
    <row r="24" spans="2:11" s="1" customFormat="1" ht="12.75" customHeight="1">
      <c r="B24" s="229"/>
      <c r="C24" s="230"/>
      <c r="D24" s="230"/>
      <c r="E24" s="230"/>
      <c r="F24" s="230"/>
      <c r="G24" s="230"/>
      <c r="H24" s="230"/>
      <c r="I24" s="230"/>
      <c r="J24" s="230"/>
      <c r="K24" s="226"/>
    </row>
    <row r="25" spans="2:11" s="1" customFormat="1" ht="15" customHeight="1">
      <c r="B25" s="229"/>
      <c r="C25" s="356" t="s">
        <v>722</v>
      </c>
      <c r="D25" s="356"/>
      <c r="E25" s="356"/>
      <c r="F25" s="356"/>
      <c r="G25" s="356"/>
      <c r="H25" s="356"/>
      <c r="I25" s="356"/>
      <c r="J25" s="356"/>
      <c r="K25" s="226"/>
    </row>
    <row r="26" spans="2:11" s="1" customFormat="1" ht="15" customHeight="1">
      <c r="B26" s="229"/>
      <c r="C26" s="356" t="s">
        <v>723</v>
      </c>
      <c r="D26" s="356"/>
      <c r="E26" s="356"/>
      <c r="F26" s="356"/>
      <c r="G26" s="356"/>
      <c r="H26" s="356"/>
      <c r="I26" s="356"/>
      <c r="J26" s="356"/>
      <c r="K26" s="226"/>
    </row>
    <row r="27" spans="2:11" s="1" customFormat="1" ht="15" customHeight="1">
      <c r="B27" s="229"/>
      <c r="C27" s="228"/>
      <c r="D27" s="356" t="s">
        <v>724</v>
      </c>
      <c r="E27" s="356"/>
      <c r="F27" s="356"/>
      <c r="G27" s="356"/>
      <c r="H27" s="356"/>
      <c r="I27" s="356"/>
      <c r="J27" s="356"/>
      <c r="K27" s="226"/>
    </row>
    <row r="28" spans="2:11" s="1" customFormat="1" ht="15" customHeight="1">
      <c r="B28" s="229"/>
      <c r="C28" s="230"/>
      <c r="D28" s="356" t="s">
        <v>725</v>
      </c>
      <c r="E28" s="356"/>
      <c r="F28" s="356"/>
      <c r="G28" s="356"/>
      <c r="H28" s="356"/>
      <c r="I28" s="356"/>
      <c r="J28" s="356"/>
      <c r="K28" s="226"/>
    </row>
    <row r="29" spans="2:11" s="1" customFormat="1" ht="12.75" customHeight="1">
      <c r="B29" s="229"/>
      <c r="C29" s="230"/>
      <c r="D29" s="230"/>
      <c r="E29" s="230"/>
      <c r="F29" s="230"/>
      <c r="G29" s="230"/>
      <c r="H29" s="230"/>
      <c r="I29" s="230"/>
      <c r="J29" s="230"/>
      <c r="K29" s="226"/>
    </row>
    <row r="30" spans="2:11" s="1" customFormat="1" ht="15" customHeight="1">
      <c r="B30" s="229"/>
      <c r="C30" s="230"/>
      <c r="D30" s="356" t="s">
        <v>726</v>
      </c>
      <c r="E30" s="356"/>
      <c r="F30" s="356"/>
      <c r="G30" s="356"/>
      <c r="H30" s="356"/>
      <c r="I30" s="356"/>
      <c r="J30" s="356"/>
      <c r="K30" s="226"/>
    </row>
    <row r="31" spans="2:11" s="1" customFormat="1" ht="15" customHeight="1">
      <c r="B31" s="229"/>
      <c r="C31" s="230"/>
      <c r="D31" s="356" t="s">
        <v>727</v>
      </c>
      <c r="E31" s="356"/>
      <c r="F31" s="356"/>
      <c r="G31" s="356"/>
      <c r="H31" s="356"/>
      <c r="I31" s="356"/>
      <c r="J31" s="356"/>
      <c r="K31" s="226"/>
    </row>
    <row r="32" spans="2:11" s="1" customFormat="1" ht="12.75" customHeight="1">
      <c r="B32" s="229"/>
      <c r="C32" s="230"/>
      <c r="D32" s="230"/>
      <c r="E32" s="230"/>
      <c r="F32" s="230"/>
      <c r="G32" s="230"/>
      <c r="H32" s="230"/>
      <c r="I32" s="230"/>
      <c r="J32" s="230"/>
      <c r="K32" s="226"/>
    </row>
    <row r="33" spans="2:11" s="1" customFormat="1" ht="15" customHeight="1">
      <c r="B33" s="229"/>
      <c r="C33" s="230"/>
      <c r="D33" s="356" t="s">
        <v>728</v>
      </c>
      <c r="E33" s="356"/>
      <c r="F33" s="356"/>
      <c r="G33" s="356"/>
      <c r="H33" s="356"/>
      <c r="I33" s="356"/>
      <c r="J33" s="356"/>
      <c r="K33" s="226"/>
    </row>
    <row r="34" spans="2:11" s="1" customFormat="1" ht="15" customHeight="1">
      <c r="B34" s="229"/>
      <c r="C34" s="230"/>
      <c r="D34" s="356" t="s">
        <v>729</v>
      </c>
      <c r="E34" s="356"/>
      <c r="F34" s="356"/>
      <c r="G34" s="356"/>
      <c r="H34" s="356"/>
      <c r="I34" s="356"/>
      <c r="J34" s="356"/>
      <c r="K34" s="226"/>
    </row>
    <row r="35" spans="2:11" s="1" customFormat="1" ht="15" customHeight="1">
      <c r="B35" s="229"/>
      <c r="C35" s="230"/>
      <c r="D35" s="356" t="s">
        <v>730</v>
      </c>
      <c r="E35" s="356"/>
      <c r="F35" s="356"/>
      <c r="G35" s="356"/>
      <c r="H35" s="356"/>
      <c r="I35" s="356"/>
      <c r="J35" s="356"/>
      <c r="K35" s="226"/>
    </row>
    <row r="36" spans="2:11" s="1" customFormat="1" ht="15" customHeight="1">
      <c r="B36" s="229"/>
      <c r="C36" s="230"/>
      <c r="D36" s="228"/>
      <c r="E36" s="231" t="s">
        <v>107</v>
      </c>
      <c r="F36" s="228"/>
      <c r="G36" s="356" t="s">
        <v>731</v>
      </c>
      <c r="H36" s="356"/>
      <c r="I36" s="356"/>
      <c r="J36" s="356"/>
      <c r="K36" s="226"/>
    </row>
    <row r="37" spans="2:11" s="1" customFormat="1" ht="30.75" customHeight="1">
      <c r="B37" s="229"/>
      <c r="C37" s="230"/>
      <c r="D37" s="228"/>
      <c r="E37" s="231" t="s">
        <v>732</v>
      </c>
      <c r="F37" s="228"/>
      <c r="G37" s="356" t="s">
        <v>733</v>
      </c>
      <c r="H37" s="356"/>
      <c r="I37" s="356"/>
      <c r="J37" s="356"/>
      <c r="K37" s="226"/>
    </row>
    <row r="38" spans="2:11" s="1" customFormat="1" ht="15" customHeight="1">
      <c r="B38" s="229"/>
      <c r="C38" s="230"/>
      <c r="D38" s="228"/>
      <c r="E38" s="231" t="s">
        <v>51</v>
      </c>
      <c r="F38" s="228"/>
      <c r="G38" s="356" t="s">
        <v>734</v>
      </c>
      <c r="H38" s="356"/>
      <c r="I38" s="356"/>
      <c r="J38" s="356"/>
      <c r="K38" s="226"/>
    </row>
    <row r="39" spans="2:11" s="1" customFormat="1" ht="15" customHeight="1">
      <c r="B39" s="229"/>
      <c r="C39" s="230"/>
      <c r="D39" s="228"/>
      <c r="E39" s="231" t="s">
        <v>52</v>
      </c>
      <c r="F39" s="228"/>
      <c r="G39" s="356" t="s">
        <v>735</v>
      </c>
      <c r="H39" s="356"/>
      <c r="I39" s="356"/>
      <c r="J39" s="356"/>
      <c r="K39" s="226"/>
    </row>
    <row r="40" spans="2:11" s="1" customFormat="1" ht="15" customHeight="1">
      <c r="B40" s="229"/>
      <c r="C40" s="230"/>
      <c r="D40" s="228"/>
      <c r="E40" s="231" t="s">
        <v>108</v>
      </c>
      <c r="F40" s="228"/>
      <c r="G40" s="356" t="s">
        <v>736</v>
      </c>
      <c r="H40" s="356"/>
      <c r="I40" s="356"/>
      <c r="J40" s="356"/>
      <c r="K40" s="226"/>
    </row>
    <row r="41" spans="2:11" s="1" customFormat="1" ht="15" customHeight="1">
      <c r="B41" s="229"/>
      <c r="C41" s="230"/>
      <c r="D41" s="228"/>
      <c r="E41" s="231" t="s">
        <v>109</v>
      </c>
      <c r="F41" s="228"/>
      <c r="G41" s="356" t="s">
        <v>737</v>
      </c>
      <c r="H41" s="356"/>
      <c r="I41" s="356"/>
      <c r="J41" s="356"/>
      <c r="K41" s="226"/>
    </row>
    <row r="42" spans="2:11" s="1" customFormat="1" ht="15" customHeight="1">
      <c r="B42" s="229"/>
      <c r="C42" s="230"/>
      <c r="D42" s="228"/>
      <c r="E42" s="231" t="s">
        <v>738</v>
      </c>
      <c r="F42" s="228"/>
      <c r="G42" s="356" t="s">
        <v>739</v>
      </c>
      <c r="H42" s="356"/>
      <c r="I42" s="356"/>
      <c r="J42" s="356"/>
      <c r="K42" s="226"/>
    </row>
    <row r="43" spans="2:11" s="1" customFormat="1" ht="15" customHeight="1">
      <c r="B43" s="229"/>
      <c r="C43" s="230"/>
      <c r="D43" s="228"/>
      <c r="E43" s="231"/>
      <c r="F43" s="228"/>
      <c r="G43" s="356" t="s">
        <v>740</v>
      </c>
      <c r="H43" s="356"/>
      <c r="I43" s="356"/>
      <c r="J43" s="356"/>
      <c r="K43" s="226"/>
    </row>
    <row r="44" spans="2:11" s="1" customFormat="1" ht="15" customHeight="1">
      <c r="B44" s="229"/>
      <c r="C44" s="230"/>
      <c r="D44" s="228"/>
      <c r="E44" s="231" t="s">
        <v>741</v>
      </c>
      <c r="F44" s="228"/>
      <c r="G44" s="356" t="s">
        <v>742</v>
      </c>
      <c r="H44" s="356"/>
      <c r="I44" s="356"/>
      <c r="J44" s="356"/>
      <c r="K44" s="226"/>
    </row>
    <row r="45" spans="2:11" s="1" customFormat="1" ht="15" customHeight="1">
      <c r="B45" s="229"/>
      <c r="C45" s="230"/>
      <c r="D45" s="228"/>
      <c r="E45" s="231" t="s">
        <v>111</v>
      </c>
      <c r="F45" s="228"/>
      <c r="G45" s="356" t="s">
        <v>743</v>
      </c>
      <c r="H45" s="356"/>
      <c r="I45" s="356"/>
      <c r="J45" s="356"/>
      <c r="K45" s="226"/>
    </row>
    <row r="46" spans="2:11" s="1" customFormat="1" ht="12.75" customHeight="1">
      <c r="B46" s="229"/>
      <c r="C46" s="230"/>
      <c r="D46" s="228"/>
      <c r="E46" s="228"/>
      <c r="F46" s="228"/>
      <c r="G46" s="228"/>
      <c r="H46" s="228"/>
      <c r="I46" s="228"/>
      <c r="J46" s="228"/>
      <c r="K46" s="226"/>
    </row>
    <row r="47" spans="2:11" s="1" customFormat="1" ht="15" customHeight="1">
      <c r="B47" s="229"/>
      <c r="C47" s="230"/>
      <c r="D47" s="356" t="s">
        <v>744</v>
      </c>
      <c r="E47" s="356"/>
      <c r="F47" s="356"/>
      <c r="G47" s="356"/>
      <c r="H47" s="356"/>
      <c r="I47" s="356"/>
      <c r="J47" s="356"/>
      <c r="K47" s="226"/>
    </row>
    <row r="48" spans="2:11" s="1" customFormat="1" ht="15" customHeight="1">
      <c r="B48" s="229"/>
      <c r="C48" s="230"/>
      <c r="D48" s="230"/>
      <c r="E48" s="356" t="s">
        <v>745</v>
      </c>
      <c r="F48" s="356"/>
      <c r="G48" s="356"/>
      <c r="H48" s="356"/>
      <c r="I48" s="356"/>
      <c r="J48" s="356"/>
      <c r="K48" s="226"/>
    </row>
    <row r="49" spans="2:11" s="1" customFormat="1" ht="15" customHeight="1">
      <c r="B49" s="229"/>
      <c r="C49" s="230"/>
      <c r="D49" s="230"/>
      <c r="E49" s="356" t="s">
        <v>746</v>
      </c>
      <c r="F49" s="356"/>
      <c r="G49" s="356"/>
      <c r="H49" s="356"/>
      <c r="I49" s="356"/>
      <c r="J49" s="356"/>
      <c r="K49" s="226"/>
    </row>
    <row r="50" spans="2:11" s="1" customFormat="1" ht="15" customHeight="1">
      <c r="B50" s="229"/>
      <c r="C50" s="230"/>
      <c r="D50" s="230"/>
      <c r="E50" s="356" t="s">
        <v>747</v>
      </c>
      <c r="F50" s="356"/>
      <c r="G50" s="356"/>
      <c r="H50" s="356"/>
      <c r="I50" s="356"/>
      <c r="J50" s="356"/>
      <c r="K50" s="226"/>
    </row>
    <row r="51" spans="2:11" s="1" customFormat="1" ht="15" customHeight="1">
      <c r="B51" s="229"/>
      <c r="C51" s="230"/>
      <c r="D51" s="356" t="s">
        <v>748</v>
      </c>
      <c r="E51" s="356"/>
      <c r="F51" s="356"/>
      <c r="G51" s="356"/>
      <c r="H51" s="356"/>
      <c r="I51" s="356"/>
      <c r="J51" s="356"/>
      <c r="K51" s="226"/>
    </row>
    <row r="52" spans="2:11" s="1" customFormat="1" ht="25.5" customHeight="1">
      <c r="B52" s="225"/>
      <c r="C52" s="357" t="s">
        <v>749</v>
      </c>
      <c r="D52" s="357"/>
      <c r="E52" s="357"/>
      <c r="F52" s="357"/>
      <c r="G52" s="357"/>
      <c r="H52" s="357"/>
      <c r="I52" s="357"/>
      <c r="J52" s="357"/>
      <c r="K52" s="226"/>
    </row>
    <row r="53" spans="2:11" s="1" customFormat="1" ht="5.25" customHeight="1">
      <c r="B53" s="225"/>
      <c r="C53" s="227"/>
      <c r="D53" s="227"/>
      <c r="E53" s="227"/>
      <c r="F53" s="227"/>
      <c r="G53" s="227"/>
      <c r="H53" s="227"/>
      <c r="I53" s="227"/>
      <c r="J53" s="227"/>
      <c r="K53" s="226"/>
    </row>
    <row r="54" spans="2:11" s="1" customFormat="1" ht="15" customHeight="1">
      <c r="B54" s="225"/>
      <c r="C54" s="356" t="s">
        <v>750</v>
      </c>
      <c r="D54" s="356"/>
      <c r="E54" s="356"/>
      <c r="F54" s="356"/>
      <c r="G54" s="356"/>
      <c r="H54" s="356"/>
      <c r="I54" s="356"/>
      <c r="J54" s="356"/>
      <c r="K54" s="226"/>
    </row>
    <row r="55" spans="2:11" s="1" customFormat="1" ht="15" customHeight="1">
      <c r="B55" s="225"/>
      <c r="C55" s="356" t="s">
        <v>751</v>
      </c>
      <c r="D55" s="356"/>
      <c r="E55" s="356"/>
      <c r="F55" s="356"/>
      <c r="G55" s="356"/>
      <c r="H55" s="356"/>
      <c r="I55" s="356"/>
      <c r="J55" s="356"/>
      <c r="K55" s="226"/>
    </row>
    <row r="56" spans="2:11" s="1" customFormat="1" ht="12.75" customHeight="1">
      <c r="B56" s="225"/>
      <c r="C56" s="228"/>
      <c r="D56" s="228"/>
      <c r="E56" s="228"/>
      <c r="F56" s="228"/>
      <c r="G56" s="228"/>
      <c r="H56" s="228"/>
      <c r="I56" s="228"/>
      <c r="J56" s="228"/>
      <c r="K56" s="226"/>
    </row>
    <row r="57" spans="2:11" s="1" customFormat="1" ht="15" customHeight="1">
      <c r="B57" s="225"/>
      <c r="C57" s="356" t="s">
        <v>752</v>
      </c>
      <c r="D57" s="356"/>
      <c r="E57" s="356"/>
      <c r="F57" s="356"/>
      <c r="G57" s="356"/>
      <c r="H57" s="356"/>
      <c r="I57" s="356"/>
      <c r="J57" s="356"/>
      <c r="K57" s="226"/>
    </row>
    <row r="58" spans="2:11" s="1" customFormat="1" ht="15" customHeight="1">
      <c r="B58" s="225"/>
      <c r="C58" s="230"/>
      <c r="D58" s="356" t="s">
        <v>753</v>
      </c>
      <c r="E58" s="356"/>
      <c r="F58" s="356"/>
      <c r="G58" s="356"/>
      <c r="H58" s="356"/>
      <c r="I58" s="356"/>
      <c r="J58" s="356"/>
      <c r="K58" s="226"/>
    </row>
    <row r="59" spans="2:11" s="1" customFormat="1" ht="15" customHeight="1">
      <c r="B59" s="225"/>
      <c r="C59" s="230"/>
      <c r="D59" s="356" t="s">
        <v>754</v>
      </c>
      <c r="E59" s="356"/>
      <c r="F59" s="356"/>
      <c r="G59" s="356"/>
      <c r="H59" s="356"/>
      <c r="I59" s="356"/>
      <c r="J59" s="356"/>
      <c r="K59" s="226"/>
    </row>
    <row r="60" spans="2:11" s="1" customFormat="1" ht="15" customHeight="1">
      <c r="B60" s="225"/>
      <c r="C60" s="230"/>
      <c r="D60" s="356" t="s">
        <v>755</v>
      </c>
      <c r="E60" s="356"/>
      <c r="F60" s="356"/>
      <c r="G60" s="356"/>
      <c r="H60" s="356"/>
      <c r="I60" s="356"/>
      <c r="J60" s="356"/>
      <c r="K60" s="226"/>
    </row>
    <row r="61" spans="2:11" s="1" customFormat="1" ht="15" customHeight="1">
      <c r="B61" s="225"/>
      <c r="C61" s="230"/>
      <c r="D61" s="356" t="s">
        <v>756</v>
      </c>
      <c r="E61" s="356"/>
      <c r="F61" s="356"/>
      <c r="G61" s="356"/>
      <c r="H61" s="356"/>
      <c r="I61" s="356"/>
      <c r="J61" s="356"/>
      <c r="K61" s="226"/>
    </row>
    <row r="62" spans="2:11" s="1" customFormat="1" ht="15" customHeight="1">
      <c r="B62" s="225"/>
      <c r="C62" s="230"/>
      <c r="D62" s="359" t="s">
        <v>757</v>
      </c>
      <c r="E62" s="359"/>
      <c r="F62" s="359"/>
      <c r="G62" s="359"/>
      <c r="H62" s="359"/>
      <c r="I62" s="359"/>
      <c r="J62" s="359"/>
      <c r="K62" s="226"/>
    </row>
    <row r="63" spans="2:11" s="1" customFormat="1" ht="15" customHeight="1">
      <c r="B63" s="225"/>
      <c r="C63" s="230"/>
      <c r="D63" s="356" t="s">
        <v>758</v>
      </c>
      <c r="E63" s="356"/>
      <c r="F63" s="356"/>
      <c r="G63" s="356"/>
      <c r="H63" s="356"/>
      <c r="I63" s="356"/>
      <c r="J63" s="356"/>
      <c r="K63" s="226"/>
    </row>
    <row r="64" spans="2:11" s="1" customFormat="1" ht="12.75" customHeight="1">
      <c r="B64" s="225"/>
      <c r="C64" s="230"/>
      <c r="D64" s="230"/>
      <c r="E64" s="233"/>
      <c r="F64" s="230"/>
      <c r="G64" s="230"/>
      <c r="H64" s="230"/>
      <c r="I64" s="230"/>
      <c r="J64" s="230"/>
      <c r="K64" s="226"/>
    </row>
    <row r="65" spans="2:11" s="1" customFormat="1" ht="15" customHeight="1">
      <c r="B65" s="225"/>
      <c r="C65" s="230"/>
      <c r="D65" s="356" t="s">
        <v>759</v>
      </c>
      <c r="E65" s="356"/>
      <c r="F65" s="356"/>
      <c r="G65" s="356"/>
      <c r="H65" s="356"/>
      <c r="I65" s="356"/>
      <c r="J65" s="356"/>
      <c r="K65" s="226"/>
    </row>
    <row r="66" spans="2:11" s="1" customFormat="1" ht="15" customHeight="1">
      <c r="B66" s="225"/>
      <c r="C66" s="230"/>
      <c r="D66" s="359" t="s">
        <v>760</v>
      </c>
      <c r="E66" s="359"/>
      <c r="F66" s="359"/>
      <c r="G66" s="359"/>
      <c r="H66" s="359"/>
      <c r="I66" s="359"/>
      <c r="J66" s="359"/>
      <c r="K66" s="226"/>
    </row>
    <row r="67" spans="2:11" s="1" customFormat="1" ht="15" customHeight="1">
      <c r="B67" s="225"/>
      <c r="C67" s="230"/>
      <c r="D67" s="356" t="s">
        <v>761</v>
      </c>
      <c r="E67" s="356"/>
      <c r="F67" s="356"/>
      <c r="G67" s="356"/>
      <c r="H67" s="356"/>
      <c r="I67" s="356"/>
      <c r="J67" s="356"/>
      <c r="K67" s="226"/>
    </row>
    <row r="68" spans="2:11" s="1" customFormat="1" ht="15" customHeight="1">
      <c r="B68" s="225"/>
      <c r="C68" s="230"/>
      <c r="D68" s="356" t="s">
        <v>762</v>
      </c>
      <c r="E68" s="356"/>
      <c r="F68" s="356"/>
      <c r="G68" s="356"/>
      <c r="H68" s="356"/>
      <c r="I68" s="356"/>
      <c r="J68" s="356"/>
      <c r="K68" s="226"/>
    </row>
    <row r="69" spans="2:11" s="1" customFormat="1" ht="15" customHeight="1">
      <c r="B69" s="225"/>
      <c r="C69" s="230"/>
      <c r="D69" s="356" t="s">
        <v>763</v>
      </c>
      <c r="E69" s="356"/>
      <c r="F69" s="356"/>
      <c r="G69" s="356"/>
      <c r="H69" s="356"/>
      <c r="I69" s="356"/>
      <c r="J69" s="356"/>
      <c r="K69" s="226"/>
    </row>
    <row r="70" spans="2:11" s="1" customFormat="1" ht="15" customHeight="1">
      <c r="B70" s="225"/>
      <c r="C70" s="230"/>
      <c r="D70" s="356" t="s">
        <v>764</v>
      </c>
      <c r="E70" s="356"/>
      <c r="F70" s="356"/>
      <c r="G70" s="356"/>
      <c r="H70" s="356"/>
      <c r="I70" s="356"/>
      <c r="J70" s="356"/>
      <c r="K70" s="226"/>
    </row>
    <row r="71" spans="2:11" s="1" customFormat="1" ht="12.75" customHeight="1">
      <c r="B71" s="234"/>
      <c r="C71" s="235"/>
      <c r="D71" s="235"/>
      <c r="E71" s="235"/>
      <c r="F71" s="235"/>
      <c r="G71" s="235"/>
      <c r="H71" s="235"/>
      <c r="I71" s="235"/>
      <c r="J71" s="235"/>
      <c r="K71" s="236"/>
    </row>
    <row r="72" spans="2:11" s="1" customFormat="1" ht="18.75" customHeight="1">
      <c r="B72" s="237"/>
      <c r="C72" s="237"/>
      <c r="D72" s="237"/>
      <c r="E72" s="237"/>
      <c r="F72" s="237"/>
      <c r="G72" s="237"/>
      <c r="H72" s="237"/>
      <c r="I72" s="237"/>
      <c r="J72" s="237"/>
      <c r="K72" s="238"/>
    </row>
    <row r="73" spans="2:11" s="1" customFormat="1" ht="18.75" customHeight="1">
      <c r="B73" s="238"/>
      <c r="C73" s="238"/>
      <c r="D73" s="238"/>
      <c r="E73" s="238"/>
      <c r="F73" s="238"/>
      <c r="G73" s="238"/>
      <c r="H73" s="238"/>
      <c r="I73" s="238"/>
      <c r="J73" s="238"/>
      <c r="K73" s="238"/>
    </row>
    <row r="74" spans="2:11" s="1" customFormat="1" ht="7.5" customHeight="1">
      <c r="B74" s="239"/>
      <c r="C74" s="240"/>
      <c r="D74" s="240"/>
      <c r="E74" s="240"/>
      <c r="F74" s="240"/>
      <c r="G74" s="240"/>
      <c r="H74" s="240"/>
      <c r="I74" s="240"/>
      <c r="J74" s="240"/>
      <c r="K74" s="241"/>
    </row>
    <row r="75" spans="2:11" s="1" customFormat="1" ht="45" customHeight="1">
      <c r="B75" s="242"/>
      <c r="C75" s="360" t="s">
        <v>765</v>
      </c>
      <c r="D75" s="360"/>
      <c r="E75" s="360"/>
      <c r="F75" s="360"/>
      <c r="G75" s="360"/>
      <c r="H75" s="360"/>
      <c r="I75" s="360"/>
      <c r="J75" s="360"/>
      <c r="K75" s="243"/>
    </row>
    <row r="76" spans="2:11" s="1" customFormat="1" ht="17.25" customHeight="1">
      <c r="B76" s="242"/>
      <c r="C76" s="244" t="s">
        <v>766</v>
      </c>
      <c r="D76" s="244"/>
      <c r="E76" s="244"/>
      <c r="F76" s="244" t="s">
        <v>767</v>
      </c>
      <c r="G76" s="245"/>
      <c r="H76" s="244" t="s">
        <v>52</v>
      </c>
      <c r="I76" s="244" t="s">
        <v>55</v>
      </c>
      <c r="J76" s="244" t="s">
        <v>768</v>
      </c>
      <c r="K76" s="243"/>
    </row>
    <row r="77" spans="2:11" s="1" customFormat="1" ht="17.25" customHeight="1">
      <c r="B77" s="242"/>
      <c r="C77" s="246" t="s">
        <v>769</v>
      </c>
      <c r="D77" s="246"/>
      <c r="E77" s="246"/>
      <c r="F77" s="247" t="s">
        <v>770</v>
      </c>
      <c r="G77" s="248"/>
      <c r="H77" s="246"/>
      <c r="I77" s="246"/>
      <c r="J77" s="246" t="s">
        <v>771</v>
      </c>
      <c r="K77" s="243"/>
    </row>
    <row r="78" spans="2:11" s="1" customFormat="1" ht="5.25" customHeight="1">
      <c r="B78" s="242"/>
      <c r="C78" s="249"/>
      <c r="D78" s="249"/>
      <c r="E78" s="249"/>
      <c r="F78" s="249"/>
      <c r="G78" s="250"/>
      <c r="H78" s="249"/>
      <c r="I78" s="249"/>
      <c r="J78" s="249"/>
      <c r="K78" s="243"/>
    </row>
    <row r="79" spans="2:11" s="1" customFormat="1" ht="15" customHeight="1">
      <c r="B79" s="242"/>
      <c r="C79" s="231" t="s">
        <v>51</v>
      </c>
      <c r="D79" s="251"/>
      <c r="E79" s="251"/>
      <c r="F79" s="252" t="s">
        <v>772</v>
      </c>
      <c r="G79" s="253"/>
      <c r="H79" s="231" t="s">
        <v>773</v>
      </c>
      <c r="I79" s="231" t="s">
        <v>774</v>
      </c>
      <c r="J79" s="231">
        <v>20</v>
      </c>
      <c r="K79" s="243"/>
    </row>
    <row r="80" spans="2:11" s="1" customFormat="1" ht="15" customHeight="1">
      <c r="B80" s="242"/>
      <c r="C80" s="231" t="s">
        <v>775</v>
      </c>
      <c r="D80" s="231"/>
      <c r="E80" s="231"/>
      <c r="F80" s="252" t="s">
        <v>772</v>
      </c>
      <c r="G80" s="253"/>
      <c r="H80" s="231" t="s">
        <v>776</v>
      </c>
      <c r="I80" s="231" t="s">
        <v>774</v>
      </c>
      <c r="J80" s="231">
        <v>120</v>
      </c>
      <c r="K80" s="243"/>
    </row>
    <row r="81" spans="2:11" s="1" customFormat="1" ht="15" customHeight="1">
      <c r="B81" s="254"/>
      <c r="C81" s="231" t="s">
        <v>777</v>
      </c>
      <c r="D81" s="231"/>
      <c r="E81" s="231"/>
      <c r="F81" s="252" t="s">
        <v>778</v>
      </c>
      <c r="G81" s="253"/>
      <c r="H81" s="231" t="s">
        <v>779</v>
      </c>
      <c r="I81" s="231" t="s">
        <v>774</v>
      </c>
      <c r="J81" s="231">
        <v>50</v>
      </c>
      <c r="K81" s="243"/>
    </row>
    <row r="82" spans="2:11" s="1" customFormat="1" ht="15" customHeight="1">
      <c r="B82" s="254"/>
      <c r="C82" s="231" t="s">
        <v>780</v>
      </c>
      <c r="D82" s="231"/>
      <c r="E82" s="231"/>
      <c r="F82" s="252" t="s">
        <v>772</v>
      </c>
      <c r="G82" s="253"/>
      <c r="H82" s="231" t="s">
        <v>781</v>
      </c>
      <c r="I82" s="231" t="s">
        <v>782</v>
      </c>
      <c r="J82" s="231"/>
      <c r="K82" s="243"/>
    </row>
    <row r="83" spans="2:11" s="1" customFormat="1" ht="15" customHeight="1">
      <c r="B83" s="254"/>
      <c r="C83" s="255" t="s">
        <v>783</v>
      </c>
      <c r="D83" s="255"/>
      <c r="E83" s="255"/>
      <c r="F83" s="256" t="s">
        <v>778</v>
      </c>
      <c r="G83" s="255"/>
      <c r="H83" s="255" t="s">
        <v>784</v>
      </c>
      <c r="I83" s="255" t="s">
        <v>774</v>
      </c>
      <c r="J83" s="255">
        <v>15</v>
      </c>
      <c r="K83" s="243"/>
    </row>
    <row r="84" spans="2:11" s="1" customFormat="1" ht="15" customHeight="1">
      <c r="B84" s="254"/>
      <c r="C84" s="255" t="s">
        <v>785</v>
      </c>
      <c r="D84" s="255"/>
      <c r="E84" s="255"/>
      <c r="F84" s="256" t="s">
        <v>778</v>
      </c>
      <c r="G84" s="255"/>
      <c r="H84" s="255" t="s">
        <v>786</v>
      </c>
      <c r="I84" s="255" t="s">
        <v>774</v>
      </c>
      <c r="J84" s="255">
        <v>15</v>
      </c>
      <c r="K84" s="243"/>
    </row>
    <row r="85" spans="2:11" s="1" customFormat="1" ht="15" customHeight="1">
      <c r="B85" s="254"/>
      <c r="C85" s="255" t="s">
        <v>787</v>
      </c>
      <c r="D85" s="255"/>
      <c r="E85" s="255"/>
      <c r="F85" s="256" t="s">
        <v>778</v>
      </c>
      <c r="G85" s="255"/>
      <c r="H85" s="255" t="s">
        <v>788</v>
      </c>
      <c r="I85" s="255" t="s">
        <v>774</v>
      </c>
      <c r="J85" s="255">
        <v>20</v>
      </c>
      <c r="K85" s="243"/>
    </row>
    <row r="86" spans="2:11" s="1" customFormat="1" ht="15" customHeight="1">
      <c r="B86" s="254"/>
      <c r="C86" s="255" t="s">
        <v>789</v>
      </c>
      <c r="D86" s="255"/>
      <c r="E86" s="255"/>
      <c r="F86" s="256" t="s">
        <v>778</v>
      </c>
      <c r="G86" s="255"/>
      <c r="H86" s="255" t="s">
        <v>790</v>
      </c>
      <c r="I86" s="255" t="s">
        <v>774</v>
      </c>
      <c r="J86" s="255">
        <v>20</v>
      </c>
      <c r="K86" s="243"/>
    </row>
    <row r="87" spans="2:11" s="1" customFormat="1" ht="15" customHeight="1">
      <c r="B87" s="254"/>
      <c r="C87" s="231" t="s">
        <v>791</v>
      </c>
      <c r="D87" s="231"/>
      <c r="E87" s="231"/>
      <c r="F87" s="252" t="s">
        <v>778</v>
      </c>
      <c r="G87" s="253"/>
      <c r="H87" s="231" t="s">
        <v>792</v>
      </c>
      <c r="I87" s="231" t="s">
        <v>774</v>
      </c>
      <c r="J87" s="231">
        <v>50</v>
      </c>
      <c r="K87" s="243"/>
    </row>
    <row r="88" spans="2:11" s="1" customFormat="1" ht="15" customHeight="1">
      <c r="B88" s="254"/>
      <c r="C88" s="231" t="s">
        <v>793</v>
      </c>
      <c r="D88" s="231"/>
      <c r="E88" s="231"/>
      <c r="F88" s="252" t="s">
        <v>778</v>
      </c>
      <c r="G88" s="253"/>
      <c r="H88" s="231" t="s">
        <v>794</v>
      </c>
      <c r="I88" s="231" t="s">
        <v>774</v>
      </c>
      <c r="J88" s="231">
        <v>20</v>
      </c>
      <c r="K88" s="243"/>
    </row>
    <row r="89" spans="2:11" s="1" customFormat="1" ht="15" customHeight="1">
      <c r="B89" s="254"/>
      <c r="C89" s="231" t="s">
        <v>795</v>
      </c>
      <c r="D89" s="231"/>
      <c r="E89" s="231"/>
      <c r="F89" s="252" t="s">
        <v>778</v>
      </c>
      <c r="G89" s="253"/>
      <c r="H89" s="231" t="s">
        <v>796</v>
      </c>
      <c r="I89" s="231" t="s">
        <v>774</v>
      </c>
      <c r="J89" s="231">
        <v>20</v>
      </c>
      <c r="K89" s="243"/>
    </row>
    <row r="90" spans="2:11" s="1" customFormat="1" ht="15" customHeight="1">
      <c r="B90" s="254"/>
      <c r="C90" s="231" t="s">
        <v>797</v>
      </c>
      <c r="D90" s="231"/>
      <c r="E90" s="231"/>
      <c r="F90" s="252" t="s">
        <v>778</v>
      </c>
      <c r="G90" s="253"/>
      <c r="H90" s="231" t="s">
        <v>798</v>
      </c>
      <c r="I90" s="231" t="s">
        <v>774</v>
      </c>
      <c r="J90" s="231">
        <v>50</v>
      </c>
      <c r="K90" s="243"/>
    </row>
    <row r="91" spans="2:11" s="1" customFormat="1" ht="15" customHeight="1">
      <c r="B91" s="254"/>
      <c r="C91" s="231" t="s">
        <v>799</v>
      </c>
      <c r="D91" s="231"/>
      <c r="E91" s="231"/>
      <c r="F91" s="252" t="s">
        <v>778</v>
      </c>
      <c r="G91" s="253"/>
      <c r="H91" s="231" t="s">
        <v>799</v>
      </c>
      <c r="I91" s="231" t="s">
        <v>774</v>
      </c>
      <c r="J91" s="231">
        <v>50</v>
      </c>
      <c r="K91" s="243"/>
    </row>
    <row r="92" spans="2:11" s="1" customFormat="1" ht="15" customHeight="1">
      <c r="B92" s="254"/>
      <c r="C92" s="231" t="s">
        <v>800</v>
      </c>
      <c r="D92" s="231"/>
      <c r="E92" s="231"/>
      <c r="F92" s="252" t="s">
        <v>778</v>
      </c>
      <c r="G92" s="253"/>
      <c r="H92" s="231" t="s">
        <v>801</v>
      </c>
      <c r="I92" s="231" t="s">
        <v>774</v>
      </c>
      <c r="J92" s="231">
        <v>255</v>
      </c>
      <c r="K92" s="243"/>
    </row>
    <row r="93" spans="2:11" s="1" customFormat="1" ht="15" customHeight="1">
      <c r="B93" s="254"/>
      <c r="C93" s="231" t="s">
        <v>802</v>
      </c>
      <c r="D93" s="231"/>
      <c r="E93" s="231"/>
      <c r="F93" s="252" t="s">
        <v>772</v>
      </c>
      <c r="G93" s="253"/>
      <c r="H93" s="231" t="s">
        <v>803</v>
      </c>
      <c r="I93" s="231" t="s">
        <v>804</v>
      </c>
      <c r="J93" s="231"/>
      <c r="K93" s="243"/>
    </row>
    <row r="94" spans="2:11" s="1" customFormat="1" ht="15" customHeight="1">
      <c r="B94" s="254"/>
      <c r="C94" s="231" t="s">
        <v>805</v>
      </c>
      <c r="D94" s="231"/>
      <c r="E94" s="231"/>
      <c r="F94" s="252" t="s">
        <v>772</v>
      </c>
      <c r="G94" s="253"/>
      <c r="H94" s="231" t="s">
        <v>806</v>
      </c>
      <c r="I94" s="231" t="s">
        <v>807</v>
      </c>
      <c r="J94" s="231"/>
      <c r="K94" s="243"/>
    </row>
    <row r="95" spans="2:11" s="1" customFormat="1" ht="15" customHeight="1">
      <c r="B95" s="254"/>
      <c r="C95" s="231" t="s">
        <v>808</v>
      </c>
      <c r="D95" s="231"/>
      <c r="E95" s="231"/>
      <c r="F95" s="252" t="s">
        <v>772</v>
      </c>
      <c r="G95" s="253"/>
      <c r="H95" s="231" t="s">
        <v>808</v>
      </c>
      <c r="I95" s="231" t="s">
        <v>807</v>
      </c>
      <c r="J95" s="231"/>
      <c r="K95" s="243"/>
    </row>
    <row r="96" spans="2:11" s="1" customFormat="1" ht="15" customHeight="1">
      <c r="B96" s="254"/>
      <c r="C96" s="231" t="s">
        <v>36</v>
      </c>
      <c r="D96" s="231"/>
      <c r="E96" s="231"/>
      <c r="F96" s="252" t="s">
        <v>772</v>
      </c>
      <c r="G96" s="253"/>
      <c r="H96" s="231" t="s">
        <v>809</v>
      </c>
      <c r="I96" s="231" t="s">
        <v>807</v>
      </c>
      <c r="J96" s="231"/>
      <c r="K96" s="243"/>
    </row>
    <row r="97" spans="2:11" s="1" customFormat="1" ht="15" customHeight="1">
      <c r="B97" s="254"/>
      <c r="C97" s="231" t="s">
        <v>46</v>
      </c>
      <c r="D97" s="231"/>
      <c r="E97" s="231"/>
      <c r="F97" s="252" t="s">
        <v>772</v>
      </c>
      <c r="G97" s="253"/>
      <c r="H97" s="231" t="s">
        <v>810</v>
      </c>
      <c r="I97" s="231" t="s">
        <v>807</v>
      </c>
      <c r="J97" s="231"/>
      <c r="K97" s="243"/>
    </row>
    <row r="98" spans="2:11" s="1" customFormat="1" ht="15" customHeight="1">
      <c r="B98" s="257"/>
      <c r="C98" s="258"/>
      <c r="D98" s="258"/>
      <c r="E98" s="258"/>
      <c r="F98" s="258"/>
      <c r="G98" s="258"/>
      <c r="H98" s="258"/>
      <c r="I98" s="258"/>
      <c r="J98" s="258"/>
      <c r="K98" s="259"/>
    </row>
    <row r="99" spans="2:11" s="1" customFormat="1" ht="18.75" customHeight="1">
      <c r="B99" s="260"/>
      <c r="C99" s="261"/>
      <c r="D99" s="261"/>
      <c r="E99" s="261"/>
      <c r="F99" s="261"/>
      <c r="G99" s="261"/>
      <c r="H99" s="261"/>
      <c r="I99" s="261"/>
      <c r="J99" s="261"/>
      <c r="K99" s="260"/>
    </row>
    <row r="100" spans="2:11" s="1" customFormat="1" ht="18.75" customHeight="1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</row>
    <row r="101" spans="2:11" s="1" customFormat="1" ht="7.5" customHeight="1">
      <c r="B101" s="239"/>
      <c r="C101" s="240"/>
      <c r="D101" s="240"/>
      <c r="E101" s="240"/>
      <c r="F101" s="240"/>
      <c r="G101" s="240"/>
      <c r="H101" s="240"/>
      <c r="I101" s="240"/>
      <c r="J101" s="240"/>
      <c r="K101" s="241"/>
    </row>
    <row r="102" spans="2:11" s="1" customFormat="1" ht="45" customHeight="1">
      <c r="B102" s="242"/>
      <c r="C102" s="360" t="s">
        <v>811</v>
      </c>
      <c r="D102" s="360"/>
      <c r="E102" s="360"/>
      <c r="F102" s="360"/>
      <c r="G102" s="360"/>
      <c r="H102" s="360"/>
      <c r="I102" s="360"/>
      <c r="J102" s="360"/>
      <c r="K102" s="243"/>
    </row>
    <row r="103" spans="2:11" s="1" customFormat="1" ht="17.25" customHeight="1">
      <c r="B103" s="242"/>
      <c r="C103" s="244" t="s">
        <v>766</v>
      </c>
      <c r="D103" s="244"/>
      <c r="E103" s="244"/>
      <c r="F103" s="244" t="s">
        <v>767</v>
      </c>
      <c r="G103" s="245"/>
      <c r="H103" s="244" t="s">
        <v>52</v>
      </c>
      <c r="I103" s="244" t="s">
        <v>55</v>
      </c>
      <c r="J103" s="244" t="s">
        <v>768</v>
      </c>
      <c r="K103" s="243"/>
    </row>
    <row r="104" spans="2:11" s="1" customFormat="1" ht="17.25" customHeight="1">
      <c r="B104" s="242"/>
      <c r="C104" s="246" t="s">
        <v>769</v>
      </c>
      <c r="D104" s="246"/>
      <c r="E104" s="246"/>
      <c r="F104" s="247" t="s">
        <v>770</v>
      </c>
      <c r="G104" s="248"/>
      <c r="H104" s="246"/>
      <c r="I104" s="246"/>
      <c r="J104" s="246" t="s">
        <v>771</v>
      </c>
      <c r="K104" s="243"/>
    </row>
    <row r="105" spans="2:11" s="1" customFormat="1" ht="5.25" customHeight="1">
      <c r="B105" s="242"/>
      <c r="C105" s="244"/>
      <c r="D105" s="244"/>
      <c r="E105" s="244"/>
      <c r="F105" s="244"/>
      <c r="G105" s="262"/>
      <c r="H105" s="244"/>
      <c r="I105" s="244"/>
      <c r="J105" s="244"/>
      <c r="K105" s="243"/>
    </row>
    <row r="106" spans="2:11" s="1" customFormat="1" ht="15" customHeight="1">
      <c r="B106" s="242"/>
      <c r="C106" s="231" t="s">
        <v>51</v>
      </c>
      <c r="D106" s="251"/>
      <c r="E106" s="251"/>
      <c r="F106" s="252" t="s">
        <v>772</v>
      </c>
      <c r="G106" s="231"/>
      <c r="H106" s="231" t="s">
        <v>812</v>
      </c>
      <c r="I106" s="231" t="s">
        <v>774</v>
      </c>
      <c r="J106" s="231">
        <v>20</v>
      </c>
      <c r="K106" s="243"/>
    </row>
    <row r="107" spans="2:11" s="1" customFormat="1" ht="15" customHeight="1">
      <c r="B107" s="242"/>
      <c r="C107" s="231" t="s">
        <v>775</v>
      </c>
      <c r="D107" s="231"/>
      <c r="E107" s="231"/>
      <c r="F107" s="252" t="s">
        <v>772</v>
      </c>
      <c r="G107" s="231"/>
      <c r="H107" s="231" t="s">
        <v>812</v>
      </c>
      <c r="I107" s="231" t="s">
        <v>774</v>
      </c>
      <c r="J107" s="231">
        <v>120</v>
      </c>
      <c r="K107" s="243"/>
    </row>
    <row r="108" spans="2:11" s="1" customFormat="1" ht="15" customHeight="1">
      <c r="B108" s="254"/>
      <c r="C108" s="231" t="s">
        <v>777</v>
      </c>
      <c r="D108" s="231"/>
      <c r="E108" s="231"/>
      <c r="F108" s="252" t="s">
        <v>778</v>
      </c>
      <c r="G108" s="231"/>
      <c r="H108" s="231" t="s">
        <v>812</v>
      </c>
      <c r="I108" s="231" t="s">
        <v>774</v>
      </c>
      <c r="J108" s="231">
        <v>50</v>
      </c>
      <c r="K108" s="243"/>
    </row>
    <row r="109" spans="2:11" s="1" customFormat="1" ht="15" customHeight="1">
      <c r="B109" s="254"/>
      <c r="C109" s="231" t="s">
        <v>780</v>
      </c>
      <c r="D109" s="231"/>
      <c r="E109" s="231"/>
      <c r="F109" s="252" t="s">
        <v>772</v>
      </c>
      <c r="G109" s="231"/>
      <c r="H109" s="231" t="s">
        <v>812</v>
      </c>
      <c r="I109" s="231" t="s">
        <v>782</v>
      </c>
      <c r="J109" s="231"/>
      <c r="K109" s="243"/>
    </row>
    <row r="110" spans="2:11" s="1" customFormat="1" ht="15" customHeight="1">
      <c r="B110" s="254"/>
      <c r="C110" s="231" t="s">
        <v>791</v>
      </c>
      <c r="D110" s="231"/>
      <c r="E110" s="231"/>
      <c r="F110" s="252" t="s">
        <v>778</v>
      </c>
      <c r="G110" s="231"/>
      <c r="H110" s="231" t="s">
        <v>812</v>
      </c>
      <c r="I110" s="231" t="s">
        <v>774</v>
      </c>
      <c r="J110" s="231">
        <v>50</v>
      </c>
      <c r="K110" s="243"/>
    </row>
    <row r="111" spans="2:11" s="1" customFormat="1" ht="15" customHeight="1">
      <c r="B111" s="254"/>
      <c r="C111" s="231" t="s">
        <v>799</v>
      </c>
      <c r="D111" s="231"/>
      <c r="E111" s="231"/>
      <c r="F111" s="252" t="s">
        <v>778</v>
      </c>
      <c r="G111" s="231"/>
      <c r="H111" s="231" t="s">
        <v>812</v>
      </c>
      <c r="I111" s="231" t="s">
        <v>774</v>
      </c>
      <c r="J111" s="231">
        <v>50</v>
      </c>
      <c r="K111" s="243"/>
    </row>
    <row r="112" spans="2:11" s="1" customFormat="1" ht="15" customHeight="1">
      <c r="B112" s="254"/>
      <c r="C112" s="231" t="s">
        <v>797</v>
      </c>
      <c r="D112" s="231"/>
      <c r="E112" s="231"/>
      <c r="F112" s="252" t="s">
        <v>778</v>
      </c>
      <c r="G112" s="231"/>
      <c r="H112" s="231" t="s">
        <v>812</v>
      </c>
      <c r="I112" s="231" t="s">
        <v>774</v>
      </c>
      <c r="J112" s="231">
        <v>50</v>
      </c>
      <c r="K112" s="243"/>
    </row>
    <row r="113" spans="2:11" s="1" customFormat="1" ht="15" customHeight="1">
      <c r="B113" s="254"/>
      <c r="C113" s="231" t="s">
        <v>51</v>
      </c>
      <c r="D113" s="231"/>
      <c r="E113" s="231"/>
      <c r="F113" s="252" t="s">
        <v>772</v>
      </c>
      <c r="G113" s="231"/>
      <c r="H113" s="231" t="s">
        <v>813</v>
      </c>
      <c r="I113" s="231" t="s">
        <v>774</v>
      </c>
      <c r="J113" s="231">
        <v>20</v>
      </c>
      <c r="K113" s="243"/>
    </row>
    <row r="114" spans="2:11" s="1" customFormat="1" ht="15" customHeight="1">
      <c r="B114" s="254"/>
      <c r="C114" s="231" t="s">
        <v>814</v>
      </c>
      <c r="D114" s="231"/>
      <c r="E114" s="231"/>
      <c r="F114" s="252" t="s">
        <v>772</v>
      </c>
      <c r="G114" s="231"/>
      <c r="H114" s="231" t="s">
        <v>815</v>
      </c>
      <c r="I114" s="231" t="s">
        <v>774</v>
      </c>
      <c r="J114" s="231">
        <v>120</v>
      </c>
      <c r="K114" s="243"/>
    </row>
    <row r="115" spans="2:11" s="1" customFormat="1" ht="15" customHeight="1">
      <c r="B115" s="254"/>
      <c r="C115" s="231" t="s">
        <v>36</v>
      </c>
      <c r="D115" s="231"/>
      <c r="E115" s="231"/>
      <c r="F115" s="252" t="s">
        <v>772</v>
      </c>
      <c r="G115" s="231"/>
      <c r="H115" s="231" t="s">
        <v>816</v>
      </c>
      <c r="I115" s="231" t="s">
        <v>807</v>
      </c>
      <c r="J115" s="231"/>
      <c r="K115" s="243"/>
    </row>
    <row r="116" spans="2:11" s="1" customFormat="1" ht="15" customHeight="1">
      <c r="B116" s="254"/>
      <c r="C116" s="231" t="s">
        <v>46</v>
      </c>
      <c r="D116" s="231"/>
      <c r="E116" s="231"/>
      <c r="F116" s="252" t="s">
        <v>772</v>
      </c>
      <c r="G116" s="231"/>
      <c r="H116" s="231" t="s">
        <v>817</v>
      </c>
      <c r="I116" s="231" t="s">
        <v>807</v>
      </c>
      <c r="J116" s="231"/>
      <c r="K116" s="243"/>
    </row>
    <row r="117" spans="2:11" s="1" customFormat="1" ht="15" customHeight="1">
      <c r="B117" s="254"/>
      <c r="C117" s="231" t="s">
        <v>55</v>
      </c>
      <c r="D117" s="231"/>
      <c r="E117" s="231"/>
      <c r="F117" s="252" t="s">
        <v>772</v>
      </c>
      <c r="G117" s="231"/>
      <c r="H117" s="231" t="s">
        <v>818</v>
      </c>
      <c r="I117" s="231" t="s">
        <v>819</v>
      </c>
      <c r="J117" s="231"/>
      <c r="K117" s="243"/>
    </row>
    <row r="118" spans="2:11" s="1" customFormat="1" ht="15" customHeight="1">
      <c r="B118" s="257"/>
      <c r="C118" s="263"/>
      <c r="D118" s="263"/>
      <c r="E118" s="263"/>
      <c r="F118" s="263"/>
      <c r="G118" s="263"/>
      <c r="H118" s="263"/>
      <c r="I118" s="263"/>
      <c r="J118" s="263"/>
      <c r="K118" s="259"/>
    </row>
    <row r="119" spans="2:11" s="1" customFormat="1" ht="18.75" customHeight="1">
      <c r="B119" s="264"/>
      <c r="C119" s="265"/>
      <c r="D119" s="265"/>
      <c r="E119" s="265"/>
      <c r="F119" s="266"/>
      <c r="G119" s="265"/>
      <c r="H119" s="265"/>
      <c r="I119" s="265"/>
      <c r="J119" s="265"/>
      <c r="K119" s="264"/>
    </row>
    <row r="120" spans="2:11" s="1" customFormat="1" ht="18.75" customHeight="1"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</row>
    <row r="121" spans="2:11" s="1" customFormat="1" ht="7.5" customHeight="1">
      <c r="B121" s="267"/>
      <c r="C121" s="268"/>
      <c r="D121" s="268"/>
      <c r="E121" s="268"/>
      <c r="F121" s="268"/>
      <c r="G121" s="268"/>
      <c r="H121" s="268"/>
      <c r="I121" s="268"/>
      <c r="J121" s="268"/>
      <c r="K121" s="269"/>
    </row>
    <row r="122" spans="2:11" s="1" customFormat="1" ht="45" customHeight="1">
      <c r="B122" s="270"/>
      <c r="C122" s="358" t="s">
        <v>820</v>
      </c>
      <c r="D122" s="358"/>
      <c r="E122" s="358"/>
      <c r="F122" s="358"/>
      <c r="G122" s="358"/>
      <c r="H122" s="358"/>
      <c r="I122" s="358"/>
      <c r="J122" s="358"/>
      <c r="K122" s="271"/>
    </row>
    <row r="123" spans="2:11" s="1" customFormat="1" ht="17.25" customHeight="1">
      <c r="B123" s="272"/>
      <c r="C123" s="244" t="s">
        <v>766</v>
      </c>
      <c r="D123" s="244"/>
      <c r="E123" s="244"/>
      <c r="F123" s="244" t="s">
        <v>767</v>
      </c>
      <c r="G123" s="245"/>
      <c r="H123" s="244" t="s">
        <v>52</v>
      </c>
      <c r="I123" s="244" t="s">
        <v>55</v>
      </c>
      <c r="J123" s="244" t="s">
        <v>768</v>
      </c>
      <c r="K123" s="273"/>
    </row>
    <row r="124" spans="2:11" s="1" customFormat="1" ht="17.25" customHeight="1">
      <c r="B124" s="272"/>
      <c r="C124" s="246" t="s">
        <v>769</v>
      </c>
      <c r="D124" s="246"/>
      <c r="E124" s="246"/>
      <c r="F124" s="247" t="s">
        <v>770</v>
      </c>
      <c r="G124" s="248"/>
      <c r="H124" s="246"/>
      <c r="I124" s="246"/>
      <c r="J124" s="246" t="s">
        <v>771</v>
      </c>
      <c r="K124" s="273"/>
    </row>
    <row r="125" spans="2:11" s="1" customFormat="1" ht="5.25" customHeight="1">
      <c r="B125" s="274"/>
      <c r="C125" s="249"/>
      <c r="D125" s="249"/>
      <c r="E125" s="249"/>
      <c r="F125" s="249"/>
      <c r="G125" s="275"/>
      <c r="H125" s="249"/>
      <c r="I125" s="249"/>
      <c r="J125" s="249"/>
      <c r="K125" s="276"/>
    </row>
    <row r="126" spans="2:11" s="1" customFormat="1" ht="15" customHeight="1">
      <c r="B126" s="274"/>
      <c r="C126" s="231" t="s">
        <v>775</v>
      </c>
      <c r="D126" s="251"/>
      <c r="E126" s="251"/>
      <c r="F126" s="252" t="s">
        <v>772</v>
      </c>
      <c r="G126" s="231"/>
      <c r="H126" s="231" t="s">
        <v>812</v>
      </c>
      <c r="I126" s="231" t="s">
        <v>774</v>
      </c>
      <c r="J126" s="231">
        <v>120</v>
      </c>
      <c r="K126" s="277"/>
    </row>
    <row r="127" spans="2:11" s="1" customFormat="1" ht="15" customHeight="1">
      <c r="B127" s="274"/>
      <c r="C127" s="231" t="s">
        <v>821</v>
      </c>
      <c r="D127" s="231"/>
      <c r="E127" s="231"/>
      <c r="F127" s="252" t="s">
        <v>772</v>
      </c>
      <c r="G127" s="231"/>
      <c r="H127" s="231" t="s">
        <v>822</v>
      </c>
      <c r="I127" s="231" t="s">
        <v>774</v>
      </c>
      <c r="J127" s="231" t="s">
        <v>823</v>
      </c>
      <c r="K127" s="277"/>
    </row>
    <row r="128" spans="2:11" s="1" customFormat="1" ht="15" customHeight="1">
      <c r="B128" s="274"/>
      <c r="C128" s="231" t="s">
        <v>720</v>
      </c>
      <c r="D128" s="231"/>
      <c r="E128" s="231"/>
      <c r="F128" s="252" t="s">
        <v>772</v>
      </c>
      <c r="G128" s="231"/>
      <c r="H128" s="231" t="s">
        <v>824</v>
      </c>
      <c r="I128" s="231" t="s">
        <v>774</v>
      </c>
      <c r="J128" s="231" t="s">
        <v>823</v>
      </c>
      <c r="K128" s="277"/>
    </row>
    <row r="129" spans="2:11" s="1" customFormat="1" ht="15" customHeight="1">
      <c r="B129" s="274"/>
      <c r="C129" s="231" t="s">
        <v>783</v>
      </c>
      <c r="D129" s="231"/>
      <c r="E129" s="231"/>
      <c r="F129" s="252" t="s">
        <v>778</v>
      </c>
      <c r="G129" s="231"/>
      <c r="H129" s="231" t="s">
        <v>784</v>
      </c>
      <c r="I129" s="231" t="s">
        <v>774</v>
      </c>
      <c r="J129" s="231">
        <v>15</v>
      </c>
      <c r="K129" s="277"/>
    </row>
    <row r="130" spans="2:11" s="1" customFormat="1" ht="15" customHeight="1">
      <c r="B130" s="274"/>
      <c r="C130" s="255" t="s">
        <v>785</v>
      </c>
      <c r="D130" s="255"/>
      <c r="E130" s="255"/>
      <c r="F130" s="256" t="s">
        <v>778</v>
      </c>
      <c r="G130" s="255"/>
      <c r="H130" s="255" t="s">
        <v>786</v>
      </c>
      <c r="I130" s="255" t="s">
        <v>774</v>
      </c>
      <c r="J130" s="255">
        <v>15</v>
      </c>
      <c r="K130" s="277"/>
    </row>
    <row r="131" spans="2:11" s="1" customFormat="1" ht="15" customHeight="1">
      <c r="B131" s="274"/>
      <c r="C131" s="255" t="s">
        <v>787</v>
      </c>
      <c r="D131" s="255"/>
      <c r="E131" s="255"/>
      <c r="F131" s="256" t="s">
        <v>778</v>
      </c>
      <c r="G131" s="255"/>
      <c r="H131" s="255" t="s">
        <v>788</v>
      </c>
      <c r="I131" s="255" t="s">
        <v>774</v>
      </c>
      <c r="J131" s="255">
        <v>20</v>
      </c>
      <c r="K131" s="277"/>
    </row>
    <row r="132" spans="2:11" s="1" customFormat="1" ht="15" customHeight="1">
      <c r="B132" s="274"/>
      <c r="C132" s="255" t="s">
        <v>789</v>
      </c>
      <c r="D132" s="255"/>
      <c r="E132" s="255"/>
      <c r="F132" s="256" t="s">
        <v>778</v>
      </c>
      <c r="G132" s="255"/>
      <c r="H132" s="255" t="s">
        <v>790</v>
      </c>
      <c r="I132" s="255" t="s">
        <v>774</v>
      </c>
      <c r="J132" s="255">
        <v>20</v>
      </c>
      <c r="K132" s="277"/>
    </row>
    <row r="133" spans="2:11" s="1" customFormat="1" ht="15" customHeight="1">
      <c r="B133" s="274"/>
      <c r="C133" s="231" t="s">
        <v>777</v>
      </c>
      <c r="D133" s="231"/>
      <c r="E133" s="231"/>
      <c r="F133" s="252" t="s">
        <v>778</v>
      </c>
      <c r="G133" s="231"/>
      <c r="H133" s="231" t="s">
        <v>812</v>
      </c>
      <c r="I133" s="231" t="s">
        <v>774</v>
      </c>
      <c r="J133" s="231">
        <v>50</v>
      </c>
      <c r="K133" s="277"/>
    </row>
    <row r="134" spans="2:11" s="1" customFormat="1" ht="15" customHeight="1">
      <c r="B134" s="274"/>
      <c r="C134" s="231" t="s">
        <v>791</v>
      </c>
      <c r="D134" s="231"/>
      <c r="E134" s="231"/>
      <c r="F134" s="252" t="s">
        <v>778</v>
      </c>
      <c r="G134" s="231"/>
      <c r="H134" s="231" t="s">
        <v>812</v>
      </c>
      <c r="I134" s="231" t="s">
        <v>774</v>
      </c>
      <c r="J134" s="231">
        <v>50</v>
      </c>
      <c r="K134" s="277"/>
    </row>
    <row r="135" spans="2:11" s="1" customFormat="1" ht="15" customHeight="1">
      <c r="B135" s="274"/>
      <c r="C135" s="231" t="s">
        <v>797</v>
      </c>
      <c r="D135" s="231"/>
      <c r="E135" s="231"/>
      <c r="F135" s="252" t="s">
        <v>778</v>
      </c>
      <c r="G135" s="231"/>
      <c r="H135" s="231" t="s">
        <v>812</v>
      </c>
      <c r="I135" s="231" t="s">
        <v>774</v>
      </c>
      <c r="J135" s="231">
        <v>50</v>
      </c>
      <c r="K135" s="277"/>
    </row>
    <row r="136" spans="2:11" s="1" customFormat="1" ht="15" customHeight="1">
      <c r="B136" s="274"/>
      <c r="C136" s="231" t="s">
        <v>799</v>
      </c>
      <c r="D136" s="231"/>
      <c r="E136" s="231"/>
      <c r="F136" s="252" t="s">
        <v>778</v>
      </c>
      <c r="G136" s="231"/>
      <c r="H136" s="231" t="s">
        <v>812</v>
      </c>
      <c r="I136" s="231" t="s">
        <v>774</v>
      </c>
      <c r="J136" s="231">
        <v>50</v>
      </c>
      <c r="K136" s="277"/>
    </row>
    <row r="137" spans="2:11" s="1" customFormat="1" ht="15" customHeight="1">
      <c r="B137" s="274"/>
      <c r="C137" s="231" t="s">
        <v>800</v>
      </c>
      <c r="D137" s="231"/>
      <c r="E137" s="231"/>
      <c r="F137" s="252" t="s">
        <v>778</v>
      </c>
      <c r="G137" s="231"/>
      <c r="H137" s="231" t="s">
        <v>825</v>
      </c>
      <c r="I137" s="231" t="s">
        <v>774</v>
      </c>
      <c r="J137" s="231">
        <v>255</v>
      </c>
      <c r="K137" s="277"/>
    </row>
    <row r="138" spans="2:11" s="1" customFormat="1" ht="15" customHeight="1">
      <c r="B138" s="274"/>
      <c r="C138" s="231" t="s">
        <v>802</v>
      </c>
      <c r="D138" s="231"/>
      <c r="E138" s="231"/>
      <c r="F138" s="252" t="s">
        <v>772</v>
      </c>
      <c r="G138" s="231"/>
      <c r="H138" s="231" t="s">
        <v>826</v>
      </c>
      <c r="I138" s="231" t="s">
        <v>804</v>
      </c>
      <c r="J138" s="231"/>
      <c r="K138" s="277"/>
    </row>
    <row r="139" spans="2:11" s="1" customFormat="1" ht="15" customHeight="1">
      <c r="B139" s="274"/>
      <c r="C139" s="231" t="s">
        <v>805</v>
      </c>
      <c r="D139" s="231"/>
      <c r="E139" s="231"/>
      <c r="F139" s="252" t="s">
        <v>772</v>
      </c>
      <c r="G139" s="231"/>
      <c r="H139" s="231" t="s">
        <v>827</v>
      </c>
      <c r="I139" s="231" t="s">
        <v>807</v>
      </c>
      <c r="J139" s="231"/>
      <c r="K139" s="277"/>
    </row>
    <row r="140" spans="2:11" s="1" customFormat="1" ht="15" customHeight="1">
      <c r="B140" s="274"/>
      <c r="C140" s="231" t="s">
        <v>808</v>
      </c>
      <c r="D140" s="231"/>
      <c r="E140" s="231"/>
      <c r="F140" s="252" t="s">
        <v>772</v>
      </c>
      <c r="G140" s="231"/>
      <c r="H140" s="231" t="s">
        <v>808</v>
      </c>
      <c r="I140" s="231" t="s">
        <v>807</v>
      </c>
      <c r="J140" s="231"/>
      <c r="K140" s="277"/>
    </row>
    <row r="141" spans="2:11" s="1" customFormat="1" ht="15" customHeight="1">
      <c r="B141" s="274"/>
      <c r="C141" s="231" t="s">
        <v>36</v>
      </c>
      <c r="D141" s="231"/>
      <c r="E141" s="231"/>
      <c r="F141" s="252" t="s">
        <v>772</v>
      </c>
      <c r="G141" s="231"/>
      <c r="H141" s="231" t="s">
        <v>828</v>
      </c>
      <c r="I141" s="231" t="s">
        <v>807</v>
      </c>
      <c r="J141" s="231"/>
      <c r="K141" s="277"/>
    </row>
    <row r="142" spans="2:11" s="1" customFormat="1" ht="15" customHeight="1">
      <c r="B142" s="274"/>
      <c r="C142" s="231" t="s">
        <v>829</v>
      </c>
      <c r="D142" s="231"/>
      <c r="E142" s="231"/>
      <c r="F142" s="252" t="s">
        <v>772</v>
      </c>
      <c r="G142" s="231"/>
      <c r="H142" s="231" t="s">
        <v>830</v>
      </c>
      <c r="I142" s="231" t="s">
        <v>807</v>
      </c>
      <c r="J142" s="231"/>
      <c r="K142" s="277"/>
    </row>
    <row r="143" spans="2:11" s="1" customFormat="1" ht="15" customHeight="1">
      <c r="B143" s="278"/>
      <c r="C143" s="279"/>
      <c r="D143" s="279"/>
      <c r="E143" s="279"/>
      <c r="F143" s="279"/>
      <c r="G143" s="279"/>
      <c r="H143" s="279"/>
      <c r="I143" s="279"/>
      <c r="J143" s="279"/>
      <c r="K143" s="280"/>
    </row>
    <row r="144" spans="2:11" s="1" customFormat="1" ht="18.75" customHeight="1">
      <c r="B144" s="265"/>
      <c r="C144" s="265"/>
      <c r="D144" s="265"/>
      <c r="E144" s="265"/>
      <c r="F144" s="266"/>
      <c r="G144" s="265"/>
      <c r="H144" s="265"/>
      <c r="I144" s="265"/>
      <c r="J144" s="265"/>
      <c r="K144" s="265"/>
    </row>
    <row r="145" spans="2:11" s="1" customFormat="1" ht="18.75" customHeight="1"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</row>
    <row r="146" spans="2:11" s="1" customFormat="1" ht="7.5" customHeight="1">
      <c r="B146" s="239"/>
      <c r="C146" s="240"/>
      <c r="D146" s="240"/>
      <c r="E146" s="240"/>
      <c r="F146" s="240"/>
      <c r="G146" s="240"/>
      <c r="H146" s="240"/>
      <c r="I146" s="240"/>
      <c r="J146" s="240"/>
      <c r="K146" s="241"/>
    </row>
    <row r="147" spans="2:11" s="1" customFormat="1" ht="45" customHeight="1">
      <c r="B147" s="242"/>
      <c r="C147" s="360" t="s">
        <v>831</v>
      </c>
      <c r="D147" s="360"/>
      <c r="E147" s="360"/>
      <c r="F147" s="360"/>
      <c r="G147" s="360"/>
      <c r="H147" s="360"/>
      <c r="I147" s="360"/>
      <c r="J147" s="360"/>
      <c r="K147" s="243"/>
    </row>
    <row r="148" spans="2:11" s="1" customFormat="1" ht="17.25" customHeight="1">
      <c r="B148" s="242"/>
      <c r="C148" s="244" t="s">
        <v>766</v>
      </c>
      <c r="D148" s="244"/>
      <c r="E148" s="244"/>
      <c r="F148" s="244" t="s">
        <v>767</v>
      </c>
      <c r="G148" s="245"/>
      <c r="H148" s="244" t="s">
        <v>52</v>
      </c>
      <c r="I148" s="244" t="s">
        <v>55</v>
      </c>
      <c r="J148" s="244" t="s">
        <v>768</v>
      </c>
      <c r="K148" s="243"/>
    </row>
    <row r="149" spans="2:11" s="1" customFormat="1" ht="17.25" customHeight="1">
      <c r="B149" s="242"/>
      <c r="C149" s="246" t="s">
        <v>769</v>
      </c>
      <c r="D149" s="246"/>
      <c r="E149" s="246"/>
      <c r="F149" s="247" t="s">
        <v>770</v>
      </c>
      <c r="G149" s="248"/>
      <c r="H149" s="246"/>
      <c r="I149" s="246"/>
      <c r="J149" s="246" t="s">
        <v>771</v>
      </c>
      <c r="K149" s="243"/>
    </row>
    <row r="150" spans="2:11" s="1" customFormat="1" ht="5.25" customHeight="1">
      <c r="B150" s="254"/>
      <c r="C150" s="249"/>
      <c r="D150" s="249"/>
      <c r="E150" s="249"/>
      <c r="F150" s="249"/>
      <c r="G150" s="250"/>
      <c r="H150" s="249"/>
      <c r="I150" s="249"/>
      <c r="J150" s="249"/>
      <c r="K150" s="277"/>
    </row>
    <row r="151" spans="2:11" s="1" customFormat="1" ht="15" customHeight="1">
      <c r="B151" s="254"/>
      <c r="C151" s="281" t="s">
        <v>775</v>
      </c>
      <c r="D151" s="231"/>
      <c r="E151" s="231"/>
      <c r="F151" s="282" t="s">
        <v>772</v>
      </c>
      <c r="G151" s="231"/>
      <c r="H151" s="281" t="s">
        <v>812</v>
      </c>
      <c r="I151" s="281" t="s">
        <v>774</v>
      </c>
      <c r="J151" s="281">
        <v>120</v>
      </c>
      <c r="K151" s="277"/>
    </row>
    <row r="152" spans="2:11" s="1" customFormat="1" ht="15" customHeight="1">
      <c r="B152" s="254"/>
      <c r="C152" s="281" t="s">
        <v>821</v>
      </c>
      <c r="D152" s="231"/>
      <c r="E152" s="231"/>
      <c r="F152" s="282" t="s">
        <v>772</v>
      </c>
      <c r="G152" s="231"/>
      <c r="H152" s="281" t="s">
        <v>832</v>
      </c>
      <c r="I152" s="281" t="s">
        <v>774</v>
      </c>
      <c r="J152" s="281" t="s">
        <v>823</v>
      </c>
      <c r="K152" s="277"/>
    </row>
    <row r="153" spans="2:11" s="1" customFormat="1" ht="15" customHeight="1">
      <c r="B153" s="254"/>
      <c r="C153" s="281" t="s">
        <v>720</v>
      </c>
      <c r="D153" s="231"/>
      <c r="E153" s="231"/>
      <c r="F153" s="282" t="s">
        <v>772</v>
      </c>
      <c r="G153" s="231"/>
      <c r="H153" s="281" t="s">
        <v>833</v>
      </c>
      <c r="I153" s="281" t="s">
        <v>774</v>
      </c>
      <c r="J153" s="281" t="s">
        <v>823</v>
      </c>
      <c r="K153" s="277"/>
    </row>
    <row r="154" spans="2:11" s="1" customFormat="1" ht="15" customHeight="1">
      <c r="B154" s="254"/>
      <c r="C154" s="281" t="s">
        <v>777</v>
      </c>
      <c r="D154" s="231"/>
      <c r="E154" s="231"/>
      <c r="F154" s="282" t="s">
        <v>778</v>
      </c>
      <c r="G154" s="231"/>
      <c r="H154" s="281" t="s">
        <v>812</v>
      </c>
      <c r="I154" s="281" t="s">
        <v>774</v>
      </c>
      <c r="J154" s="281">
        <v>50</v>
      </c>
      <c r="K154" s="277"/>
    </row>
    <row r="155" spans="2:11" s="1" customFormat="1" ht="15" customHeight="1">
      <c r="B155" s="254"/>
      <c r="C155" s="281" t="s">
        <v>780</v>
      </c>
      <c r="D155" s="231"/>
      <c r="E155" s="231"/>
      <c r="F155" s="282" t="s">
        <v>772</v>
      </c>
      <c r="G155" s="231"/>
      <c r="H155" s="281" t="s">
        <v>812</v>
      </c>
      <c r="I155" s="281" t="s">
        <v>782</v>
      </c>
      <c r="J155" s="281"/>
      <c r="K155" s="277"/>
    </row>
    <row r="156" spans="2:11" s="1" customFormat="1" ht="15" customHeight="1">
      <c r="B156" s="254"/>
      <c r="C156" s="281" t="s">
        <v>791</v>
      </c>
      <c r="D156" s="231"/>
      <c r="E156" s="231"/>
      <c r="F156" s="282" t="s">
        <v>778</v>
      </c>
      <c r="G156" s="231"/>
      <c r="H156" s="281" t="s">
        <v>812</v>
      </c>
      <c r="I156" s="281" t="s">
        <v>774</v>
      </c>
      <c r="J156" s="281">
        <v>50</v>
      </c>
      <c r="K156" s="277"/>
    </row>
    <row r="157" spans="2:11" s="1" customFormat="1" ht="15" customHeight="1">
      <c r="B157" s="254"/>
      <c r="C157" s="281" t="s">
        <v>799</v>
      </c>
      <c r="D157" s="231"/>
      <c r="E157" s="231"/>
      <c r="F157" s="282" t="s">
        <v>778</v>
      </c>
      <c r="G157" s="231"/>
      <c r="H157" s="281" t="s">
        <v>812</v>
      </c>
      <c r="I157" s="281" t="s">
        <v>774</v>
      </c>
      <c r="J157" s="281">
        <v>50</v>
      </c>
      <c r="K157" s="277"/>
    </row>
    <row r="158" spans="2:11" s="1" customFormat="1" ht="15" customHeight="1">
      <c r="B158" s="254"/>
      <c r="C158" s="281" t="s">
        <v>797</v>
      </c>
      <c r="D158" s="231"/>
      <c r="E158" s="231"/>
      <c r="F158" s="282" t="s">
        <v>778</v>
      </c>
      <c r="G158" s="231"/>
      <c r="H158" s="281" t="s">
        <v>812</v>
      </c>
      <c r="I158" s="281" t="s">
        <v>774</v>
      </c>
      <c r="J158" s="281">
        <v>50</v>
      </c>
      <c r="K158" s="277"/>
    </row>
    <row r="159" spans="2:11" s="1" customFormat="1" ht="15" customHeight="1">
      <c r="B159" s="254"/>
      <c r="C159" s="281" t="s">
        <v>91</v>
      </c>
      <c r="D159" s="231"/>
      <c r="E159" s="231"/>
      <c r="F159" s="282" t="s">
        <v>772</v>
      </c>
      <c r="G159" s="231"/>
      <c r="H159" s="281" t="s">
        <v>834</v>
      </c>
      <c r="I159" s="281" t="s">
        <v>774</v>
      </c>
      <c r="J159" s="281" t="s">
        <v>835</v>
      </c>
      <c r="K159" s="277"/>
    </row>
    <row r="160" spans="2:11" s="1" customFormat="1" ht="15" customHeight="1">
      <c r="B160" s="254"/>
      <c r="C160" s="281" t="s">
        <v>836</v>
      </c>
      <c r="D160" s="231"/>
      <c r="E160" s="231"/>
      <c r="F160" s="282" t="s">
        <v>772</v>
      </c>
      <c r="G160" s="231"/>
      <c r="H160" s="281" t="s">
        <v>837</v>
      </c>
      <c r="I160" s="281" t="s">
        <v>807</v>
      </c>
      <c r="J160" s="281"/>
      <c r="K160" s="277"/>
    </row>
    <row r="161" spans="2:11" s="1" customFormat="1" ht="15" customHeight="1">
      <c r="B161" s="283"/>
      <c r="C161" s="263"/>
      <c r="D161" s="263"/>
      <c r="E161" s="263"/>
      <c r="F161" s="263"/>
      <c r="G161" s="263"/>
      <c r="H161" s="263"/>
      <c r="I161" s="263"/>
      <c r="J161" s="263"/>
      <c r="K161" s="284"/>
    </row>
    <row r="162" spans="2:11" s="1" customFormat="1" ht="18.75" customHeight="1">
      <c r="B162" s="265"/>
      <c r="C162" s="275"/>
      <c r="D162" s="275"/>
      <c r="E162" s="275"/>
      <c r="F162" s="285"/>
      <c r="G162" s="275"/>
      <c r="H162" s="275"/>
      <c r="I162" s="275"/>
      <c r="J162" s="275"/>
      <c r="K162" s="265"/>
    </row>
    <row r="163" spans="2:11" s="1" customFormat="1" ht="18.75" customHeight="1">
      <c r="B163" s="238"/>
      <c r="C163" s="238"/>
      <c r="D163" s="238"/>
      <c r="E163" s="238"/>
      <c r="F163" s="238"/>
      <c r="G163" s="238"/>
      <c r="H163" s="238"/>
      <c r="I163" s="238"/>
      <c r="J163" s="238"/>
      <c r="K163" s="238"/>
    </row>
    <row r="164" spans="2:11" s="1" customFormat="1" ht="7.5" customHeight="1">
      <c r="B164" s="220"/>
      <c r="C164" s="221"/>
      <c r="D164" s="221"/>
      <c r="E164" s="221"/>
      <c r="F164" s="221"/>
      <c r="G164" s="221"/>
      <c r="H164" s="221"/>
      <c r="I164" s="221"/>
      <c r="J164" s="221"/>
      <c r="K164" s="222"/>
    </row>
    <row r="165" spans="2:11" s="1" customFormat="1" ht="45" customHeight="1">
      <c r="B165" s="223"/>
      <c r="C165" s="358" t="s">
        <v>838</v>
      </c>
      <c r="D165" s="358"/>
      <c r="E165" s="358"/>
      <c r="F165" s="358"/>
      <c r="G165" s="358"/>
      <c r="H165" s="358"/>
      <c r="I165" s="358"/>
      <c r="J165" s="358"/>
      <c r="K165" s="224"/>
    </row>
    <row r="166" spans="2:11" s="1" customFormat="1" ht="17.25" customHeight="1">
      <c r="B166" s="223"/>
      <c r="C166" s="244" t="s">
        <v>766</v>
      </c>
      <c r="D166" s="244"/>
      <c r="E166" s="244"/>
      <c r="F166" s="244" t="s">
        <v>767</v>
      </c>
      <c r="G166" s="286"/>
      <c r="H166" s="287" t="s">
        <v>52</v>
      </c>
      <c r="I166" s="287" t="s">
        <v>55</v>
      </c>
      <c r="J166" s="244" t="s">
        <v>768</v>
      </c>
      <c r="K166" s="224"/>
    </row>
    <row r="167" spans="2:11" s="1" customFormat="1" ht="17.25" customHeight="1">
      <c r="B167" s="225"/>
      <c r="C167" s="246" t="s">
        <v>769</v>
      </c>
      <c r="D167" s="246"/>
      <c r="E167" s="246"/>
      <c r="F167" s="247" t="s">
        <v>770</v>
      </c>
      <c r="G167" s="288"/>
      <c r="H167" s="289"/>
      <c r="I167" s="289"/>
      <c r="J167" s="246" t="s">
        <v>771</v>
      </c>
      <c r="K167" s="226"/>
    </row>
    <row r="168" spans="2:11" s="1" customFormat="1" ht="5.25" customHeight="1">
      <c r="B168" s="254"/>
      <c r="C168" s="249"/>
      <c r="D168" s="249"/>
      <c r="E168" s="249"/>
      <c r="F168" s="249"/>
      <c r="G168" s="250"/>
      <c r="H168" s="249"/>
      <c r="I168" s="249"/>
      <c r="J168" s="249"/>
      <c r="K168" s="277"/>
    </row>
    <row r="169" spans="2:11" s="1" customFormat="1" ht="15" customHeight="1">
      <c r="B169" s="254"/>
      <c r="C169" s="231" t="s">
        <v>775</v>
      </c>
      <c r="D169" s="231"/>
      <c r="E169" s="231"/>
      <c r="F169" s="252" t="s">
        <v>772</v>
      </c>
      <c r="G169" s="231"/>
      <c r="H169" s="231" t="s">
        <v>812</v>
      </c>
      <c r="I169" s="231" t="s">
        <v>774</v>
      </c>
      <c r="J169" s="231">
        <v>120</v>
      </c>
      <c r="K169" s="277"/>
    </row>
    <row r="170" spans="2:11" s="1" customFormat="1" ht="15" customHeight="1">
      <c r="B170" s="254"/>
      <c r="C170" s="231" t="s">
        <v>821</v>
      </c>
      <c r="D170" s="231"/>
      <c r="E170" s="231"/>
      <c r="F170" s="252" t="s">
        <v>772</v>
      </c>
      <c r="G170" s="231"/>
      <c r="H170" s="231" t="s">
        <v>822</v>
      </c>
      <c r="I170" s="231" t="s">
        <v>774</v>
      </c>
      <c r="J170" s="231" t="s">
        <v>823</v>
      </c>
      <c r="K170" s="277"/>
    </row>
    <row r="171" spans="2:11" s="1" customFormat="1" ht="15" customHeight="1">
      <c r="B171" s="254"/>
      <c r="C171" s="231" t="s">
        <v>720</v>
      </c>
      <c r="D171" s="231"/>
      <c r="E171" s="231"/>
      <c r="F171" s="252" t="s">
        <v>772</v>
      </c>
      <c r="G171" s="231"/>
      <c r="H171" s="231" t="s">
        <v>839</v>
      </c>
      <c r="I171" s="231" t="s">
        <v>774</v>
      </c>
      <c r="J171" s="231" t="s">
        <v>823</v>
      </c>
      <c r="K171" s="277"/>
    </row>
    <row r="172" spans="2:11" s="1" customFormat="1" ht="15" customHeight="1">
      <c r="B172" s="254"/>
      <c r="C172" s="231" t="s">
        <v>777</v>
      </c>
      <c r="D172" s="231"/>
      <c r="E172" s="231"/>
      <c r="F172" s="252" t="s">
        <v>778</v>
      </c>
      <c r="G172" s="231"/>
      <c r="H172" s="231" t="s">
        <v>839</v>
      </c>
      <c r="I172" s="231" t="s">
        <v>774</v>
      </c>
      <c r="J172" s="231">
        <v>50</v>
      </c>
      <c r="K172" s="277"/>
    </row>
    <row r="173" spans="2:11" s="1" customFormat="1" ht="15" customHeight="1">
      <c r="B173" s="254"/>
      <c r="C173" s="231" t="s">
        <v>780</v>
      </c>
      <c r="D173" s="231"/>
      <c r="E173" s="231"/>
      <c r="F173" s="252" t="s">
        <v>772</v>
      </c>
      <c r="G173" s="231"/>
      <c r="H173" s="231" t="s">
        <v>839</v>
      </c>
      <c r="I173" s="231" t="s">
        <v>782</v>
      </c>
      <c r="J173" s="231"/>
      <c r="K173" s="277"/>
    </row>
    <row r="174" spans="2:11" s="1" customFormat="1" ht="15" customHeight="1">
      <c r="B174" s="254"/>
      <c r="C174" s="231" t="s">
        <v>791</v>
      </c>
      <c r="D174" s="231"/>
      <c r="E174" s="231"/>
      <c r="F174" s="252" t="s">
        <v>778</v>
      </c>
      <c r="G174" s="231"/>
      <c r="H174" s="231" t="s">
        <v>839</v>
      </c>
      <c r="I174" s="231" t="s">
        <v>774</v>
      </c>
      <c r="J174" s="231">
        <v>50</v>
      </c>
      <c r="K174" s="277"/>
    </row>
    <row r="175" spans="2:11" s="1" customFormat="1" ht="15" customHeight="1">
      <c r="B175" s="254"/>
      <c r="C175" s="231" t="s">
        <v>799</v>
      </c>
      <c r="D175" s="231"/>
      <c r="E175" s="231"/>
      <c r="F175" s="252" t="s">
        <v>778</v>
      </c>
      <c r="G175" s="231"/>
      <c r="H175" s="231" t="s">
        <v>839</v>
      </c>
      <c r="I175" s="231" t="s">
        <v>774</v>
      </c>
      <c r="J175" s="231">
        <v>50</v>
      </c>
      <c r="K175" s="277"/>
    </row>
    <row r="176" spans="2:11" s="1" customFormat="1" ht="15" customHeight="1">
      <c r="B176" s="254"/>
      <c r="C176" s="231" t="s">
        <v>797</v>
      </c>
      <c r="D176" s="231"/>
      <c r="E176" s="231"/>
      <c r="F176" s="252" t="s">
        <v>778</v>
      </c>
      <c r="G176" s="231"/>
      <c r="H176" s="231" t="s">
        <v>839</v>
      </c>
      <c r="I176" s="231" t="s">
        <v>774</v>
      </c>
      <c r="J176" s="231">
        <v>50</v>
      </c>
      <c r="K176" s="277"/>
    </row>
    <row r="177" spans="2:11" s="1" customFormat="1" ht="15" customHeight="1">
      <c r="B177" s="254"/>
      <c r="C177" s="231" t="s">
        <v>107</v>
      </c>
      <c r="D177" s="231"/>
      <c r="E177" s="231"/>
      <c r="F177" s="252" t="s">
        <v>772</v>
      </c>
      <c r="G177" s="231"/>
      <c r="H177" s="231" t="s">
        <v>840</v>
      </c>
      <c r="I177" s="231" t="s">
        <v>841</v>
      </c>
      <c r="J177" s="231"/>
      <c r="K177" s="277"/>
    </row>
    <row r="178" spans="2:11" s="1" customFormat="1" ht="15" customHeight="1">
      <c r="B178" s="254"/>
      <c r="C178" s="231" t="s">
        <v>55</v>
      </c>
      <c r="D178" s="231"/>
      <c r="E178" s="231"/>
      <c r="F178" s="252" t="s">
        <v>772</v>
      </c>
      <c r="G178" s="231"/>
      <c r="H178" s="231" t="s">
        <v>842</v>
      </c>
      <c r="I178" s="231" t="s">
        <v>843</v>
      </c>
      <c r="J178" s="231">
        <v>1</v>
      </c>
      <c r="K178" s="277"/>
    </row>
    <row r="179" spans="2:11" s="1" customFormat="1" ht="15" customHeight="1">
      <c r="B179" s="254"/>
      <c r="C179" s="231" t="s">
        <v>51</v>
      </c>
      <c r="D179" s="231"/>
      <c r="E179" s="231"/>
      <c r="F179" s="252" t="s">
        <v>772</v>
      </c>
      <c r="G179" s="231"/>
      <c r="H179" s="231" t="s">
        <v>844</v>
      </c>
      <c r="I179" s="231" t="s">
        <v>774</v>
      </c>
      <c r="J179" s="231">
        <v>20</v>
      </c>
      <c r="K179" s="277"/>
    </row>
    <row r="180" spans="2:11" s="1" customFormat="1" ht="15" customHeight="1">
      <c r="B180" s="254"/>
      <c r="C180" s="231" t="s">
        <v>52</v>
      </c>
      <c r="D180" s="231"/>
      <c r="E180" s="231"/>
      <c r="F180" s="252" t="s">
        <v>772</v>
      </c>
      <c r="G180" s="231"/>
      <c r="H180" s="231" t="s">
        <v>845</v>
      </c>
      <c r="I180" s="231" t="s">
        <v>774</v>
      </c>
      <c r="J180" s="231">
        <v>255</v>
      </c>
      <c r="K180" s="277"/>
    </row>
    <row r="181" spans="2:11" s="1" customFormat="1" ht="15" customHeight="1">
      <c r="B181" s="254"/>
      <c r="C181" s="231" t="s">
        <v>108</v>
      </c>
      <c r="D181" s="231"/>
      <c r="E181" s="231"/>
      <c r="F181" s="252" t="s">
        <v>772</v>
      </c>
      <c r="G181" s="231"/>
      <c r="H181" s="231" t="s">
        <v>736</v>
      </c>
      <c r="I181" s="231" t="s">
        <v>774</v>
      </c>
      <c r="J181" s="231">
        <v>10</v>
      </c>
      <c r="K181" s="277"/>
    </row>
    <row r="182" spans="2:11" s="1" customFormat="1" ht="15" customHeight="1">
      <c r="B182" s="254"/>
      <c r="C182" s="231" t="s">
        <v>109</v>
      </c>
      <c r="D182" s="231"/>
      <c r="E182" s="231"/>
      <c r="F182" s="252" t="s">
        <v>772</v>
      </c>
      <c r="G182" s="231"/>
      <c r="H182" s="231" t="s">
        <v>846</v>
      </c>
      <c r="I182" s="231" t="s">
        <v>807</v>
      </c>
      <c r="J182" s="231"/>
      <c r="K182" s="277"/>
    </row>
    <row r="183" spans="2:11" s="1" customFormat="1" ht="15" customHeight="1">
      <c r="B183" s="254"/>
      <c r="C183" s="231" t="s">
        <v>847</v>
      </c>
      <c r="D183" s="231"/>
      <c r="E183" s="231"/>
      <c r="F183" s="252" t="s">
        <v>772</v>
      </c>
      <c r="G183" s="231"/>
      <c r="H183" s="231" t="s">
        <v>848</v>
      </c>
      <c r="I183" s="231" t="s">
        <v>807</v>
      </c>
      <c r="J183" s="231"/>
      <c r="K183" s="277"/>
    </row>
    <row r="184" spans="2:11" s="1" customFormat="1" ht="15" customHeight="1">
      <c r="B184" s="254"/>
      <c r="C184" s="231" t="s">
        <v>836</v>
      </c>
      <c r="D184" s="231"/>
      <c r="E184" s="231"/>
      <c r="F184" s="252" t="s">
        <v>772</v>
      </c>
      <c r="G184" s="231"/>
      <c r="H184" s="231" t="s">
        <v>849</v>
      </c>
      <c r="I184" s="231" t="s">
        <v>807</v>
      </c>
      <c r="J184" s="231"/>
      <c r="K184" s="277"/>
    </row>
    <row r="185" spans="2:11" s="1" customFormat="1" ht="15" customHeight="1">
      <c r="B185" s="254"/>
      <c r="C185" s="231" t="s">
        <v>111</v>
      </c>
      <c r="D185" s="231"/>
      <c r="E185" s="231"/>
      <c r="F185" s="252" t="s">
        <v>778</v>
      </c>
      <c r="G185" s="231"/>
      <c r="H185" s="231" t="s">
        <v>850</v>
      </c>
      <c r="I185" s="231" t="s">
        <v>774</v>
      </c>
      <c r="J185" s="231">
        <v>50</v>
      </c>
      <c r="K185" s="277"/>
    </row>
    <row r="186" spans="2:11" s="1" customFormat="1" ht="15" customHeight="1">
      <c r="B186" s="254"/>
      <c r="C186" s="231" t="s">
        <v>851</v>
      </c>
      <c r="D186" s="231"/>
      <c r="E186" s="231"/>
      <c r="F186" s="252" t="s">
        <v>778</v>
      </c>
      <c r="G186" s="231"/>
      <c r="H186" s="231" t="s">
        <v>852</v>
      </c>
      <c r="I186" s="231" t="s">
        <v>853</v>
      </c>
      <c r="J186" s="231"/>
      <c r="K186" s="277"/>
    </row>
    <row r="187" spans="2:11" s="1" customFormat="1" ht="15" customHeight="1">
      <c r="B187" s="254"/>
      <c r="C187" s="231" t="s">
        <v>854</v>
      </c>
      <c r="D187" s="231"/>
      <c r="E187" s="231"/>
      <c r="F187" s="252" t="s">
        <v>778</v>
      </c>
      <c r="G187" s="231"/>
      <c r="H187" s="231" t="s">
        <v>855</v>
      </c>
      <c r="I187" s="231" t="s">
        <v>853</v>
      </c>
      <c r="J187" s="231"/>
      <c r="K187" s="277"/>
    </row>
    <row r="188" spans="2:11" s="1" customFormat="1" ht="15" customHeight="1">
      <c r="B188" s="254"/>
      <c r="C188" s="231" t="s">
        <v>856</v>
      </c>
      <c r="D188" s="231"/>
      <c r="E188" s="231"/>
      <c r="F188" s="252" t="s">
        <v>778</v>
      </c>
      <c r="G188" s="231"/>
      <c r="H188" s="231" t="s">
        <v>857</v>
      </c>
      <c r="I188" s="231" t="s">
        <v>853</v>
      </c>
      <c r="J188" s="231"/>
      <c r="K188" s="277"/>
    </row>
    <row r="189" spans="2:11" s="1" customFormat="1" ht="15" customHeight="1">
      <c r="B189" s="254"/>
      <c r="C189" s="290" t="s">
        <v>858</v>
      </c>
      <c r="D189" s="231"/>
      <c r="E189" s="231"/>
      <c r="F189" s="252" t="s">
        <v>778</v>
      </c>
      <c r="G189" s="231"/>
      <c r="H189" s="231" t="s">
        <v>859</v>
      </c>
      <c r="I189" s="231" t="s">
        <v>860</v>
      </c>
      <c r="J189" s="291" t="s">
        <v>861</v>
      </c>
      <c r="K189" s="277"/>
    </row>
    <row r="190" spans="2:11" s="15" customFormat="1" ht="15" customHeight="1">
      <c r="B190" s="292"/>
      <c r="C190" s="293" t="s">
        <v>862</v>
      </c>
      <c r="D190" s="294"/>
      <c r="E190" s="294"/>
      <c r="F190" s="295" t="s">
        <v>778</v>
      </c>
      <c r="G190" s="294"/>
      <c r="H190" s="294" t="s">
        <v>863</v>
      </c>
      <c r="I190" s="294" t="s">
        <v>860</v>
      </c>
      <c r="J190" s="296" t="s">
        <v>861</v>
      </c>
      <c r="K190" s="297"/>
    </row>
    <row r="191" spans="2:11" s="1" customFormat="1" ht="15" customHeight="1">
      <c r="B191" s="254"/>
      <c r="C191" s="290" t="s">
        <v>40</v>
      </c>
      <c r="D191" s="231"/>
      <c r="E191" s="231"/>
      <c r="F191" s="252" t="s">
        <v>772</v>
      </c>
      <c r="G191" s="231"/>
      <c r="H191" s="228" t="s">
        <v>864</v>
      </c>
      <c r="I191" s="231" t="s">
        <v>865</v>
      </c>
      <c r="J191" s="231"/>
      <c r="K191" s="277"/>
    </row>
    <row r="192" spans="2:11" s="1" customFormat="1" ht="15" customHeight="1">
      <c r="B192" s="254"/>
      <c r="C192" s="290" t="s">
        <v>866</v>
      </c>
      <c r="D192" s="231"/>
      <c r="E192" s="231"/>
      <c r="F192" s="252" t="s">
        <v>772</v>
      </c>
      <c r="G192" s="231"/>
      <c r="H192" s="231" t="s">
        <v>867</v>
      </c>
      <c r="I192" s="231" t="s">
        <v>807</v>
      </c>
      <c r="J192" s="231"/>
      <c r="K192" s="277"/>
    </row>
    <row r="193" spans="2:11" s="1" customFormat="1" ht="15" customHeight="1">
      <c r="B193" s="254"/>
      <c r="C193" s="290" t="s">
        <v>868</v>
      </c>
      <c r="D193" s="231"/>
      <c r="E193" s="231"/>
      <c r="F193" s="252" t="s">
        <v>772</v>
      </c>
      <c r="G193" s="231"/>
      <c r="H193" s="231" t="s">
        <v>869</v>
      </c>
      <c r="I193" s="231" t="s">
        <v>807</v>
      </c>
      <c r="J193" s="231"/>
      <c r="K193" s="277"/>
    </row>
    <row r="194" spans="2:11" s="1" customFormat="1" ht="15" customHeight="1">
      <c r="B194" s="254"/>
      <c r="C194" s="290" t="s">
        <v>870</v>
      </c>
      <c r="D194" s="231"/>
      <c r="E194" s="231"/>
      <c r="F194" s="252" t="s">
        <v>778</v>
      </c>
      <c r="G194" s="231"/>
      <c r="H194" s="231" t="s">
        <v>871</v>
      </c>
      <c r="I194" s="231" t="s">
        <v>807</v>
      </c>
      <c r="J194" s="231"/>
      <c r="K194" s="277"/>
    </row>
    <row r="195" spans="2:11" s="1" customFormat="1" ht="15" customHeight="1">
      <c r="B195" s="283"/>
      <c r="C195" s="298"/>
      <c r="D195" s="263"/>
      <c r="E195" s="263"/>
      <c r="F195" s="263"/>
      <c r="G195" s="263"/>
      <c r="H195" s="263"/>
      <c r="I195" s="263"/>
      <c r="J195" s="263"/>
      <c r="K195" s="284"/>
    </row>
    <row r="196" spans="2:11" s="1" customFormat="1" ht="18.75" customHeight="1">
      <c r="B196" s="265"/>
      <c r="C196" s="275"/>
      <c r="D196" s="275"/>
      <c r="E196" s="275"/>
      <c r="F196" s="285"/>
      <c r="G196" s="275"/>
      <c r="H196" s="275"/>
      <c r="I196" s="275"/>
      <c r="J196" s="275"/>
      <c r="K196" s="265"/>
    </row>
    <row r="197" spans="2:11" s="1" customFormat="1" ht="18.75" customHeight="1">
      <c r="B197" s="265"/>
      <c r="C197" s="275"/>
      <c r="D197" s="275"/>
      <c r="E197" s="275"/>
      <c r="F197" s="285"/>
      <c r="G197" s="275"/>
      <c r="H197" s="275"/>
      <c r="I197" s="275"/>
      <c r="J197" s="275"/>
      <c r="K197" s="265"/>
    </row>
    <row r="198" spans="2:11" s="1" customFormat="1" ht="18.75" customHeight="1">
      <c r="B198" s="238"/>
      <c r="C198" s="238"/>
      <c r="D198" s="238"/>
      <c r="E198" s="238"/>
      <c r="F198" s="238"/>
      <c r="G198" s="238"/>
      <c r="H198" s="238"/>
      <c r="I198" s="238"/>
      <c r="J198" s="238"/>
      <c r="K198" s="238"/>
    </row>
    <row r="199" spans="2:11" s="1" customFormat="1" ht="12">
      <c r="B199" s="220"/>
      <c r="C199" s="221"/>
      <c r="D199" s="221"/>
      <c r="E199" s="221"/>
      <c r="F199" s="221"/>
      <c r="G199" s="221"/>
      <c r="H199" s="221"/>
      <c r="I199" s="221"/>
      <c r="J199" s="221"/>
      <c r="K199" s="222"/>
    </row>
    <row r="200" spans="2:11" s="1" customFormat="1" ht="22.2">
      <c r="B200" s="223"/>
      <c r="C200" s="358" t="s">
        <v>872</v>
      </c>
      <c r="D200" s="358"/>
      <c r="E200" s="358"/>
      <c r="F200" s="358"/>
      <c r="G200" s="358"/>
      <c r="H200" s="358"/>
      <c r="I200" s="358"/>
      <c r="J200" s="358"/>
      <c r="K200" s="224"/>
    </row>
    <row r="201" spans="2:11" s="1" customFormat="1" ht="25.5" customHeight="1">
      <c r="B201" s="223"/>
      <c r="C201" s="299" t="s">
        <v>873</v>
      </c>
      <c r="D201" s="299"/>
      <c r="E201" s="299"/>
      <c r="F201" s="299" t="s">
        <v>874</v>
      </c>
      <c r="G201" s="300"/>
      <c r="H201" s="361" t="s">
        <v>875</v>
      </c>
      <c r="I201" s="361"/>
      <c r="J201" s="361"/>
      <c r="K201" s="224"/>
    </row>
    <row r="202" spans="2:11" s="1" customFormat="1" ht="5.25" customHeight="1">
      <c r="B202" s="254"/>
      <c r="C202" s="249"/>
      <c r="D202" s="249"/>
      <c r="E202" s="249"/>
      <c r="F202" s="249"/>
      <c r="G202" s="275"/>
      <c r="H202" s="249"/>
      <c r="I202" s="249"/>
      <c r="J202" s="249"/>
      <c r="K202" s="277"/>
    </row>
    <row r="203" spans="2:11" s="1" customFormat="1" ht="15" customHeight="1">
      <c r="B203" s="254"/>
      <c r="C203" s="231" t="s">
        <v>865</v>
      </c>
      <c r="D203" s="231"/>
      <c r="E203" s="231"/>
      <c r="F203" s="252" t="s">
        <v>41</v>
      </c>
      <c r="G203" s="231"/>
      <c r="H203" s="362" t="s">
        <v>876</v>
      </c>
      <c r="I203" s="362"/>
      <c r="J203" s="362"/>
      <c r="K203" s="277"/>
    </row>
    <row r="204" spans="2:11" s="1" customFormat="1" ht="15" customHeight="1">
      <c r="B204" s="254"/>
      <c r="C204" s="231"/>
      <c r="D204" s="231"/>
      <c r="E204" s="231"/>
      <c r="F204" s="252" t="s">
        <v>42</v>
      </c>
      <c r="G204" s="231"/>
      <c r="H204" s="362" t="s">
        <v>877</v>
      </c>
      <c r="I204" s="362"/>
      <c r="J204" s="362"/>
      <c r="K204" s="277"/>
    </row>
    <row r="205" spans="2:11" s="1" customFormat="1" ht="15" customHeight="1">
      <c r="B205" s="254"/>
      <c r="C205" s="231"/>
      <c r="D205" s="231"/>
      <c r="E205" s="231"/>
      <c r="F205" s="252" t="s">
        <v>45</v>
      </c>
      <c r="G205" s="231"/>
      <c r="H205" s="362" t="s">
        <v>878</v>
      </c>
      <c r="I205" s="362"/>
      <c r="J205" s="362"/>
      <c r="K205" s="277"/>
    </row>
    <row r="206" spans="2:11" s="1" customFormat="1" ht="15" customHeight="1">
      <c r="B206" s="254"/>
      <c r="C206" s="231"/>
      <c r="D206" s="231"/>
      <c r="E206" s="231"/>
      <c r="F206" s="252" t="s">
        <v>43</v>
      </c>
      <c r="G206" s="231"/>
      <c r="H206" s="362" t="s">
        <v>879</v>
      </c>
      <c r="I206" s="362"/>
      <c r="J206" s="362"/>
      <c r="K206" s="277"/>
    </row>
    <row r="207" spans="2:11" s="1" customFormat="1" ht="15" customHeight="1">
      <c r="B207" s="254"/>
      <c r="C207" s="231"/>
      <c r="D207" s="231"/>
      <c r="E207" s="231"/>
      <c r="F207" s="252" t="s">
        <v>44</v>
      </c>
      <c r="G207" s="231"/>
      <c r="H207" s="362" t="s">
        <v>880</v>
      </c>
      <c r="I207" s="362"/>
      <c r="J207" s="362"/>
      <c r="K207" s="277"/>
    </row>
    <row r="208" spans="2:11" s="1" customFormat="1" ht="15" customHeight="1">
      <c r="B208" s="254"/>
      <c r="C208" s="231"/>
      <c r="D208" s="231"/>
      <c r="E208" s="231"/>
      <c r="F208" s="252"/>
      <c r="G208" s="231"/>
      <c r="H208" s="231"/>
      <c r="I208" s="231"/>
      <c r="J208" s="231"/>
      <c r="K208" s="277"/>
    </row>
    <row r="209" spans="2:11" s="1" customFormat="1" ht="15" customHeight="1">
      <c r="B209" s="254"/>
      <c r="C209" s="231" t="s">
        <v>819</v>
      </c>
      <c r="D209" s="231"/>
      <c r="E209" s="231"/>
      <c r="F209" s="252" t="s">
        <v>77</v>
      </c>
      <c r="G209" s="231"/>
      <c r="H209" s="362" t="s">
        <v>881</v>
      </c>
      <c r="I209" s="362"/>
      <c r="J209" s="362"/>
      <c r="K209" s="277"/>
    </row>
    <row r="210" spans="2:11" s="1" customFormat="1" ht="15" customHeight="1">
      <c r="B210" s="254"/>
      <c r="C210" s="231"/>
      <c r="D210" s="231"/>
      <c r="E210" s="231"/>
      <c r="F210" s="252" t="s">
        <v>714</v>
      </c>
      <c r="G210" s="231"/>
      <c r="H210" s="362" t="s">
        <v>715</v>
      </c>
      <c r="I210" s="362"/>
      <c r="J210" s="362"/>
      <c r="K210" s="277"/>
    </row>
    <row r="211" spans="2:11" s="1" customFormat="1" ht="15" customHeight="1">
      <c r="B211" s="254"/>
      <c r="C211" s="231"/>
      <c r="D211" s="231"/>
      <c r="E211" s="231"/>
      <c r="F211" s="252" t="s">
        <v>712</v>
      </c>
      <c r="G211" s="231"/>
      <c r="H211" s="362" t="s">
        <v>882</v>
      </c>
      <c r="I211" s="362"/>
      <c r="J211" s="362"/>
      <c r="K211" s="277"/>
    </row>
    <row r="212" spans="2:11" s="1" customFormat="1" ht="15" customHeight="1">
      <c r="B212" s="301"/>
      <c r="C212" s="231"/>
      <c r="D212" s="231"/>
      <c r="E212" s="231"/>
      <c r="F212" s="252" t="s">
        <v>716</v>
      </c>
      <c r="G212" s="290"/>
      <c r="H212" s="363" t="s">
        <v>717</v>
      </c>
      <c r="I212" s="363"/>
      <c r="J212" s="363"/>
      <c r="K212" s="302"/>
    </row>
    <row r="213" spans="2:11" s="1" customFormat="1" ht="15" customHeight="1">
      <c r="B213" s="301"/>
      <c r="C213" s="231"/>
      <c r="D213" s="231"/>
      <c r="E213" s="231"/>
      <c r="F213" s="252" t="s">
        <v>718</v>
      </c>
      <c r="G213" s="290"/>
      <c r="H213" s="363" t="s">
        <v>883</v>
      </c>
      <c r="I213" s="363"/>
      <c r="J213" s="363"/>
      <c r="K213" s="302"/>
    </row>
    <row r="214" spans="2:11" s="1" customFormat="1" ht="15" customHeight="1">
      <c r="B214" s="301"/>
      <c r="C214" s="231"/>
      <c r="D214" s="231"/>
      <c r="E214" s="231"/>
      <c r="F214" s="252"/>
      <c r="G214" s="290"/>
      <c r="H214" s="281"/>
      <c r="I214" s="281"/>
      <c r="J214" s="281"/>
      <c r="K214" s="302"/>
    </row>
    <row r="215" spans="2:11" s="1" customFormat="1" ht="15" customHeight="1">
      <c r="B215" s="301"/>
      <c r="C215" s="231" t="s">
        <v>843</v>
      </c>
      <c r="D215" s="231"/>
      <c r="E215" s="231"/>
      <c r="F215" s="252">
        <v>1</v>
      </c>
      <c r="G215" s="290"/>
      <c r="H215" s="363" t="s">
        <v>884</v>
      </c>
      <c r="I215" s="363"/>
      <c r="J215" s="363"/>
      <c r="K215" s="302"/>
    </row>
    <row r="216" spans="2:11" s="1" customFormat="1" ht="15" customHeight="1">
      <c r="B216" s="301"/>
      <c r="C216" s="231"/>
      <c r="D216" s="231"/>
      <c r="E216" s="231"/>
      <c r="F216" s="252">
        <v>2</v>
      </c>
      <c r="G216" s="290"/>
      <c r="H216" s="363" t="s">
        <v>885</v>
      </c>
      <c r="I216" s="363"/>
      <c r="J216" s="363"/>
      <c r="K216" s="302"/>
    </row>
    <row r="217" spans="2:11" s="1" customFormat="1" ht="15" customHeight="1">
      <c r="B217" s="301"/>
      <c r="C217" s="231"/>
      <c r="D217" s="231"/>
      <c r="E217" s="231"/>
      <c r="F217" s="252">
        <v>3</v>
      </c>
      <c r="G217" s="290"/>
      <c r="H217" s="363" t="s">
        <v>886</v>
      </c>
      <c r="I217" s="363"/>
      <c r="J217" s="363"/>
      <c r="K217" s="302"/>
    </row>
    <row r="218" spans="2:11" s="1" customFormat="1" ht="15" customHeight="1">
      <c r="B218" s="301"/>
      <c r="C218" s="231"/>
      <c r="D218" s="231"/>
      <c r="E218" s="231"/>
      <c r="F218" s="252">
        <v>4</v>
      </c>
      <c r="G218" s="290"/>
      <c r="H218" s="363" t="s">
        <v>887</v>
      </c>
      <c r="I218" s="363"/>
      <c r="J218" s="363"/>
      <c r="K218" s="302"/>
    </row>
    <row r="219" spans="2:11" s="1" customFormat="1" ht="12.75" customHeight="1">
      <c r="B219" s="303"/>
      <c r="C219" s="304"/>
      <c r="D219" s="304"/>
      <c r="E219" s="304"/>
      <c r="F219" s="304"/>
      <c r="G219" s="304"/>
      <c r="H219" s="304"/>
      <c r="I219" s="304"/>
      <c r="J219" s="304"/>
      <c r="K219" s="30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SO 01 Turnikety</vt:lpstr>
      <vt:lpstr>02 - SO 02 Automatické dveře</vt:lpstr>
      <vt:lpstr>03 - SO 03 Vedlejší a osa...</vt:lpstr>
      <vt:lpstr>Pokyny pro vyplnění</vt:lpstr>
      <vt:lpstr>'01 - SO 01 Turnikety'!Názvy_tisku</vt:lpstr>
      <vt:lpstr>'02 - SO 02 Automatické dveře'!Názvy_tisku</vt:lpstr>
      <vt:lpstr>'03 - SO 03 Vedlejší a osa...'!Názvy_tisku</vt:lpstr>
      <vt:lpstr>'Rekapitulace stavby'!Názvy_tisku</vt:lpstr>
      <vt:lpstr>'01 - SO 01 Turnikety'!Oblast_tisku</vt:lpstr>
      <vt:lpstr>'02 - SO 02 Automatické dveře'!Oblast_tisku</vt:lpstr>
      <vt:lpstr>'03 - SO 03 Vedlejší a osa...'!Oblast_tisku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ASUS-B2\Rozpocty</dc:creator>
  <cp:lastModifiedBy>Lenka Vaculíková</cp:lastModifiedBy>
  <dcterms:created xsi:type="dcterms:W3CDTF">2025-06-04T07:19:28Z</dcterms:created>
  <dcterms:modified xsi:type="dcterms:W3CDTF">2025-06-05T10:38:54Z</dcterms:modified>
</cp:coreProperties>
</file>