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zpocty\Desktop\"/>
    </mc:Choice>
  </mc:AlternateContent>
  <bookViews>
    <workbookView xWindow="0" yWindow="0" windowWidth="0" windowHeight="0"/>
  </bookViews>
  <sheets>
    <sheet name="Rekapitulace stavby" sheetId="1" r:id="rId1"/>
    <sheet name="01 - SO 01 Turnikety" sheetId="2" r:id="rId2"/>
    <sheet name="02 - SO 02 Automatické dveře" sheetId="3" r:id="rId3"/>
    <sheet name="03 - SO 03 Vedlejší a osa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'01 - SO 01 Turnikety'!$C$90:$K$359</definedName>
    <definedName name="_xlnm.Print_Area" localSheetId="1">'01 - SO 01 Turnikety'!$C$4:$J$39,'01 - SO 01 Turnikety'!$C$45:$J$72,'01 - SO 01 Turnikety'!$C$78:$K$359</definedName>
    <definedName name="_xlnm.Print_Titles" localSheetId="1">'01 - SO 01 Turnikety'!$90:$90</definedName>
    <definedName name="_xlnm._FilterDatabase" localSheetId="2" hidden="1">'02 - SO 02 Automatické dveře'!$C$87:$K$158</definedName>
    <definedName name="_xlnm.Print_Area" localSheetId="2">'02 - SO 02 Automatické dveře'!$C$4:$J$39,'02 - SO 02 Automatické dveře'!$C$45:$J$69,'02 - SO 02 Automatické dveře'!$C$75:$K$158</definedName>
    <definedName name="_xlnm.Print_Titles" localSheetId="2">'02 - SO 02 Automatické dveře'!$87:$87</definedName>
    <definedName name="_xlnm._FilterDatabase" localSheetId="3" hidden="1">'03 - SO 03 Vedlejší a osa...'!$C$81:$K$91</definedName>
    <definedName name="_xlnm.Print_Area" localSheetId="3">'03 - SO 03 Vedlejší a osa...'!$C$4:$J$39,'03 - SO 03 Vedlejší a osa...'!$C$45:$J$63,'03 - SO 03 Vedlejší a osa...'!$C$69:$K$91</definedName>
    <definedName name="_xlnm.Print_Titles" localSheetId="3">'03 - SO 03 Vedlejší a osa...'!$81:$81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9"/>
  <c r="BH89"/>
  <c r="BG89"/>
  <c r="BF89"/>
  <c r="T89"/>
  <c r="T88"/>
  <c r="R89"/>
  <c r="R88"/>
  <c r="P89"/>
  <c r="P88"/>
  <c r="BI85"/>
  <c r="BH85"/>
  <c r="BG85"/>
  <c r="BF85"/>
  <c r="T85"/>
  <c r="T84"/>
  <c r="T83"/>
  <c r="T82"/>
  <c r="R85"/>
  <c r="R84"/>
  <c r="R83"/>
  <c r="R82"/>
  <c r="P85"/>
  <c r="P84"/>
  <c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72"/>
  <c i="3" r="J37"/>
  <c r="J36"/>
  <c i="1" r="AY56"/>
  <c i="3" r="J35"/>
  <c i="1" r="AX56"/>
  <c i="3"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52"/>
  <c r="E7"/>
  <c r="E78"/>
  <c i="2" r="J37"/>
  <c r="J36"/>
  <c i="1" r="AY55"/>
  <c i="2" r="J35"/>
  <c i="1" r="AX55"/>
  <c i="2"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T98"/>
  <c r="R99"/>
  <c r="R98"/>
  <c r="P99"/>
  <c r="P98"/>
  <c r="BI94"/>
  <c r="BH94"/>
  <c r="BG94"/>
  <c r="BF94"/>
  <c r="T94"/>
  <c r="T93"/>
  <c r="R94"/>
  <c r="R93"/>
  <c r="P94"/>
  <c r="P93"/>
  <c r="J87"/>
  <c r="F87"/>
  <c r="F85"/>
  <c r="E83"/>
  <c r="J54"/>
  <c r="F54"/>
  <c r="F52"/>
  <c r="E50"/>
  <c r="J24"/>
  <c r="E24"/>
  <c r="J88"/>
  <c r="J23"/>
  <c r="J18"/>
  <c r="E18"/>
  <c r="F88"/>
  <c r="J17"/>
  <c r="J12"/>
  <c r="J52"/>
  <c r="E7"/>
  <c r="E48"/>
  <c i="1" r="L50"/>
  <c r="AM50"/>
  <c r="AM49"/>
  <c r="L49"/>
  <c r="AM47"/>
  <c r="L47"/>
  <c r="L45"/>
  <c r="L44"/>
  <c i="3" r="J144"/>
  <c i="2" r="J236"/>
  <c r="J230"/>
  <c r="J126"/>
  <c r="BK155"/>
  <c r="J336"/>
  <c r="J295"/>
  <c r="J234"/>
  <c i="3" r="J152"/>
  <c i="2" r="J325"/>
  <c r="F35"/>
  <c r="J206"/>
  <c r="J110"/>
  <c i="3" r="BK140"/>
  <c i="2" r="J331"/>
  <c r="BK118"/>
  <c r="J265"/>
  <c r="J136"/>
  <c r="BK265"/>
  <c r="J145"/>
  <c r="J140"/>
  <c r="J313"/>
  <c r="J169"/>
  <c r="BK329"/>
  <c r="BK340"/>
  <c r="BK295"/>
  <c r="BK358"/>
  <c r="J244"/>
  <c i="3" r="J123"/>
  <c i="2" r="J212"/>
  <c r="BK301"/>
  <c r="BK184"/>
  <c i="3" r="J140"/>
  <c i="2" r="BK216"/>
  <c r="BK214"/>
  <c r="BK297"/>
  <c r="BK140"/>
  <c r="J232"/>
  <c r="J147"/>
  <c r="BK307"/>
  <c i="3" r="BK95"/>
  <c i="2" r="J261"/>
  <c i="3" r="BK100"/>
  <c i="2" r="J344"/>
  <c r="BK285"/>
  <c r="J130"/>
  <c i="3" r="J115"/>
  <c i="2" r="BK200"/>
  <c r="BK236"/>
  <c r="J132"/>
  <c r="BK151"/>
  <c r="J281"/>
  <c r="J242"/>
  <c r="BK147"/>
  <c r="J204"/>
  <c r="BK230"/>
  <c r="J315"/>
  <c r="BK220"/>
  <c r="BK104"/>
  <c r="BK289"/>
  <c r="BK94"/>
  <c r="BK242"/>
  <c i="3" r="BK136"/>
  <c i="2" r="J163"/>
  <c r="BK331"/>
  <c r="J352"/>
  <c r="J228"/>
  <c r="J124"/>
  <c i="3" r="BK156"/>
  <c i="2" r="J192"/>
  <c r="BK224"/>
  <c r="BK178"/>
  <c r="BK303"/>
  <c r="BK180"/>
  <c i="3" r="BK109"/>
  <c i="2" r="BK257"/>
  <c r="J167"/>
  <c r="BK173"/>
  <c i="3" r="J100"/>
  <c i="2" r="BK113"/>
  <c r="J224"/>
  <c r="J293"/>
  <c r="BK309"/>
  <c r="BK315"/>
  <c r="J267"/>
  <c r="BK198"/>
  <c r="BK128"/>
  <c r="J246"/>
  <c r="J340"/>
  <c r="J149"/>
  <c r="J202"/>
  <c r="BK251"/>
  <c r="J194"/>
  <c r="J113"/>
  <c r="BK182"/>
  <c i="3" r="J128"/>
  <c i="2" r="J307"/>
  <c r="J175"/>
  <c r="J289"/>
  <c r="J171"/>
  <c i="3" r="J109"/>
  <c i="2" r="J196"/>
  <c r="BK171"/>
  <c r="BK333"/>
  <c r="J238"/>
  <c i="3" r="BK126"/>
  <c i="2" r="BK259"/>
  <c r="J309"/>
  <c r="J323"/>
  <c i="3" r="J104"/>
  <c i="2" r="J301"/>
  <c r="BK267"/>
  <c r="J253"/>
  <c r="J222"/>
  <c r="BK107"/>
  <c r="J226"/>
  <c r="J329"/>
  <c r="BK212"/>
  <c i="4" r="J89"/>
  <c i="2" r="J210"/>
  <c r="BK238"/>
  <c r="BK124"/>
  <c r="BK249"/>
  <c r="J180"/>
  <c r="BK327"/>
  <c r="J240"/>
  <c r="BK145"/>
  <c i="3" r="BK128"/>
  <c i="2" r="J299"/>
  <c r="BK291"/>
  <c r="BK188"/>
  <c r="J285"/>
  <c r="BK323"/>
  <c r="J319"/>
  <c r="J134"/>
  <c r="J143"/>
  <c r="J277"/>
  <c r="BK319"/>
  <c r="J321"/>
  <c i="3" r="J95"/>
  <c i="2" r="BK192"/>
  <c r="J333"/>
  <c r="BK120"/>
  <c r="BK206"/>
  <c i="3" r="J132"/>
  <c i="2" r="BK283"/>
  <c r="J122"/>
  <c r="J263"/>
  <c r="BK138"/>
  <c r="J273"/>
  <c r="J251"/>
  <c r="J220"/>
  <c i="3" r="BK144"/>
  <c i="2" r="BK311"/>
  <c r="BK153"/>
  <c r="BK263"/>
  <c r="BK271"/>
  <c r="F36"/>
  <c i="1" r="AS54"/>
  <c i="2" r="BK122"/>
  <c r="BK228"/>
  <c r="BK275"/>
  <c r="J190"/>
  <c r="J249"/>
  <c r="BK234"/>
  <c r="BK222"/>
  <c r="J94"/>
  <c r="BK305"/>
  <c r="BK255"/>
  <c i="3" r="J118"/>
  <c i="2" r="J161"/>
  <c i="3" r="J136"/>
  <c i="2" r="BK344"/>
  <c r="J107"/>
  <c r="BK161"/>
  <c r="BK253"/>
  <c r="BK352"/>
  <c r="J200"/>
  <c r="BK218"/>
  <c r="J218"/>
  <c r="J159"/>
  <c r="BK261"/>
  <c r="J269"/>
  <c r="J151"/>
  <c i="3" r="BK115"/>
  <c i="2" r="BK175"/>
  <c r="BK202"/>
  <c r="BK293"/>
  <c r="J305"/>
  <c r="J257"/>
  <c r="BK210"/>
  <c r="J208"/>
  <c r="J317"/>
  <c r="BK130"/>
  <c r="J287"/>
  <c r="BK163"/>
  <c i="3" r="J91"/>
  <c i="2" r="BK136"/>
  <c r="BK126"/>
  <c r="BK313"/>
  <c r="J311"/>
  <c r="BK110"/>
  <c r="BK167"/>
  <c i="3" r="BK104"/>
  <c i="2" r="BK317"/>
  <c i="3" r="BK152"/>
  <c i="2" r="J188"/>
  <c i="4" r="BK89"/>
  <c i="2" r="J214"/>
  <c r="J271"/>
  <c i="3" r="BK123"/>
  <c i="2" r="J128"/>
  <c r="BK99"/>
  <c r="J165"/>
  <c r="BK204"/>
  <c r="BK134"/>
  <c r="J138"/>
  <c r="J178"/>
  <c i="3" r="BK112"/>
  <c i="2" r="BK321"/>
  <c r="J275"/>
  <c r="J182"/>
  <c r="J104"/>
  <c r="J184"/>
  <c r="J303"/>
  <c r="BK226"/>
  <c i="3" r="BK118"/>
  <c i="2" r="J356"/>
  <c r="J216"/>
  <c r="J297"/>
  <c r="J279"/>
  <c r="J348"/>
  <c r="BK169"/>
  <c r="BK143"/>
  <c r="BK196"/>
  <c i="4" r="BK85"/>
  <c i="2" r="BK281"/>
  <c r="J327"/>
  <c r="J173"/>
  <c r="J198"/>
  <c r="BK194"/>
  <c r="J259"/>
  <c r="BK240"/>
  <c r="BK149"/>
  <c r="J118"/>
  <c r="BK287"/>
  <c r="J358"/>
  <c i="4" r="J85"/>
  <c i="3" r="J126"/>
  <c i="2" r="BK325"/>
  <c r="BK279"/>
  <c r="BK348"/>
  <c r="BK165"/>
  <c r="J255"/>
  <c r="BK208"/>
  <c r="BK232"/>
  <c r="BK299"/>
  <c r="BK190"/>
  <c i="3" r="BK148"/>
  <c i="2" r="F37"/>
  <c r="BK273"/>
  <c r="BK356"/>
  <c r="BK277"/>
  <c r="BK157"/>
  <c i="3" r="BK91"/>
  <c i="2" r="BK244"/>
  <c r="BK186"/>
  <c r="J157"/>
  <c r="BK269"/>
  <c i="3" r="BK132"/>
  <c i="2" r="J155"/>
  <c r="BK246"/>
  <c i="3" r="J112"/>
  <c i="2" r="J291"/>
  <c r="J186"/>
  <c i="3" r="J148"/>
  <c i="2" r="J153"/>
  <c r="J120"/>
  <c r="BK336"/>
  <c r="BK132"/>
  <c r="J283"/>
  <c r="J99"/>
  <c r="BK159"/>
  <c i="3" r="J156"/>
  <c i="2" r="J34"/>
  <c i="4" l="1" r="P83"/>
  <c r="P82"/>
  <c i="1" r="AU57"/>
  <c i="2" r="T103"/>
  <c r="T92"/>
  <c r="P142"/>
  <c r="BK248"/>
  <c r="J248"/>
  <c r="J69"/>
  <c r="BK117"/>
  <c r="J117"/>
  <c r="J66"/>
  <c r="R177"/>
  <c r="R335"/>
  <c r="BK103"/>
  <c r="J103"/>
  <c r="J63"/>
  <c r="BK142"/>
  <c r="J142"/>
  <c r="J67"/>
  <c r="P248"/>
  <c r="BK355"/>
  <c r="J355"/>
  <c r="J71"/>
  <c r="BK177"/>
  <c r="J177"/>
  <c r="J68"/>
  <c r="T335"/>
  <c i="3" r="BK99"/>
  <c r="J99"/>
  <c r="J62"/>
  <c r="P108"/>
  <c r="R131"/>
  <c r="T99"/>
  <c r="BK151"/>
  <c r="J151"/>
  <c r="J68"/>
  <c i="2" r="R103"/>
  <c r="R92"/>
  <c r="P177"/>
  <c r="BK335"/>
  <c r="J335"/>
  <c r="J70"/>
  <c i="3" r="T90"/>
  <c r="T108"/>
  <c r="BK131"/>
  <c r="R151"/>
  <c i="2" r="T117"/>
  <c r="R248"/>
  <c r="T355"/>
  <c i="3" r="R90"/>
  <c r="P99"/>
  <c r="BK108"/>
  <c r="J108"/>
  <c r="J63"/>
  <c r="R122"/>
  <c r="P131"/>
  <c r="P151"/>
  <c i="2" r="P103"/>
  <c r="P92"/>
  <c r="P117"/>
  <c r="R142"/>
  <c r="T248"/>
  <c r="R355"/>
  <c i="3" r="BK90"/>
  <c r="J90"/>
  <c r="J61"/>
  <c i="2" r="R117"/>
  <c r="T142"/>
  <c r="T177"/>
  <c r="P335"/>
  <c r="P355"/>
  <c i="3" r="P90"/>
  <c r="P89"/>
  <c r="R99"/>
  <c r="R108"/>
  <c r="BK122"/>
  <c r="J122"/>
  <c r="J66"/>
  <c r="P122"/>
  <c r="P121"/>
  <c r="T122"/>
  <c r="T131"/>
  <c r="T121"/>
  <c r="T151"/>
  <c i="2" r="BK93"/>
  <c r="BK98"/>
  <c r="J98"/>
  <c r="J62"/>
  <c i="3" r="BK117"/>
  <c r="J117"/>
  <c r="J64"/>
  <c i="2" r="BK112"/>
  <c r="J112"/>
  <c r="J64"/>
  <c i="4" r="BK84"/>
  <c r="J84"/>
  <c r="J61"/>
  <c r="BK88"/>
  <c r="J88"/>
  <c r="J62"/>
  <c r="F55"/>
  <c r="J52"/>
  <c r="BE89"/>
  <c i="3" r="J131"/>
  <c r="J67"/>
  <c i="4" r="J55"/>
  <c r="E48"/>
  <c r="BE85"/>
  <c i="2" r="J93"/>
  <c r="J61"/>
  <c i="3" r="E48"/>
  <c r="J55"/>
  <c r="BE128"/>
  <c r="BE136"/>
  <c i="2" r="BK116"/>
  <c r="J116"/>
  <c r="J65"/>
  <c i="3" r="BE109"/>
  <c r="BE112"/>
  <c r="BE140"/>
  <c r="BE156"/>
  <c r="F55"/>
  <c r="BE104"/>
  <c r="BE95"/>
  <c r="BE91"/>
  <c r="BE100"/>
  <c r="J82"/>
  <c r="BE123"/>
  <c r="BE148"/>
  <c r="BE118"/>
  <c r="BE132"/>
  <c r="BE115"/>
  <c r="BE126"/>
  <c r="BE144"/>
  <c r="BE152"/>
  <c i="2" r="E81"/>
  <c r="J85"/>
  <c r="BE104"/>
  <c r="BE110"/>
  <c r="BE120"/>
  <c r="BE128"/>
  <c r="BE130"/>
  <c r="BE145"/>
  <c r="BE149"/>
  <c r="BE151"/>
  <c r="BE157"/>
  <c r="BE159"/>
  <c r="BE161"/>
  <c r="BE169"/>
  <c r="BE180"/>
  <c r="BE194"/>
  <c r="BE198"/>
  <c r="BE202"/>
  <c r="BE206"/>
  <c r="BE212"/>
  <c r="BE224"/>
  <c r="BE240"/>
  <c r="BE253"/>
  <c r="BE265"/>
  <c r="BE275"/>
  <c r="BE279"/>
  <c r="BE283"/>
  <c r="BE289"/>
  <c r="BE291"/>
  <c r="BE299"/>
  <c r="BE336"/>
  <c r="J55"/>
  <c r="BE94"/>
  <c r="BE107"/>
  <c r="BE122"/>
  <c r="BE124"/>
  <c r="BE352"/>
  <c r="BE356"/>
  <c r="BE358"/>
  <c r="BE348"/>
  <c i="1" r="AW55"/>
  <c i="2" r="BE113"/>
  <c r="BE132"/>
  <c r="BE138"/>
  <c r="BE143"/>
  <c r="BE163"/>
  <c r="BE167"/>
  <c r="BE171"/>
  <c r="BE182"/>
  <c r="BE192"/>
  <c r="BE200"/>
  <c r="BE208"/>
  <c r="BE214"/>
  <c r="BE220"/>
  <c r="BE230"/>
  <c r="BE234"/>
  <c r="BE244"/>
  <c r="BE251"/>
  <c r="BE267"/>
  <c r="BE277"/>
  <c r="BE285"/>
  <c r="BE301"/>
  <c r="BE303"/>
  <c r="BE305"/>
  <c r="BE309"/>
  <c r="BE315"/>
  <c r="BE317"/>
  <c r="BE319"/>
  <c r="BE325"/>
  <c r="BE327"/>
  <c r="BE329"/>
  <c r="BE333"/>
  <c r="BE340"/>
  <c r="BE344"/>
  <c i="1" r="BB55"/>
  <c i="2" r="BE126"/>
  <c r="BE136"/>
  <c r="BE153"/>
  <c r="BE155"/>
  <c r="BE165"/>
  <c r="BE178"/>
  <c r="BE186"/>
  <c r="BE190"/>
  <c r="BE196"/>
  <c r="BE210"/>
  <c r="BE216"/>
  <c r="BE222"/>
  <c r="BE228"/>
  <c r="BE232"/>
  <c r="BE242"/>
  <c r="BE249"/>
  <c r="BE257"/>
  <c r="BE259"/>
  <c r="BE263"/>
  <c r="BE269"/>
  <c r="BE281"/>
  <c r="BE297"/>
  <c r="BE307"/>
  <c r="BE311"/>
  <c r="BE313"/>
  <c r="BE321"/>
  <c r="BE323"/>
  <c r="BE331"/>
  <c i="1" r="BC55"/>
  <c i="2" r="F55"/>
  <c r="BE99"/>
  <c r="BE118"/>
  <c r="BE134"/>
  <c r="BE140"/>
  <c r="BE147"/>
  <c r="BE173"/>
  <c r="BE175"/>
  <c r="BE184"/>
  <c r="BE188"/>
  <c r="BE204"/>
  <c r="BE218"/>
  <c r="BE226"/>
  <c r="BE236"/>
  <c r="BE238"/>
  <c r="BE246"/>
  <c r="BE255"/>
  <c r="BE261"/>
  <c r="BE271"/>
  <c r="BE273"/>
  <c r="BE287"/>
  <c r="BE293"/>
  <c r="BE295"/>
  <c i="1" r="BD55"/>
  <c i="2" r="F34"/>
  <c i="4" r="F35"/>
  <c i="1" r="BB57"/>
  <c i="3" r="J34"/>
  <c i="1" r="AW56"/>
  <c i="4" r="F36"/>
  <c i="1" r="BC57"/>
  <c i="3" r="F37"/>
  <c i="1" r="BD56"/>
  <c i="3" r="F35"/>
  <c i="1" r="BB56"/>
  <c i="4" r="F37"/>
  <c i="1" r="BD57"/>
  <c i="3" r="F36"/>
  <c i="1" r="BC56"/>
  <c i="3" r="F34"/>
  <c i="1" r="BA56"/>
  <c i="4" r="J34"/>
  <c i="1" r="AW57"/>
  <c i="4" r="F34"/>
  <c i="1" r="BA57"/>
  <c i="2" l="1" r="BK92"/>
  <c r="J92"/>
  <c r="J60"/>
  <c i="1" r="BA55"/>
  <c i="3" r="BK89"/>
  <c r="J89"/>
  <c r="J60"/>
  <c r="BK121"/>
  <c r="J121"/>
  <c r="J65"/>
  <c r="R89"/>
  <c i="2" r="P116"/>
  <c r="P91"/>
  <c i="1" r="AU55"/>
  <c i="2" r="T116"/>
  <c r="T91"/>
  <c i="3" r="T89"/>
  <c r="T88"/>
  <c r="R121"/>
  <c i="2" r="R116"/>
  <c r="R91"/>
  <c i="3" r="P88"/>
  <c i="1" r="AU56"/>
  <c i="4" r="BK83"/>
  <c r="J83"/>
  <c r="J60"/>
  <c i="3" r="BK88"/>
  <c r="J88"/>
  <c r="J59"/>
  <c i="2" r="BK91"/>
  <c r="J91"/>
  <c i="3" r="F33"/>
  <c i="1" r="AZ56"/>
  <c r="BB54"/>
  <c r="W31"/>
  <c i="2" r="F33"/>
  <c i="1" r="AZ55"/>
  <c i="2" r="J33"/>
  <c i="1" r="AV55"/>
  <c r="AT55"/>
  <c r="BC54"/>
  <c r="W32"/>
  <c i="4" r="F33"/>
  <c i="1" r="AZ57"/>
  <c i="3" r="J33"/>
  <c i="1" r="AV56"/>
  <c r="AT56"/>
  <c r="BA54"/>
  <c r="W30"/>
  <c i="4" r="J33"/>
  <c i="1" r="AV57"/>
  <c r="AT57"/>
  <c i="2" r="J30"/>
  <c i="1" r="AG55"/>
  <c r="BD54"/>
  <c r="W33"/>
  <c i="3" l="1" r="R88"/>
  <c i="4" r="BK82"/>
  <c r="J82"/>
  <c r="J59"/>
  <c i="1" r="AN55"/>
  <c i="2" r="J59"/>
  <c r="J39"/>
  <c i="1" r="AU54"/>
  <c i="3" r="J30"/>
  <c i="1" r="AG56"/>
  <c r="AN56"/>
  <c r="AZ54"/>
  <c r="W29"/>
  <c r="AY54"/>
  <c r="AX54"/>
  <c r="AW54"/>
  <c r="AK30"/>
  <c i="3" l="1" r="J39"/>
  <c i="4" r="J30"/>
  <c i="1" r="AG57"/>
  <c r="AG54"/>
  <c r="AK26"/>
  <c r="AV54"/>
  <c r="AK29"/>
  <c r="AK35"/>
  <c i="4" l="1" r="J39"/>
  <c i="1" r="AN57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<sst xmlns="http://schemas.openxmlformats.org/spreadsheetml/2006/main">
  <si>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</si>
  <si>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</si>
  <si>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</si>
  <si>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</si>
  <si>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</si>
  <si>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{6e835e43-d0b2-48b6-ba84-7810413ed2a2}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</si>
  <si>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</si>
  <si>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</si>
  <si>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</si>
  <si>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</si>
  <si>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</si>
  <si>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</si>
  <si>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</si>
  <si>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1424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</si>
  <si>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</si>
  <si>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</si>
  <si>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1424 Plzeň ZU, Jungmanova 1-3 - výměna vnitřních dveří v zádveří</t>
  </si>
  <si>
    <t>KSO:</t>
  </si>
  <si>
    <t/>
  </si>
  <si>
    <t>CC-CZ:</t>
  </si>
  <si>
    <t>Místo:</t>
  </si>
  <si>
    <t xml:space="preserve"> </t>
  </si>
  <si>
    <t>Datum:</t>
  </si>
  <si>
    <t>15. 2. 2024</t>
  </si>
  <si>
    <t>Zadavatel:</t>
  </si>
  <si>
    <t>IČ:</t>
  </si>
  <si>
    <t>ZU PLzeň, Univerzitní 2732/8</t>
  </si>
  <si>
    <t>DIČ:</t>
  </si>
  <si>
    <t>Účastník:</t>
  </si>
  <si>
    <t>Vyplň údaj</t>
  </si>
  <si>
    <t>Projektant:</t>
  </si>
  <si>
    <t>CH PROJEKT PLZEŇ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</si>
  <si>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</si>
  <si>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</si>
  <si>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</si>
  <si>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</si>
  <si>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</si>
  <si>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</si>
  <si>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</si>
  <si>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</si>
  <si>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</si>
  <si>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</si>
  <si>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</si>
  <si>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</si>
  <si>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</si>
  <si>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</si>
  <si>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</si>
  <si>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</si>
  <si>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</si>
  <si>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</si>
  <si>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</si>
  <si>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</si>
  <si>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</si>
  <si>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</si>
  <si>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</si>
  <si>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</si>
  <si>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</si>
  <si>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</si>
  <si>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</si>
  <si>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</si>
  <si>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</si>
  <si>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</si>
  <si>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</si>
  <si>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</si>
  <si>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</si>
  <si>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</si>
  <si>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</si>
  <si>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</si>
  <si>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</si>
  <si>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</si>
  <si>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</si>
  <si>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</si>
  <si>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</si>
  <si>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</si>
  <si>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</si>
  <si>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</si>
  <si>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Turnikety</t>
  </si>
  <si>
    <t>STA</t>
  </si>
  <si>
    <t>1</t>
  </si>
  <si>
    <t>{5e848575-9172-4f5c-ae67-3a801c96ea36}</t>
  </si>
  <si>
    <t>2</t>
  </si>
  <si>
    <t>02</t>
  </si>
  <si>
    <t>SO 02 Automatické dveře</t>
  </si>
  <si>
    <t>{d17fe4cb-23f0-4182-9536-652665c260e4}</t>
  </si>
  <si>
    <t>03</t>
  </si>
  <si>
    <t>SO 03 Vedlejší a osataní náklady</t>
  </si>
  <si>
    <t>{6506c633-6806-4962-87f6-011456b369e5}</t>
  </si>
  <si>
    <t>KRYCÍ LIST SOUPISU PRACÍ</t>
  </si>
  <si>
    <t>Objekt:</t>
  </si>
  <si>
    <t>01 - SO 01 Turnikety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</si>
  <si>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</si>
  <si>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</si>
  <si>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</si>
  <si>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</si>
  <si>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</si>
  <si>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</si>
  <si>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</si>
  <si>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</si>
  <si>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</si>
  <si>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</si>
  <si>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741-1 - Silnoproud dodávka</t>
  </si>
  <si>
    <t xml:space="preserve">    741-2 - Silnoproud montáž</t>
  </si>
  <si>
    <t xml:space="preserve">    742-1 - Slaboproud dodávka</t>
  </si>
  <si>
    <t xml:space="preserve">    742-2 - Slaboproud montáž</t>
  </si>
  <si>
    <t xml:space="preserve">    771 - Podlahy z dlaždic</t>
  </si>
  <si>
    <t xml:space="preserve">    785 - Turniteky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</si>
  <si>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</si>
  <si>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</si>
  <si>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</si>
  <si>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</si>
  <si>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</si>
  <si>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</si>
  <si>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</si>
  <si>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</si>
  <si>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</si>
  <si>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</si>
  <si>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</si>
  <si>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</si>
  <si>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</si>
  <si>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</si>
  <si>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</si>
  <si>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</si>
  <si>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</si>
  <si>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</si>
  <si>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</si>
  <si>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631311131</t>
  </si>
  <si>
    <t>Doplnění dosavadních mazanin betonem prostým plochy do 1 m2 tloušťky přes 80 mm</t>
  </si>
  <si>
    <t>m3</t>
  </si>
  <si>
    <t>CS ÚRS 2024 01</t>
  </si>
  <si>
    <t>4</t>
  </si>
  <si>
    <t>373292098</t>
  </si>
  <si>
    <t>PP</t>
  </si>
  <si>
    <t>Doplnění dosavadních mazanin prostým betonem s dodáním hmot, bez potěru, plochy jednotlivě do 1 m2 a tl. přes 80 mm</t>
  </si>
  <si>
    <t>Online PSC</t>
  </si>
  <si>
    <t>https://podminky.urs.cz/item/CS_URS_2024_01/631311131</t>
  </si>
  <si>
    <t>VV</t>
  </si>
  <si>
    <t>"pro kabely"5,065*0,25*0,30</t>
  </si>
  <si>
    <t>9</t>
  </si>
  <si>
    <t>Ostatní konstrukce a práce, bourání</t>
  </si>
  <si>
    <t>974042587</t>
  </si>
  <si>
    <t>Vysekání rýh v dlažbě betonové nebo jiné monolitické hl do 250 mm š do 300 mm</t>
  </si>
  <si>
    <t>m</t>
  </si>
  <si>
    <t>-1391635079</t>
  </si>
  <si>
    <t>Vysekání rýh v betonové nebo jiné monolitické dlažbě s betonovým podkladem do hl. 250 mm a šířky do 300 mm</t>
  </si>
  <si>
    <t>https://podminky.urs.cz/item/CS_URS_2024_01/974042587</t>
  </si>
  <si>
    <t>"pro kabely"5,065</t>
  </si>
  <si>
    <t>997</t>
  </si>
  <si>
    <t>Přesun sutě</t>
  </si>
  <si>
    <t>3</t>
  </si>
  <si>
    <t>997002611</t>
  </si>
  <si>
    <t>Nakládání suti a vybouraných hmot</t>
  </si>
  <si>
    <t>t</t>
  </si>
  <si>
    <t>-1020864697</t>
  </si>
  <si>
    <t>Nakládání suti a vybouraných hmot na dopravní prostředek pro vodorovné přemístění</t>
  </si>
  <si>
    <t>https://podminky.urs.cz/item/CS_URS_2024_01/997002611</t>
  </si>
  <si>
    <t>997013211</t>
  </si>
  <si>
    <t>Vnitrostaveništní doprava suti a vybouraných hmot pro budovy v do 6 m ručně</t>
  </si>
  <si>
    <t>-370662539</t>
  </si>
  <si>
    <t>Vnitrostaveništní doprava suti a vybouraných hmot vodorovně do 50 m s naložením ručně pro budovy a haly výšky do 6 m</t>
  </si>
  <si>
    <t>https://podminky.urs.cz/item/CS_URS_2024_01/997013211</t>
  </si>
  <si>
    <t>5</t>
  </si>
  <si>
    <t>997101258</t>
  </si>
  <si>
    <t>1392366865</t>
  </si>
  <si>
    <t>Odvoz suti a poplatek za skládkování dle možností dodavatele</t>
  </si>
  <si>
    <t>998</t>
  </si>
  <si>
    <t>Přesun hmot</t>
  </si>
  <si>
    <t>998018001</t>
  </si>
  <si>
    <t>Přesun hmot pro budovy ruční pro budovy v do 6 m</t>
  </si>
  <si>
    <t>21126448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</si>
  <si>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</si>
  <si>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https://podminky.urs.cz/item/CS_URS_2024_01/998018001</t>
  </si>
  <si>
    <t>PSV</t>
  </si>
  <si>
    <t>Práce a dodávky PSV</t>
  </si>
  <si>
    <t>741-1</t>
  </si>
  <si>
    <t>Silnoproud dodávka</t>
  </si>
  <si>
    <t>7</t>
  </si>
  <si>
    <t>M</t>
  </si>
  <si>
    <t>1.</t>
  </si>
  <si>
    <t xml:space="preserve">Kabel silový Cu, PVC izolace 600V/1kV, -40ºC - +70ºC, 1-CYKY J  3x2,5mm2 odolnost proti šíření plamene dle ČSN EN 60332-1</t>
  </si>
  <si>
    <t>8</t>
  </si>
  <si>
    <t>532207645</t>
  </si>
  <si>
    <t>2.</t>
  </si>
  <si>
    <t xml:space="preserve">Kabel silový Cu, PVC izolace 600V/1kV, -40ºC - +70ºC, 1-CYKY J  3x1,5mm2 odolnost proti šíření plamene dle ČSN EN 60332-1</t>
  </si>
  <si>
    <t>-796702427</t>
  </si>
  <si>
    <t>3.</t>
  </si>
  <si>
    <t>Vodič 6 zž - PVC izolovaný jednožilový vodič pro vnitřní vedení</t>
  </si>
  <si>
    <t>-518943482</t>
  </si>
  <si>
    <t>10</t>
  </si>
  <si>
    <t>4.</t>
  </si>
  <si>
    <t>Elektroinstalační lišta bezhalogenová 40x20 mm</t>
  </si>
  <si>
    <t>-355228744</t>
  </si>
  <si>
    <t>11</t>
  </si>
  <si>
    <t>5.</t>
  </si>
  <si>
    <t>Elektroinstalační trubka SUPERMONOFLEX DN25</t>
  </si>
  <si>
    <t>-279772925</t>
  </si>
  <si>
    <t>6.</t>
  </si>
  <si>
    <t>Hmoždinky univerzální 10x60</t>
  </si>
  <si>
    <t>kus</t>
  </si>
  <si>
    <t>-1702819209</t>
  </si>
  <si>
    <t>13</t>
  </si>
  <si>
    <t>7.</t>
  </si>
  <si>
    <t>Svorky pro pospojení a uzemnění</t>
  </si>
  <si>
    <t>-650438008</t>
  </si>
  <si>
    <t>14</t>
  </si>
  <si>
    <t>8.</t>
  </si>
  <si>
    <t>Jistič 10/1/B</t>
  </si>
  <si>
    <t>810374137</t>
  </si>
  <si>
    <t>15</t>
  </si>
  <si>
    <t>9.</t>
  </si>
  <si>
    <t>Jistič 16/1/B</t>
  </si>
  <si>
    <t>-1810921305</t>
  </si>
  <si>
    <t>16</t>
  </si>
  <si>
    <t>10.</t>
  </si>
  <si>
    <t>Popisky</t>
  </si>
  <si>
    <t>-1264077990</t>
  </si>
  <si>
    <t>17</t>
  </si>
  <si>
    <t>11.</t>
  </si>
  <si>
    <t>Materiál nutný ke kompletaci rozvaděče</t>
  </si>
  <si>
    <t>-896593508</t>
  </si>
  <si>
    <t>18</t>
  </si>
  <si>
    <t>12.</t>
  </si>
  <si>
    <t xml:space="preserve">Drobný jednicový materiál, jehož podíl na celkových materiálových nákladech je malý, a proto se nespecifikuje, jako: konektory, vývodky spojky vodičové do průžezu 16 mm2. sponky, příchytky, drát vázací a svařovací, spojovací materiál,nýty, elektrody…  10%</t>
  </si>
  <si>
    <t>1960947624</t>
  </si>
  <si>
    <t xml:space="preserve">Drobný jednicový materiál, jehož podíl na celkových materiálových nákladech je malý, a proto se nespecifikuje, jako: konektory, vývodky spojky vodičové do průžezu 16 mm2. sponky, příchytky, drát vázací a svařovací, spojovací materiál,nýty, elektrody…  10% z nosného materiálu</t>
  </si>
  <si>
    <t>741-2</t>
  </si>
  <si>
    <t>Silnoproud montáž</t>
  </si>
  <si>
    <t>19</t>
  </si>
  <si>
    <t>741100</t>
  </si>
  <si>
    <t>Doprava</t>
  </si>
  <si>
    <t>Kč</t>
  </si>
  <si>
    <t>1208962611</t>
  </si>
  <si>
    <t>20</t>
  </si>
  <si>
    <t>741122211</t>
  </si>
  <si>
    <t>Montáž kabelů měděných bez ukončení uložených volně nebo v liště plných kulatých (např. CYKY) počtu a průřezu žil 3x1,5 až 6 mm2</t>
  </si>
  <si>
    <t>1217030867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</si>
  <si>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</si>
  <si>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</si>
  <si>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858482596</t>
  </si>
  <si>
    <t>22</t>
  </si>
  <si>
    <t>HZS.001</t>
  </si>
  <si>
    <t>Ukončení kabelů smršťovací záklopkou nebo páskou se zapojením bez letování na přístroji nebo svorkovnici v rozvaděči</t>
  </si>
  <si>
    <t>hod</t>
  </si>
  <si>
    <t>-1744548641</t>
  </si>
  <si>
    <t>23</t>
  </si>
  <si>
    <t>741110511</t>
  </si>
  <si>
    <t>Montáž lišt a kanálků elektroinstalačních se spojkami, ohyby a rohy a s nasunutím do krabic vkládacích s víčkem, šířky do 60 mm</t>
  </si>
  <si>
    <t>-1802985457</t>
  </si>
  <si>
    <t>24</t>
  </si>
  <si>
    <t>741110042</t>
  </si>
  <si>
    <t>Montáž trubek elektroinstalačních s nasunutím nebo našroubováním do krabic plastových ohebných, uložených pevně, vnější Ø přes 23 do 35 mm</t>
  </si>
  <si>
    <t>966649594</t>
  </si>
  <si>
    <t>25</t>
  </si>
  <si>
    <t>460932111</t>
  </si>
  <si>
    <t xml:space="preserve">Osazení kotevních prvků  hmoždinek včetně vyvrtání otvorů, pro upevnění elektroinstalací ve stěnách cihelných, vnějšího průměru do 8 mm</t>
  </si>
  <si>
    <t>-1471059855</t>
  </si>
  <si>
    <t>Osazení kotevních prvků hmoždinek včetně vyvrtání otvorů, pro upevnění elektroinstalací ve stěnách cihelných, vnějšího průměru do 8 mm</t>
  </si>
  <si>
    <t>26</t>
  </si>
  <si>
    <t>741420022</t>
  </si>
  <si>
    <t xml:space="preserve">Montáž hromosvodného vedení  svorek se 3 a více šrouby</t>
  </si>
  <si>
    <t>-218530090</t>
  </si>
  <si>
    <t>Montáž hromosvodného vedení svorek se 3 a více šrouby</t>
  </si>
  <si>
    <t>27</t>
  </si>
  <si>
    <t>741320101</t>
  </si>
  <si>
    <t>Montáž jističů se zapojením vodičů jednopólových nn do 25 A s krytem</t>
  </si>
  <si>
    <t>1204682003</t>
  </si>
  <si>
    <t>28</t>
  </si>
  <si>
    <t>HZS.002</t>
  </si>
  <si>
    <t xml:space="preserve">Montáž popisek do rozvaděče  2 ks</t>
  </si>
  <si>
    <t>503074318</t>
  </si>
  <si>
    <t>Montáž popisek do rozvaděče 2 ks</t>
  </si>
  <si>
    <t>29</t>
  </si>
  <si>
    <t>HZS.003</t>
  </si>
  <si>
    <t>Montáž ostatního drobného elektroinstalačnho materiálu nutného ke kompletaci rozvaděčů</t>
  </si>
  <si>
    <t>-1330229701</t>
  </si>
  <si>
    <t>30</t>
  </si>
  <si>
    <t>HZS.004</t>
  </si>
  <si>
    <t>Úpravy ve stávajícím rozvaděči RV</t>
  </si>
  <si>
    <t>1317239725</t>
  </si>
  <si>
    <t>31</t>
  </si>
  <si>
    <t>HZS.005</t>
  </si>
  <si>
    <t>Práce nezahrnuté v cenících 21M.46M, zapsané do montážního deníku a potvrzené investorem</t>
  </si>
  <si>
    <t>1218467726</t>
  </si>
  <si>
    <t>32</t>
  </si>
  <si>
    <t>HZS.006</t>
  </si>
  <si>
    <t>Zakreslení skutečného stavu</t>
  </si>
  <si>
    <t>493561508</t>
  </si>
  <si>
    <t>33</t>
  </si>
  <si>
    <t>HZS.007</t>
  </si>
  <si>
    <t>Podíl prací jiných profesí než elektro</t>
  </si>
  <si>
    <t>1955402810</t>
  </si>
  <si>
    <t>34</t>
  </si>
  <si>
    <t>HZS.008</t>
  </si>
  <si>
    <t>Koordinace profesí</t>
  </si>
  <si>
    <t>-953807483</t>
  </si>
  <si>
    <t>35</t>
  </si>
  <si>
    <t>HZS.009</t>
  </si>
  <si>
    <t>Zkoušky a prohlídky elektrických rozvodů a zařízení celková prohlídka a vyhotovení revizní zprávy</t>
  </si>
  <si>
    <t>-1522263246</t>
  </si>
  <si>
    <t>742-1</t>
  </si>
  <si>
    <t>Slaboproud dodávka</t>
  </si>
  <si>
    <t>36</t>
  </si>
  <si>
    <t>Pol1</t>
  </si>
  <si>
    <t xml:space="preserve">Řídicí jednotka pro jedny dveře modul AX  vybavená vstupem pro nouzové otevření systémem EPS nebo tlačítkem.</t>
  </si>
  <si>
    <t>ks</t>
  </si>
  <si>
    <t>1113609558</t>
  </si>
  <si>
    <t>37</t>
  </si>
  <si>
    <t>Pol2</t>
  </si>
  <si>
    <t>Snímač bezkontaktních karet pro vnitřní použití</t>
  </si>
  <si>
    <t>-1023597836</t>
  </si>
  <si>
    <t>38</t>
  </si>
  <si>
    <t>Pol3</t>
  </si>
  <si>
    <t xml:space="preserve">Izolační podložka  pro montáž snímače na kovový podklad</t>
  </si>
  <si>
    <t>-2051917822</t>
  </si>
  <si>
    <t>39</t>
  </si>
  <si>
    <t>Pol4</t>
  </si>
  <si>
    <t>Napájecí zdroj zálohovaný 13.8V/5A, vč. AKU 12V 24Ah a instalační skříně.</t>
  </si>
  <si>
    <t>1070613470</t>
  </si>
  <si>
    <t>40</t>
  </si>
  <si>
    <t>Pol5</t>
  </si>
  <si>
    <t>Krabice plastová pro moduly AX (100x100x50 nad omítku)</t>
  </si>
  <si>
    <t>-905260481</t>
  </si>
  <si>
    <t>41</t>
  </si>
  <si>
    <t>Pol6</t>
  </si>
  <si>
    <t xml:space="preserve">Rámeček pro snímač -  corian 100/100</t>
  </si>
  <si>
    <t>-1286334937</t>
  </si>
  <si>
    <t>42</t>
  </si>
  <si>
    <t>9151201K</t>
  </si>
  <si>
    <t>2N® Analog Force, 1 tlačítko + klávesnice</t>
  </si>
  <si>
    <t>1446278699</t>
  </si>
  <si>
    <t>43</t>
  </si>
  <si>
    <t>9135362E</t>
  </si>
  <si>
    <t>2N® Force Stříška se Zápustnou krabicí pro 2 moduly</t>
  </si>
  <si>
    <t>-1670503249</t>
  </si>
  <si>
    <t>44</t>
  </si>
  <si>
    <t>9135251E</t>
  </si>
  <si>
    <t>2N® Analog Force, přídavný spínač s podporou odchodového tlačítka</t>
  </si>
  <si>
    <t>825420094</t>
  </si>
  <si>
    <t>45</t>
  </si>
  <si>
    <t>932091E</t>
  </si>
  <si>
    <t xml:space="preserve">El. otvírač 11211MB  momentový kolík, mech. blokování,nízkoodběrový 12V/230mA DC</t>
  </si>
  <si>
    <t>-743774846</t>
  </si>
  <si>
    <t>46</t>
  </si>
  <si>
    <t>91378362</t>
  </si>
  <si>
    <t>Grandstream GXV3370</t>
  </si>
  <si>
    <t>-1982969433</t>
  </si>
  <si>
    <t>47</t>
  </si>
  <si>
    <t>91341481E</t>
  </si>
  <si>
    <t>2N® Interkom zdroj 12V/2A</t>
  </si>
  <si>
    <t>-553062531</t>
  </si>
  <si>
    <t>48</t>
  </si>
  <si>
    <t>9137905</t>
  </si>
  <si>
    <t>2N® IP interkom - Licence Audio</t>
  </si>
  <si>
    <t>431420950</t>
  </si>
  <si>
    <t>49</t>
  </si>
  <si>
    <t>Pol10</t>
  </si>
  <si>
    <t>Kabel JH(St)H 2x2x0.8 splňující klasifikaci třídy B2ca, s1, d0</t>
  </si>
  <si>
    <t>1917420804</t>
  </si>
  <si>
    <t>50</t>
  </si>
  <si>
    <t>Pol11</t>
  </si>
  <si>
    <t>Kabel JH(St)H 3x2x0.8 splňující klasifikaci třídy B2ca, s1, d1 - přípojení snímačů id karet</t>
  </si>
  <si>
    <t>-1956307232</t>
  </si>
  <si>
    <t>51</t>
  </si>
  <si>
    <t>Pol12</t>
  </si>
  <si>
    <t xml:space="preserve">Kabel bezhalogenový  UTPKAT 5</t>
  </si>
  <si>
    <t>-479433536</t>
  </si>
  <si>
    <t>52</t>
  </si>
  <si>
    <t>Pol13</t>
  </si>
  <si>
    <t>Kabel napájecí bezhalogenový 2x1.5</t>
  </si>
  <si>
    <t>1034852247</t>
  </si>
  <si>
    <t>53</t>
  </si>
  <si>
    <t>Pol14</t>
  </si>
  <si>
    <t>Trubka ohebná Æ16</t>
  </si>
  <si>
    <t>69291395</t>
  </si>
  <si>
    <t>54</t>
  </si>
  <si>
    <t>Pol15</t>
  </si>
  <si>
    <t>Trubka ohebná Æ23</t>
  </si>
  <si>
    <t>-444018601</t>
  </si>
  <si>
    <t>55</t>
  </si>
  <si>
    <t>Pol16</t>
  </si>
  <si>
    <t>Trubka ohebná Æ29</t>
  </si>
  <si>
    <t>-192710596</t>
  </si>
  <si>
    <t>56</t>
  </si>
  <si>
    <t>Pol17</t>
  </si>
  <si>
    <t xml:space="preserve">Elektroinstalační lišta  LV40/20 - montáž do nábytku (pult)</t>
  </si>
  <si>
    <t>1653994689</t>
  </si>
  <si>
    <t>57</t>
  </si>
  <si>
    <t>Pol18</t>
  </si>
  <si>
    <t>Elist Krabice 100/100 povrchová montáž</t>
  </si>
  <si>
    <t>-974794504</t>
  </si>
  <si>
    <t>58</t>
  </si>
  <si>
    <t>Pol19</t>
  </si>
  <si>
    <t xml:space="preserve">Podlahová krabice  (KUP57)</t>
  </si>
  <si>
    <t>-164598140</t>
  </si>
  <si>
    <t>59</t>
  </si>
  <si>
    <t>Pol20</t>
  </si>
  <si>
    <t>Rám podlahové krabice</t>
  </si>
  <si>
    <t>1548142809</t>
  </si>
  <si>
    <t>60</t>
  </si>
  <si>
    <t>Pol21</t>
  </si>
  <si>
    <t>Relé 12VDC 3P montáž do krabice</t>
  </si>
  <si>
    <t>89895434</t>
  </si>
  <si>
    <t>61</t>
  </si>
  <si>
    <t>Pol22</t>
  </si>
  <si>
    <t>Relé 12VDC 3P montáž na DIN lištu</t>
  </si>
  <si>
    <t>1890111065</t>
  </si>
  <si>
    <t>62</t>
  </si>
  <si>
    <t>Pol23</t>
  </si>
  <si>
    <t xml:space="preserve">Nástěnná rozvodnice800/600/160 včetně závěsů  montážní desky  kabelových průchodek a dveřního zámku</t>
  </si>
  <si>
    <t>2096287530</t>
  </si>
  <si>
    <t>63</t>
  </si>
  <si>
    <t>Pol24</t>
  </si>
  <si>
    <t>DIN lišta</t>
  </si>
  <si>
    <t>-1170343883</t>
  </si>
  <si>
    <t>64</t>
  </si>
  <si>
    <t>Pol25</t>
  </si>
  <si>
    <t xml:space="preserve">Tlačítkový ovladač ve skříňce  pro povrchovou montáž  ve skříňce se sklíčkem - jeden přepínací kontakt</t>
  </si>
  <si>
    <t>-1618957070</t>
  </si>
  <si>
    <t>65</t>
  </si>
  <si>
    <t>Pol26</t>
  </si>
  <si>
    <t xml:space="preserve">Tlačítkový ovladač ve skříňce pro povrchovou montáž  - jeden přepínací kontakt</t>
  </si>
  <si>
    <t>1865436812</t>
  </si>
  <si>
    <t>66</t>
  </si>
  <si>
    <t>Pol27</t>
  </si>
  <si>
    <t xml:space="preserve">Tlačítkový ovladač jeden přepínací kontakt kontakt  vestavný včetně příslušenství</t>
  </si>
  <si>
    <t>-2105609697</t>
  </si>
  <si>
    <t>67</t>
  </si>
  <si>
    <t>Pol28</t>
  </si>
  <si>
    <t xml:space="preserve">Ootočný ovladač ve skříňce pro povrchovou montáž1 přepínací kontakt   včetně příslušenství</t>
  </si>
  <si>
    <t>1768702712</t>
  </si>
  <si>
    <t>68</t>
  </si>
  <si>
    <t>Pol29</t>
  </si>
  <si>
    <t>Zhotovení drážky v podlaze</t>
  </si>
  <si>
    <t>-976910566</t>
  </si>
  <si>
    <t>69</t>
  </si>
  <si>
    <t>Pol31</t>
  </si>
  <si>
    <t>Požární ucpávka</t>
  </si>
  <si>
    <t>18511563</t>
  </si>
  <si>
    <t>70</t>
  </si>
  <si>
    <t>Pol35</t>
  </si>
  <si>
    <t>Podružný a režijní materiál a skladování</t>
  </si>
  <si>
    <t>1102956920</t>
  </si>
  <si>
    <t>742-2</t>
  </si>
  <si>
    <t>Slaboproud montáž</t>
  </si>
  <si>
    <t>71</t>
  </si>
  <si>
    <t>Pol37</t>
  </si>
  <si>
    <t>-149406821</t>
  </si>
  <si>
    <t>Řídicí jednotka pro jedny dveře modul AX vybavená vstupem pro nouzové otevření systémem EPS nebo tlačítkem.</t>
  </si>
  <si>
    <t>72</t>
  </si>
  <si>
    <t>Pol38</t>
  </si>
  <si>
    <t>517392426</t>
  </si>
  <si>
    <t>73</t>
  </si>
  <si>
    <t>Pol39</t>
  </si>
  <si>
    <t>-863228941</t>
  </si>
  <si>
    <t>Izolační podložka pro montáž snímače na kovový podklad</t>
  </si>
  <si>
    <t>74</t>
  </si>
  <si>
    <t>Pol40</t>
  </si>
  <si>
    <t>1366822950</t>
  </si>
  <si>
    <t>75</t>
  </si>
  <si>
    <t>Pol41</t>
  </si>
  <si>
    <t>-1926504715</t>
  </si>
  <si>
    <t>76</t>
  </si>
  <si>
    <t>Pol42</t>
  </si>
  <si>
    <t>-749458181</t>
  </si>
  <si>
    <t>Rámeček pro snímač - corian 100/100</t>
  </si>
  <si>
    <t>77</t>
  </si>
  <si>
    <t>10754155</t>
  </si>
  <si>
    <t>78</t>
  </si>
  <si>
    <t>1777327764</t>
  </si>
  <si>
    <t>79</t>
  </si>
  <si>
    <t>-1489531800</t>
  </si>
  <si>
    <t>80</t>
  </si>
  <si>
    <t>-119054587</t>
  </si>
  <si>
    <t>El. otvírač 11211MB momentový kolík, mech. blokování,nízkoodběrový 12V/230mA DC</t>
  </si>
  <si>
    <t>81</t>
  </si>
  <si>
    <t>2142417601</t>
  </si>
  <si>
    <t>82</t>
  </si>
  <si>
    <t>749828543</t>
  </si>
  <si>
    <t>83</t>
  </si>
  <si>
    <t>1666128444</t>
  </si>
  <si>
    <t>84</t>
  </si>
  <si>
    <t>Pol43</t>
  </si>
  <si>
    <t xml:space="preserve">Zapojení  vstupu do ústředny PZTS</t>
  </si>
  <si>
    <t>-2002229738</t>
  </si>
  <si>
    <t>Zapojení vstupu do ústředny PZTS</t>
  </si>
  <si>
    <t>85</t>
  </si>
  <si>
    <t>Pol44</t>
  </si>
  <si>
    <t>Uprava v programu PZTS</t>
  </si>
  <si>
    <t>1906201500</t>
  </si>
  <si>
    <t>86</t>
  </si>
  <si>
    <t>Pol45</t>
  </si>
  <si>
    <t xml:space="preserve">Doplnění do přenosu  na dispečink bezpečnostní služny ZČU</t>
  </si>
  <si>
    <t>kpl</t>
  </si>
  <si>
    <t>-1208446614</t>
  </si>
  <si>
    <t>Doplnění do přenosu na dispečink bezpečnostní služny ZČU</t>
  </si>
  <si>
    <t>87</t>
  </si>
  <si>
    <t>Pol46</t>
  </si>
  <si>
    <t>-2031509673</t>
  </si>
  <si>
    <t>88</t>
  </si>
  <si>
    <t>Pol47</t>
  </si>
  <si>
    <t>695241349</t>
  </si>
  <si>
    <t>89</t>
  </si>
  <si>
    <t>Pol48</t>
  </si>
  <si>
    <t>135011</t>
  </si>
  <si>
    <t>Kabel bezhalogenový UTPKAT 5</t>
  </si>
  <si>
    <t>90</t>
  </si>
  <si>
    <t>Pol49</t>
  </si>
  <si>
    <t>-480193033</t>
  </si>
  <si>
    <t>91</t>
  </si>
  <si>
    <t>Pol50</t>
  </si>
  <si>
    <t>-846802272</t>
  </si>
  <si>
    <t>92</t>
  </si>
  <si>
    <t>Pol51</t>
  </si>
  <si>
    <t>1887976426</t>
  </si>
  <si>
    <t>93</t>
  </si>
  <si>
    <t>Pol52</t>
  </si>
  <si>
    <t>99556435</t>
  </si>
  <si>
    <t>94</t>
  </si>
  <si>
    <t>Pol53</t>
  </si>
  <si>
    <t>826936682</t>
  </si>
  <si>
    <t>Elektroinstalační lišta LV40/20 - montáž do nábytku (pult)</t>
  </si>
  <si>
    <t>95</t>
  </si>
  <si>
    <t>Pol54</t>
  </si>
  <si>
    <t>962227482</t>
  </si>
  <si>
    <t>96</t>
  </si>
  <si>
    <t>Pol55</t>
  </si>
  <si>
    <t>-1807677653</t>
  </si>
  <si>
    <t>Podlahová krabice (KUP57)</t>
  </si>
  <si>
    <t>97</t>
  </si>
  <si>
    <t>Pol56</t>
  </si>
  <si>
    <t>1030098477</t>
  </si>
  <si>
    <t>98</t>
  </si>
  <si>
    <t>Pol57</t>
  </si>
  <si>
    <t>-1224294065</t>
  </si>
  <si>
    <t>99</t>
  </si>
  <si>
    <t>Pol58</t>
  </si>
  <si>
    <t>-274528012</t>
  </si>
  <si>
    <t>100</t>
  </si>
  <si>
    <t>Pol59</t>
  </si>
  <si>
    <t>955915937</t>
  </si>
  <si>
    <t>Nástěnná rozvodnice800/600/160 včetně závěsů montážní desky kabelových průchodek a dveřního zámku</t>
  </si>
  <si>
    <t>101</t>
  </si>
  <si>
    <t>Pol60</t>
  </si>
  <si>
    <t>-685301489</t>
  </si>
  <si>
    <t>102</t>
  </si>
  <si>
    <t>Pol61</t>
  </si>
  <si>
    <t>-924838674</t>
  </si>
  <si>
    <t>Tlačítkový ovladač ve skříňce pro povrchovou montáž ve skříňce se sklíčkem - jeden přepínací kontakt</t>
  </si>
  <si>
    <t>103</t>
  </si>
  <si>
    <t>Pol62</t>
  </si>
  <si>
    <t>48608421</t>
  </si>
  <si>
    <t>Tlačítkový ovladač ve skříňce pro povrchovou montáž - jeden přepínací kontakt</t>
  </si>
  <si>
    <t>104</t>
  </si>
  <si>
    <t>Pol63</t>
  </si>
  <si>
    <t>1121814493</t>
  </si>
  <si>
    <t>Tlačítkový ovladač jeden přepínací kontakt kontakt vestavný včetně příslušenství</t>
  </si>
  <si>
    <t>105</t>
  </si>
  <si>
    <t>Pol64</t>
  </si>
  <si>
    <t>-878857618</t>
  </si>
  <si>
    <t>Ootočný ovladač ve skříňce pro povrchovou montáž1 přepínací kontakt včetně příslušenství</t>
  </si>
  <si>
    <t>106</t>
  </si>
  <si>
    <t>Pol65</t>
  </si>
  <si>
    <t>989356365</t>
  </si>
  <si>
    <t>107</t>
  </si>
  <si>
    <t>Pol66</t>
  </si>
  <si>
    <t>Provrtáni stěny 15cm</t>
  </si>
  <si>
    <t>-635725382</t>
  </si>
  <si>
    <t>108</t>
  </si>
  <si>
    <t>Pol67</t>
  </si>
  <si>
    <t>-1650751875</t>
  </si>
  <si>
    <t>109</t>
  </si>
  <si>
    <t>Pol68</t>
  </si>
  <si>
    <t>Konfigurace připojených zařízení do systému JIS</t>
  </si>
  <si>
    <t>-1479385975</t>
  </si>
  <si>
    <t>110</t>
  </si>
  <si>
    <t>Pol69</t>
  </si>
  <si>
    <t>Spolupráce s ostatními profesemi ( dodavatel turniketů a branek)</t>
  </si>
  <si>
    <t>107327736</t>
  </si>
  <si>
    <t>111</t>
  </si>
  <si>
    <t>Pol70</t>
  </si>
  <si>
    <t>Oživení systému a zaškolení obsluhy</t>
  </si>
  <si>
    <t>1492264932</t>
  </si>
  <si>
    <t>112</t>
  </si>
  <si>
    <t>Pol71</t>
  </si>
  <si>
    <t>1442495165</t>
  </si>
  <si>
    <t>113</t>
  </si>
  <si>
    <t>Pol72</t>
  </si>
  <si>
    <t>Výchozí revize</t>
  </si>
  <si>
    <t>-1762337751</t>
  </si>
  <si>
    <t>771</t>
  </si>
  <si>
    <t>Podlahy z dlaždic</t>
  </si>
  <si>
    <t>114</t>
  </si>
  <si>
    <t>771573810</t>
  </si>
  <si>
    <t>Demontáž podlah z dlaždic keramických lepených</t>
  </si>
  <si>
    <t>m2</t>
  </si>
  <si>
    <t>17847778</t>
  </si>
  <si>
    <t>https://podminky.urs.cz/item/CS_URS_2024_01/771573810</t>
  </si>
  <si>
    <t>"pro kabely"5,07*0,50</t>
  </si>
  <si>
    <t>115</t>
  </si>
  <si>
    <t>771573931</t>
  </si>
  <si>
    <t>Výměna dlaždice keramické pro mechanické zatížení lepené do 9 ks/m2</t>
  </si>
  <si>
    <t>1979863140</t>
  </si>
  <si>
    <t>Výměna keramické dlaždice lepené pro vysoké mechanické zatížení, velikosti přes 6 do 9 ks/m2</t>
  </si>
  <si>
    <t>https://podminky.urs.cz/item/CS_URS_2024_01/771573931</t>
  </si>
  <si>
    <t>5,07*9</t>
  </si>
  <si>
    <t>116</t>
  </si>
  <si>
    <t>59761124</t>
  </si>
  <si>
    <t>dlažba keramická slinutá mrazuvzdorná R9/A povrch reliéfní/matný tl do 10mm přes 6 do 9ks/m2</t>
  </si>
  <si>
    <t>1508420</t>
  </si>
  <si>
    <t>2,54</t>
  </si>
  <si>
    <t>2,54*1,1 'Přepočtené koeficientem množství</t>
  </si>
  <si>
    <t>117</t>
  </si>
  <si>
    <t>771591184</t>
  </si>
  <si>
    <t>Pracnější řezání podlah z dlaždic keramických rovné</t>
  </si>
  <si>
    <t>-893384274</t>
  </si>
  <si>
    <t>Podlahy - dokončovací práce pracnější řezání dlaždic keramických rovné</t>
  </si>
  <si>
    <t>https://podminky.urs.cz/item/CS_URS_2024_01/771591184</t>
  </si>
  <si>
    <t>5,07*2</t>
  </si>
  <si>
    <t>118</t>
  </si>
  <si>
    <t>998771201</t>
  </si>
  <si>
    <t>Přesun hmot procentní pro podlahy z dlaždic v objektech v do 6 m</t>
  </si>
  <si>
    <t>%</t>
  </si>
  <si>
    <t>1468985485</t>
  </si>
  <si>
    <t>Přesun hmot pro podlahy z dlaždic stanovený procentní sazbou (%) z ceny vodorovná dopravní vzdálenost do 50 m základní v objektech výšky do 6 m</t>
  </si>
  <si>
    <t>https://podminky.urs.cz/item/CS_URS_2024_01/998771201</t>
  </si>
  <si>
    <t>785</t>
  </si>
  <si>
    <t>Turniteky</t>
  </si>
  <si>
    <t>119</t>
  </si>
  <si>
    <t>7875100</t>
  </si>
  <si>
    <t xml:space="preserve">D+M  IP komunikátor </t>
  </si>
  <si>
    <t>-1959513717</t>
  </si>
  <si>
    <t xml:space="preserve">D+M IP komunikátor </t>
  </si>
  <si>
    <t>120</t>
  </si>
  <si>
    <t>7875101</t>
  </si>
  <si>
    <t>Provedení přípravy pro umístěníi druhého komunikátoru u vchodu z ulice</t>
  </si>
  <si>
    <t>331155525</t>
  </si>
  <si>
    <t>02 - SO 02 Automatické dveře</t>
  </si>
  <si>
    <t xml:space="preserve">    767 - Konstrukce zámečnické</t>
  </si>
  <si>
    <t xml:space="preserve">    784 - Dokončovací práce - malby a tapety</t>
  </si>
  <si>
    <t>611325122</t>
  </si>
  <si>
    <t>Vápenocementová štuková omítka rýh ve stropech š přes 150 do 300 mm</t>
  </si>
  <si>
    <t>87037306</t>
  </si>
  <si>
    <t>Vápenocementová omítka rýh štuková ve stropech, šířky rýhy přes 150 do 300 mm</t>
  </si>
  <si>
    <t>https://podminky.urs.cz/item/CS_URS_2024_01/611325122</t>
  </si>
  <si>
    <t>"po vybourání ocel. stěny"5,07*0,30</t>
  </si>
  <si>
    <t>612325122</t>
  </si>
  <si>
    <t>Vápenocementová štuková omítka rýh ve stěnách š přes 150 do 300 mm</t>
  </si>
  <si>
    <t>368095132</t>
  </si>
  <si>
    <t>Vápenocementová omítka rýh štuková ve stěnách, šířky rýhy přes 150 do 300 mm</t>
  </si>
  <si>
    <t>https://podminky.urs.cz/item/CS_URS_2024_01/612325122</t>
  </si>
  <si>
    <t>"po vybourání ocel. stěny"3,40*0,30*2</t>
  </si>
  <si>
    <t>949101111</t>
  </si>
  <si>
    <t>Lešení pomocné pro objekty pozemních staveb s lešeňovou podlahou v do 1,9 m zatížení do 150 kg/m2</t>
  </si>
  <si>
    <t>623135684</t>
  </si>
  <si>
    <t>Lešení pomocné pracovní pro objekty pozemních staveb pro zatížení do 150 kg/m2, o výšce lešeňové podlahy do 1,9 m</t>
  </si>
  <si>
    <t>https://podminky.urs.cz/item/CS_URS_2024_01/949101111</t>
  </si>
  <si>
    <t>5,40*2,12+5,07*5,02+2,20*1,90</t>
  </si>
  <si>
    <t>968072641</t>
  </si>
  <si>
    <t>Vybourání kovových stěn kromě výkladních</t>
  </si>
  <si>
    <t>-979339843</t>
  </si>
  <si>
    <t>Vybourání kovových rámů oken s křídly, dveřních zárubní, vrat, stěn, ostění nebo obkladů stěn jakýchkoliv, kromě výkladních jakékoliv plochy</t>
  </si>
  <si>
    <t>https://podminky.urs.cz/item/CS_URS_2024_01/968072641</t>
  </si>
  <si>
    <t>5,08*3,20</t>
  </si>
  <si>
    <t>-188289506</t>
  </si>
  <si>
    <t>1752954072</t>
  </si>
  <si>
    <t>-695482207</t>
  </si>
  <si>
    <t>-358209523</t>
  </si>
  <si>
    <t>767</t>
  </si>
  <si>
    <t>Konstrukce zámečnické</t>
  </si>
  <si>
    <t>767641213</t>
  </si>
  <si>
    <t>Montáž automatických dveří teleskopických v do 2,2 m š přes 2,5 do 3,5 m</t>
  </si>
  <si>
    <t>2072980426</t>
  </si>
  <si>
    <t>Montáž automatických dveří posuvných, výšky do 2200 mm teleskopických, šířky přes 2500 do 3500 mm</t>
  </si>
  <si>
    <t>https://podminky.urs.cz/item/CS_URS_2024_01/767641213</t>
  </si>
  <si>
    <t>553100102</t>
  </si>
  <si>
    <t>Dodávka automatických dveří ozn. D1, 3360x3000 mm, 2 křídla posuvná + 2 pevné výpně + nadsvětlík, pohon ADF SL urč. pro únikové východy,zasklení od výšky 400 mm, nadsvětlík v. 600 mm pevné zasklení, zvenku čidlo, zevnitř tlačítko,rám eloxovaný hliník,auto</t>
  </si>
  <si>
    <t>-273965738</t>
  </si>
  <si>
    <t>Dodávka automatických dveří ozn. D1, 3360x3000 mm, 2 křídla posuvná + 2 pevné výpně + nadsvětlík, pohon ADF SL urč. pro únikové východy,zasklení od výšky 400 mm, nadsvětlík v. 600 mm pevné zasklení, zvenku čidlo, zevnitř tlačítko,rám eloxovaný hliník,automatické nouzové otevírání při vypnutí el. proudu</t>
  </si>
  <si>
    <t>998767201</t>
  </si>
  <si>
    <t>Přesun hmot procentní pro zámečnické konstrukce v objektech v do 6 m</t>
  </si>
  <si>
    <t>427421045</t>
  </si>
  <si>
    <t>Přesun hmot pro zámečnické konstrukce stanovený procentní sazbou (%) z ceny vodorovná dopravní vzdálenost do 50 m základní v objektech výšky do 6 m</t>
  </si>
  <si>
    <t>https://podminky.urs.cz/item/CS_URS_2024_01/998767201</t>
  </si>
  <si>
    <t>-1942263537</t>
  </si>
  <si>
    <t>"po vybourání stěny"5,08*0,30</t>
  </si>
  <si>
    <t>1470271320</t>
  </si>
  <si>
    <t>1,52*9</t>
  </si>
  <si>
    <t>568757005</t>
  </si>
  <si>
    <t>1,52</t>
  </si>
  <si>
    <t>1,52*1,1 'Přepočtené koeficientem množství</t>
  </si>
  <si>
    <t>-448602228</t>
  </si>
  <si>
    <t>311078298</t>
  </si>
  <si>
    <t>784</t>
  </si>
  <si>
    <t>Dokončovací práce - malby a tapety</t>
  </si>
  <si>
    <t>784181101</t>
  </si>
  <si>
    <t>Základní akrylátová jednonásobná bezbarvá penetrace podkladu v místnostech v do 3,80 m</t>
  </si>
  <si>
    <t>2024755140</t>
  </si>
  <si>
    <t>Penetrace podkladu jednonásobná základní akrylátová bezbarvá v místnostech výšky do 3,80 m</t>
  </si>
  <si>
    <t>https://podminky.urs.cz/item/CS_URS_2024_01/784181101</t>
  </si>
  <si>
    <t>5,40*2,12+(5,40+2,12)*2*3,40+5,07*5,02+(5,07+5,02)*2*3,40+(3,30+3,00*2)*0,70+1,90*2,20+(1,90+2,20)*2*3,40</t>
  </si>
  <si>
    <t>784211101</t>
  </si>
  <si>
    <t>Dvojnásobné bílé malby ze směsí za mokra výborně oděruvzdorných v místnostech v do 3,80 m</t>
  </si>
  <si>
    <t>1323168191</t>
  </si>
  <si>
    <t>Malby z malířských směsí oděruvzdorných za mokra dvojnásobné, bílé za mokra oděruvzdorné výborně v místnostech výšky do 3,80 m</t>
  </si>
  <si>
    <t>https://podminky.urs.cz/item/CS_URS_2024_01/784211101</t>
  </si>
  <si>
    <t>03 - SO 03 Vedlejší a osataní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</si>
  <si>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</si>
  <si>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</si>
  <si>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</si>
  <si>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</si>
  <si>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</si>
  <si>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</si>
  <si>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</si>
  <si>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</si>
  <si>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1024</t>
  </si>
  <si>
    <t>-1523837895</t>
  </si>
  <si>
    <t>https://podminky.urs.cz/item/CS_URS_2024_01/030001000</t>
  </si>
  <si>
    <t>VRN7</t>
  </si>
  <si>
    <t>Provozní vlivy</t>
  </si>
  <si>
    <t>070001000</t>
  </si>
  <si>
    <t>1903236703</t>
  </si>
  <si>
    <t>https://podminky.urs.cz/item/CS_URS_2024_01/070001000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</si>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</sst>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4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4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31311131" TargetMode="External" /><Relationship Id="rId2" Type="http://schemas.openxmlformats.org/officeDocument/2006/relationships/hyperlink" Target="https://podminky.urs.cz/item/CS_URS_2024_01/974042587" TargetMode="External" /><Relationship Id="rId3" Type="http://schemas.openxmlformats.org/officeDocument/2006/relationships/hyperlink" Target="https://podminky.urs.cz/item/CS_URS_2024_01/997002611" TargetMode="External" /><Relationship Id="rId4" Type="http://schemas.openxmlformats.org/officeDocument/2006/relationships/hyperlink" Target="https://podminky.urs.cz/item/CS_URS_2024_01/997013211" TargetMode="External" /><Relationship Id="rId5" Type="http://schemas.openxmlformats.org/officeDocument/2006/relationships/hyperlink" Target="https://podminky.urs.cz/item/CS_URS_2024_01/998018001" TargetMode="External" /><Relationship Id="rId6" Type="http://schemas.openxmlformats.org/officeDocument/2006/relationships/hyperlink" Target="https://podminky.urs.cz/item/CS_URS_2024_01/771573810" TargetMode="External" /><Relationship Id="rId7" Type="http://schemas.openxmlformats.org/officeDocument/2006/relationships/hyperlink" Target="https://podminky.urs.cz/item/CS_URS_2024_01/771573931" TargetMode="External" /><Relationship Id="rId8" Type="http://schemas.openxmlformats.org/officeDocument/2006/relationships/hyperlink" Target="https://podminky.urs.cz/item/CS_URS_2024_01/771591184" TargetMode="External" /><Relationship Id="rId9" Type="http://schemas.openxmlformats.org/officeDocument/2006/relationships/hyperlink" Target="https://podminky.urs.cz/item/CS_URS_2024_01/998771201" TargetMode="External" /><Relationship Id="rId1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11325122" TargetMode="External" /><Relationship Id="rId2" Type="http://schemas.openxmlformats.org/officeDocument/2006/relationships/hyperlink" Target="https://podminky.urs.cz/item/CS_URS_2024_01/612325122" TargetMode="External" /><Relationship Id="rId3" Type="http://schemas.openxmlformats.org/officeDocument/2006/relationships/hyperlink" Target="https://podminky.urs.cz/item/CS_URS_2024_01/949101111" TargetMode="External" /><Relationship Id="rId4" Type="http://schemas.openxmlformats.org/officeDocument/2006/relationships/hyperlink" Target="https://podminky.urs.cz/item/CS_URS_2024_01/968072641" TargetMode="External" /><Relationship Id="rId5" Type="http://schemas.openxmlformats.org/officeDocument/2006/relationships/hyperlink" Target="https://podminky.urs.cz/item/CS_URS_2024_01/997002611" TargetMode="External" /><Relationship Id="rId6" Type="http://schemas.openxmlformats.org/officeDocument/2006/relationships/hyperlink" Target="https://podminky.urs.cz/item/CS_URS_2024_01/997013211" TargetMode="External" /><Relationship Id="rId7" Type="http://schemas.openxmlformats.org/officeDocument/2006/relationships/hyperlink" Target="https://podminky.urs.cz/item/CS_URS_2024_01/998018001" TargetMode="External" /><Relationship Id="rId8" Type="http://schemas.openxmlformats.org/officeDocument/2006/relationships/hyperlink" Target="https://podminky.urs.cz/item/CS_URS_2024_01/767641213" TargetMode="External" /><Relationship Id="rId9" Type="http://schemas.openxmlformats.org/officeDocument/2006/relationships/hyperlink" Target="https://podminky.urs.cz/item/CS_URS_2024_01/998767201" TargetMode="External" /><Relationship Id="rId10" Type="http://schemas.openxmlformats.org/officeDocument/2006/relationships/hyperlink" Target="https://podminky.urs.cz/item/CS_URS_2024_01/771573810" TargetMode="External" /><Relationship Id="rId11" Type="http://schemas.openxmlformats.org/officeDocument/2006/relationships/hyperlink" Target="https://podminky.urs.cz/item/CS_URS_2024_01/771573931" TargetMode="External" /><Relationship Id="rId12" Type="http://schemas.openxmlformats.org/officeDocument/2006/relationships/hyperlink" Target="https://podminky.urs.cz/item/CS_URS_2024_01/771591184" TargetMode="External" /><Relationship Id="rId13" Type="http://schemas.openxmlformats.org/officeDocument/2006/relationships/hyperlink" Target="https://podminky.urs.cz/item/CS_URS_2024_01/998771201" TargetMode="External" /><Relationship Id="rId14" Type="http://schemas.openxmlformats.org/officeDocument/2006/relationships/hyperlink" Target="https://podminky.urs.cz/item/CS_URS_2024_01/784181101" TargetMode="External" /><Relationship Id="rId15" Type="http://schemas.openxmlformats.org/officeDocument/2006/relationships/hyperlink" Target="https://podminky.urs.cz/item/CS_URS_2024_01/784211101" TargetMode="External" /><Relationship Id="rId1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hyperlink" Target="https://podminky.urs.cz/item/CS_URS_2024_01/07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18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18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18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18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18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18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18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12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1424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15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1424 Plzeň ZU, Jungmanova 1-3 - výměna vnitřních dveří v zádveří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20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22</v>
      </c>
      <c r="AJ47" s="40"/>
      <c r="AK47" s="40"/>
      <c r="AL47" s="40"/>
      <c r="AM47" s="72" t="str">
        <f>IF(AN8= "","",AN8)</f>
        <v>15. 2. 2024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24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ZU PLzeň, Univerzitní 2732/8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30</v>
      </c>
      <c r="AJ49" s="40"/>
      <c r="AK49" s="40"/>
      <c r="AL49" s="40"/>
      <c r="AM49" s="73" t="str">
        <f>IF(E17="","",E17)</f>
        <v>CH PROJEKT PLZEŇ</v>
      </c>
      <c r="AN49" s="64"/>
      <c r="AO49" s="64"/>
      <c r="AP49" s="64"/>
      <c r="AQ49" s="40"/>
      <c r="AR49" s="44"/>
      <c r="AS49" s="74" t="s">
        <v>50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28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33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51</v>
      </c>
      <c r="D52" s="87"/>
      <c r="E52" s="87"/>
      <c r="F52" s="87"/>
      <c r="G52" s="87"/>
      <c r="H52" s="88"/>
      <c r="I52" s="89" t="s">
        <v>52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53</v>
      </c>
      <c r="AH52" s="87"/>
      <c r="AI52" s="87"/>
      <c r="AJ52" s="87"/>
      <c r="AK52" s="87"/>
      <c r="AL52" s="87"/>
      <c r="AM52" s="87"/>
      <c r="AN52" s="89" t="s">
        <v>54</v>
      </c>
      <c r="AO52" s="87"/>
      <c r="AP52" s="87"/>
      <c r="AQ52" s="91" t="s">
        <v>55</v>
      </c>
      <c r="AR52" s="44"/>
      <c r="AS52" s="92" t="s">
        <v>56</v>
      </c>
      <c r="AT52" s="93" t="s">
        <v>57</v>
      </c>
      <c r="AU52" s="93" t="s">
        <v>58</v>
      </c>
      <c r="AV52" s="93" t="s">
        <v>59</v>
      </c>
      <c r="AW52" s="93" t="s">
        <v>60</v>
      </c>
      <c r="AX52" s="93" t="s">
        <v>61</v>
      </c>
      <c r="AY52" s="93" t="s">
        <v>62</v>
      </c>
      <c r="AZ52" s="93" t="s">
        <v>63</v>
      </c>
      <c r="BA52" s="93" t="s">
        <v>64</v>
      </c>
      <c r="BB52" s="93" t="s">
        <v>65</v>
      </c>
      <c r="BC52" s="93" t="s">
        <v>66</v>
      </c>
      <c r="BD52" s="94" t="s">
        <v>67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68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18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69</v>
      </c>
      <c r="BT54" s="109" t="s">
        <v>70</v>
      </c>
      <c r="BU54" s="110" t="s">
        <v>71</v>
      </c>
      <c r="BV54" s="109" t="s">
        <v>72</v>
      </c>
      <c r="BW54" s="109" t="s">
        <v>5</v>
      </c>
      <c r="BX54" s="109" t="s">
        <v>73</v>
      </c>
      <c r="CL54" s="109" t="s">
        <v>18</v>
      </c>
    </row>
    <row r="55" s="7" customFormat="1" ht="16.5" customHeight="1">
      <c r="A55" s="111" t="s">
        <v>74</v>
      </c>
      <c r="B55" s="112"/>
      <c r="C55" s="113"/>
      <c r="D55" s="114" t="s">
        <v>75</v>
      </c>
      <c r="E55" s="114"/>
      <c r="F55" s="114"/>
      <c r="G55" s="114"/>
      <c r="H55" s="114"/>
      <c r="I55" s="115"/>
      <c r="J55" s="114" t="s">
        <v>76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'01 - SO 01 Turnikety'!J30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77</v>
      </c>
      <c r="AR55" s="118"/>
      <c r="AS55" s="119">
        <v>0</v>
      </c>
      <c r="AT55" s="120">
        <f>ROUND(SUM(AV55:AW55),2)</f>
        <v>0</v>
      </c>
      <c r="AU55" s="121">
        <f>'01 - SO 01 Turnikety'!P91</f>
        <v>0</v>
      </c>
      <c r="AV55" s="120">
        <f>'01 - SO 01 Turnikety'!J33</f>
        <v>0</v>
      </c>
      <c r="AW55" s="120">
        <f>'01 - SO 01 Turnikety'!J34</f>
        <v>0</v>
      </c>
      <c r="AX55" s="120">
        <f>'01 - SO 01 Turnikety'!J35</f>
        <v>0</v>
      </c>
      <c r="AY55" s="120">
        <f>'01 - SO 01 Turnikety'!J36</f>
        <v>0</v>
      </c>
      <c r="AZ55" s="120">
        <f>'01 - SO 01 Turnikety'!F33</f>
        <v>0</v>
      </c>
      <c r="BA55" s="120">
        <f>'01 - SO 01 Turnikety'!F34</f>
        <v>0</v>
      </c>
      <c r="BB55" s="120">
        <f>'01 - SO 01 Turnikety'!F35</f>
        <v>0</v>
      </c>
      <c r="BC55" s="120">
        <f>'01 - SO 01 Turnikety'!F36</f>
        <v>0</v>
      </c>
      <c r="BD55" s="122">
        <f>'01 - SO 01 Turnikety'!F37</f>
        <v>0</v>
      </c>
      <c r="BE55" s="7"/>
      <c r="BT55" s="123" t="s">
        <v>78</v>
      </c>
      <c r="BV55" s="123" t="s">
        <v>72</v>
      </c>
      <c r="BW55" s="123" t="s">
        <v>79</v>
      </c>
      <c r="BX55" s="123" t="s">
        <v>5</v>
      </c>
      <c r="CL55" s="123" t="s">
        <v>18</v>
      </c>
      <c r="CM55" s="123" t="s">
        <v>80</v>
      </c>
    </row>
    <row r="56" s="7" customFormat="1" ht="16.5" customHeight="1">
      <c r="A56" s="111" t="s">
        <v>74</v>
      </c>
      <c r="B56" s="112"/>
      <c r="C56" s="113"/>
      <c r="D56" s="114" t="s">
        <v>81</v>
      </c>
      <c r="E56" s="114"/>
      <c r="F56" s="114"/>
      <c r="G56" s="114"/>
      <c r="H56" s="114"/>
      <c r="I56" s="115"/>
      <c r="J56" s="114" t="s">
        <v>82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'02 - SO 02 Automatické dveře'!J30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77</v>
      </c>
      <c r="AR56" s="118"/>
      <c r="AS56" s="119">
        <v>0</v>
      </c>
      <c r="AT56" s="120">
        <f>ROUND(SUM(AV56:AW56),2)</f>
        <v>0</v>
      </c>
      <c r="AU56" s="121">
        <f>'02 - SO 02 Automatické dveře'!P88</f>
        <v>0</v>
      </c>
      <c r="AV56" s="120">
        <f>'02 - SO 02 Automatické dveře'!J33</f>
        <v>0</v>
      </c>
      <c r="AW56" s="120">
        <f>'02 - SO 02 Automatické dveře'!J34</f>
        <v>0</v>
      </c>
      <c r="AX56" s="120">
        <f>'02 - SO 02 Automatické dveře'!J35</f>
        <v>0</v>
      </c>
      <c r="AY56" s="120">
        <f>'02 - SO 02 Automatické dveře'!J36</f>
        <v>0</v>
      </c>
      <c r="AZ56" s="120">
        <f>'02 - SO 02 Automatické dveře'!F33</f>
        <v>0</v>
      </c>
      <c r="BA56" s="120">
        <f>'02 - SO 02 Automatické dveře'!F34</f>
        <v>0</v>
      </c>
      <c r="BB56" s="120">
        <f>'02 - SO 02 Automatické dveře'!F35</f>
        <v>0</v>
      </c>
      <c r="BC56" s="120">
        <f>'02 - SO 02 Automatické dveře'!F36</f>
        <v>0</v>
      </c>
      <c r="BD56" s="122">
        <f>'02 - SO 02 Automatické dveře'!F37</f>
        <v>0</v>
      </c>
      <c r="BE56" s="7"/>
      <c r="BT56" s="123" t="s">
        <v>78</v>
      </c>
      <c r="BV56" s="123" t="s">
        <v>72</v>
      </c>
      <c r="BW56" s="123" t="s">
        <v>83</v>
      </c>
      <c r="BX56" s="123" t="s">
        <v>5</v>
      </c>
      <c r="CL56" s="123" t="s">
        <v>18</v>
      </c>
      <c r="CM56" s="123" t="s">
        <v>80</v>
      </c>
    </row>
    <row r="57" s="7" customFormat="1" ht="16.5" customHeight="1">
      <c r="A57" s="111" t="s">
        <v>74</v>
      </c>
      <c r="B57" s="112"/>
      <c r="C57" s="113"/>
      <c r="D57" s="114" t="s">
        <v>84</v>
      </c>
      <c r="E57" s="114"/>
      <c r="F57" s="114"/>
      <c r="G57" s="114"/>
      <c r="H57" s="114"/>
      <c r="I57" s="115"/>
      <c r="J57" s="114" t="s">
        <v>85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'03 - SO 03 Vedlejší a osa...'!J30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77</v>
      </c>
      <c r="AR57" s="118"/>
      <c r="AS57" s="124">
        <v>0</v>
      </c>
      <c r="AT57" s="125">
        <f>ROUND(SUM(AV57:AW57),2)</f>
        <v>0</v>
      </c>
      <c r="AU57" s="126">
        <f>'03 - SO 03 Vedlejší a osa...'!P82</f>
        <v>0</v>
      </c>
      <c r="AV57" s="125">
        <f>'03 - SO 03 Vedlejší a osa...'!J33</f>
        <v>0</v>
      </c>
      <c r="AW57" s="125">
        <f>'03 - SO 03 Vedlejší a osa...'!J34</f>
        <v>0</v>
      </c>
      <c r="AX57" s="125">
        <f>'03 - SO 03 Vedlejší a osa...'!J35</f>
        <v>0</v>
      </c>
      <c r="AY57" s="125">
        <f>'03 - SO 03 Vedlejší a osa...'!J36</f>
        <v>0</v>
      </c>
      <c r="AZ57" s="125">
        <f>'03 - SO 03 Vedlejší a osa...'!F33</f>
        <v>0</v>
      </c>
      <c r="BA57" s="125">
        <f>'03 - SO 03 Vedlejší a osa...'!F34</f>
        <v>0</v>
      </c>
      <c r="BB57" s="125">
        <f>'03 - SO 03 Vedlejší a osa...'!F35</f>
        <v>0</v>
      </c>
      <c r="BC57" s="125">
        <f>'03 - SO 03 Vedlejší a osa...'!F36</f>
        <v>0</v>
      </c>
      <c r="BD57" s="127">
        <f>'03 - SO 03 Vedlejší a osa...'!F37</f>
        <v>0</v>
      </c>
      <c r="BE57" s="7"/>
      <c r="BT57" s="123" t="s">
        <v>78</v>
      </c>
      <c r="BV57" s="123" t="s">
        <v>72</v>
      </c>
      <c r="BW57" s="123" t="s">
        <v>86</v>
      </c>
      <c r="BX57" s="123" t="s">
        <v>5</v>
      </c>
      <c r="CL57" s="123" t="s">
        <v>18</v>
      </c>
      <c r="CM57" s="123" t="s">
        <v>80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bcOxUUk5R3C+6nuSodwyDUHm3jk+wxUovXHq/rJJvWqUNSSvyfzyersf7gnU/ye/SmDr84mkvLR9Ujd8/tfOMw==" hashValue="0o36hOeAZV5U6cqFqdQYp2W8iKeD84yhm5lVeS8MvMP50RDCg4cOShUTmT1aCGMYxe+Ksq7tQyzh39OU9UfFE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 - SO 01 Turnikety'!C2" display="/"/>
    <hyperlink ref="A56" location="'02 - SO 02 Automatické dveře'!C2" display="/"/>
    <hyperlink ref="A57" location="'03 - SO 03 Vedlejší a os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87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1424 Plzeň ZU, Jungmanova 1-3 - výměna vnitřních dveří v zádveří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15. 2. 2024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">
        <v>18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26</v>
      </c>
      <c r="F15" s="38"/>
      <c r="G15" s="38"/>
      <c r="H15" s="38"/>
      <c r="I15" s="132" t="s">
        <v>27</v>
      </c>
      <c r="J15" s="136" t="s">
        <v>18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25</v>
      </c>
      <c r="J20" s="136" t="s">
        <v>18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31</v>
      </c>
      <c r="F21" s="38"/>
      <c r="G21" s="38"/>
      <c r="H21" s="38"/>
      <c r="I21" s="132" t="s">
        <v>27</v>
      </c>
      <c r="J21" s="136" t="s">
        <v>18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33</v>
      </c>
      <c r="E23" s="38"/>
      <c r="F23" s="38"/>
      <c r="G23" s="38"/>
      <c r="H23" s="38"/>
      <c r="I23" s="132" t="s">
        <v>25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27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36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38</v>
      </c>
      <c r="G32" s="38"/>
      <c r="H32" s="38"/>
      <c r="I32" s="145" t="s">
        <v>37</v>
      </c>
      <c r="J32" s="145" t="s">
        <v>39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40</v>
      </c>
      <c r="E33" s="132" t="s">
        <v>41</v>
      </c>
      <c r="F33" s="147">
        <f>ROUND((SUM(BE91:BE359)),  2)</f>
        <v>0</v>
      </c>
      <c r="G33" s="38"/>
      <c r="H33" s="38"/>
      <c r="I33" s="148">
        <v>0.20999999999999999</v>
      </c>
      <c r="J33" s="147">
        <f>ROUND(((SUM(BE91:BE359))*I33),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42</v>
      </c>
      <c r="F34" s="147">
        <f>ROUND((SUM(BF91:BF359)),  2)</f>
        <v>0</v>
      </c>
      <c r="G34" s="38"/>
      <c r="H34" s="38"/>
      <c r="I34" s="148">
        <v>0.12</v>
      </c>
      <c r="J34" s="147">
        <f>ROUND(((SUM(BF91:BF359))*I34),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43</v>
      </c>
      <c r="F35" s="147">
        <f>ROUND((SUM(BG91:BG359)),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44</v>
      </c>
      <c r="F36" s="147">
        <f>ROUND((SUM(BH91:BH359)),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45</v>
      </c>
      <c r="F37" s="147">
        <f>ROUND((SUM(BI91:BI359)),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1424 Plzeň ZU, Jungmanova 1-3 - výměna vnitřních dveří v zádveří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01 - SO 01 Turnikety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15. 2. 2024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>ZU PLzeň, Univerzitní 2732/8</v>
      </c>
      <c r="G54" s="40"/>
      <c r="H54" s="40"/>
      <c r="I54" s="32" t="s">
        <v>30</v>
      </c>
      <c r="J54" s="36" t="str">
        <f>E21</f>
        <v>CH PROJEKT PLZEŇ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91</v>
      </c>
      <c r="D57" s="162"/>
      <c r="E57" s="162"/>
      <c r="F57" s="162"/>
      <c r="G57" s="162"/>
      <c r="H57" s="162"/>
      <c r="I57" s="162"/>
      <c r="J57" s="163" t="s">
        <v>92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68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93</v>
      </c>
    </row>
    <row r="60" s="9" customFormat="1" ht="24.96" customHeight="1">
      <c r="A60" s="9"/>
      <c r="B60" s="165"/>
      <c r="C60" s="166"/>
      <c r="D60" s="167" t="s">
        <v>94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95</v>
      </c>
      <c r="E61" s="174"/>
      <c r="F61" s="174"/>
      <c r="G61" s="174"/>
      <c r="H61" s="174"/>
      <c r="I61" s="174"/>
      <c r="J61" s="175">
        <f>J93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96</v>
      </c>
      <c r="E62" s="174"/>
      <c r="F62" s="174"/>
      <c r="G62" s="174"/>
      <c r="H62" s="174"/>
      <c r="I62" s="174"/>
      <c r="J62" s="175">
        <f>J98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97</v>
      </c>
      <c r="E63" s="174"/>
      <c r="F63" s="174"/>
      <c r="G63" s="174"/>
      <c r="H63" s="174"/>
      <c r="I63" s="174"/>
      <c r="J63" s="175">
        <f>J103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98</v>
      </c>
      <c r="E64" s="174"/>
      <c r="F64" s="174"/>
      <c r="G64" s="174"/>
      <c r="H64" s="174"/>
      <c r="I64" s="174"/>
      <c r="J64" s="175">
        <f>J112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99</v>
      </c>
      <c r="E65" s="168"/>
      <c r="F65" s="168"/>
      <c r="G65" s="168"/>
      <c r="H65" s="168"/>
      <c r="I65" s="168"/>
      <c r="J65" s="169">
        <f>J116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1"/>
      <c r="C66" s="172"/>
      <c r="D66" s="173" t="s">
        <v>100</v>
      </c>
      <c r="E66" s="174"/>
      <c r="F66" s="174"/>
      <c r="G66" s="174"/>
      <c r="H66" s="174"/>
      <c r="I66" s="174"/>
      <c r="J66" s="175">
        <f>J117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101</v>
      </c>
      <c r="E67" s="174"/>
      <c r="F67" s="174"/>
      <c r="G67" s="174"/>
      <c r="H67" s="174"/>
      <c r="I67" s="174"/>
      <c r="J67" s="175">
        <f>J142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102</v>
      </c>
      <c r="E68" s="174"/>
      <c r="F68" s="174"/>
      <c r="G68" s="174"/>
      <c r="H68" s="174"/>
      <c r="I68" s="174"/>
      <c r="J68" s="175">
        <f>J177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103</v>
      </c>
      <c r="E69" s="174"/>
      <c r="F69" s="174"/>
      <c r="G69" s="174"/>
      <c r="H69" s="174"/>
      <c r="I69" s="174"/>
      <c r="J69" s="175">
        <f>J248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104</v>
      </c>
      <c r="E70" s="174"/>
      <c r="F70" s="174"/>
      <c r="G70" s="174"/>
      <c r="H70" s="174"/>
      <c r="I70" s="174"/>
      <c r="J70" s="175">
        <f>J335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105</v>
      </c>
      <c r="E71" s="174"/>
      <c r="F71" s="174"/>
      <c r="G71" s="174"/>
      <c r="H71" s="174"/>
      <c r="I71" s="174"/>
      <c r="J71" s="175">
        <f>J355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106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15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1424 Plzeň ZU, Jungmanova 1-3 - výměna vnitřních dveří v zádveří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88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01 - SO 01 Turnikety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20</v>
      </c>
      <c r="D85" s="40"/>
      <c r="E85" s="40"/>
      <c r="F85" s="27" t="str">
        <f>F12</f>
        <v xml:space="preserve"> </v>
      </c>
      <c r="G85" s="40"/>
      <c r="H85" s="40"/>
      <c r="I85" s="32" t="s">
        <v>22</v>
      </c>
      <c r="J85" s="72" t="str">
        <f>IF(J12="","",J12)</f>
        <v>15. 2. 2024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24</v>
      </c>
      <c r="D87" s="40"/>
      <c r="E87" s="40"/>
      <c r="F87" s="27" t="str">
        <f>E15</f>
        <v>ZU PLzeň, Univerzitní 2732/8</v>
      </c>
      <c r="G87" s="40"/>
      <c r="H87" s="40"/>
      <c r="I87" s="32" t="s">
        <v>30</v>
      </c>
      <c r="J87" s="36" t="str">
        <f>E21</f>
        <v>CH PROJEKT PLZEŇ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28</v>
      </c>
      <c r="D88" s="40"/>
      <c r="E88" s="40"/>
      <c r="F88" s="27" t="str">
        <f>IF(E18="","",E18)</f>
        <v>Vyplň údaj</v>
      </c>
      <c r="G88" s="40"/>
      <c r="H88" s="40"/>
      <c r="I88" s="32" t="s">
        <v>33</v>
      </c>
      <c r="J88" s="36" t="str">
        <f>E24</f>
        <v xml:space="preserve"> 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77"/>
      <c r="B90" s="178"/>
      <c r="C90" s="179" t="s">
        <v>107</v>
      </c>
      <c r="D90" s="180" t="s">
        <v>55</v>
      </c>
      <c r="E90" s="180" t="s">
        <v>51</v>
      </c>
      <c r="F90" s="180" t="s">
        <v>52</v>
      </c>
      <c r="G90" s="180" t="s">
        <v>108</v>
      </c>
      <c r="H90" s="180" t="s">
        <v>109</v>
      </c>
      <c r="I90" s="180" t="s">
        <v>110</v>
      </c>
      <c r="J90" s="180" t="s">
        <v>92</v>
      </c>
      <c r="K90" s="181" t="s">
        <v>111</v>
      </c>
      <c r="L90" s="182"/>
      <c r="M90" s="92" t="s">
        <v>18</v>
      </c>
      <c r="N90" s="93" t="s">
        <v>40</v>
      </c>
      <c r="O90" s="93" t="s">
        <v>112</v>
      </c>
      <c r="P90" s="93" t="s">
        <v>113</v>
      </c>
      <c r="Q90" s="93" t="s">
        <v>114</v>
      </c>
      <c r="R90" s="93" t="s">
        <v>115</v>
      </c>
      <c r="S90" s="93" t="s">
        <v>116</v>
      </c>
      <c r="T90" s="94" t="s">
        <v>117</v>
      </c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</row>
    <row r="91" s="2" customFormat="1" ht="22.8" customHeight="1">
      <c r="A91" s="38"/>
      <c r="B91" s="39"/>
      <c r="C91" s="99" t="s">
        <v>118</v>
      </c>
      <c r="D91" s="40"/>
      <c r="E91" s="40"/>
      <c r="F91" s="40"/>
      <c r="G91" s="40"/>
      <c r="H91" s="40"/>
      <c r="I91" s="40"/>
      <c r="J91" s="183">
        <f>BK91</f>
        <v>0</v>
      </c>
      <c r="K91" s="40"/>
      <c r="L91" s="44"/>
      <c r="M91" s="95"/>
      <c r="N91" s="184"/>
      <c r="O91" s="96"/>
      <c r="P91" s="185">
        <f>P92+P116</f>
        <v>0</v>
      </c>
      <c r="Q91" s="96"/>
      <c r="R91" s="185">
        <f>R92+R116</f>
        <v>0.98231019999999991</v>
      </c>
      <c r="S91" s="96"/>
      <c r="T91" s="186">
        <f>T92+T116</f>
        <v>1.0621894000000001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69</v>
      </c>
      <c r="AU91" s="17" t="s">
        <v>93</v>
      </c>
      <c r="BK91" s="187">
        <f>BK92+BK116</f>
        <v>0</v>
      </c>
    </row>
    <row r="92" s="12" customFormat="1" ht="25.92" customHeight="1">
      <c r="A92" s="12"/>
      <c r="B92" s="188"/>
      <c r="C92" s="189"/>
      <c r="D92" s="190" t="s">
        <v>69</v>
      </c>
      <c r="E92" s="191" t="s">
        <v>119</v>
      </c>
      <c r="F92" s="191" t="s">
        <v>120</v>
      </c>
      <c r="G92" s="189"/>
      <c r="H92" s="189"/>
      <c r="I92" s="192"/>
      <c r="J92" s="193">
        <f>BK92</f>
        <v>0</v>
      </c>
      <c r="K92" s="189"/>
      <c r="L92" s="194"/>
      <c r="M92" s="195"/>
      <c r="N92" s="196"/>
      <c r="O92" s="196"/>
      <c r="P92" s="197">
        <f>P93+P98+P103+P112</f>
        <v>0</v>
      </c>
      <c r="Q92" s="196"/>
      <c r="R92" s="197">
        <f>R93+R98+R103+R112</f>
        <v>0.87438759999999993</v>
      </c>
      <c r="S92" s="196"/>
      <c r="T92" s="198">
        <f>T93+T98+T103+T112</f>
        <v>0.83655000000000013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78</v>
      </c>
      <c r="AT92" s="200" t="s">
        <v>69</v>
      </c>
      <c r="AU92" s="200" t="s">
        <v>70</v>
      </c>
      <c r="AY92" s="199" t="s">
        <v>121</v>
      </c>
      <c r="BK92" s="201">
        <f>BK93+BK98+BK103+BK112</f>
        <v>0</v>
      </c>
    </row>
    <row r="93" s="12" customFormat="1" ht="22.8" customHeight="1">
      <c r="A93" s="12"/>
      <c r="B93" s="188"/>
      <c r="C93" s="189"/>
      <c r="D93" s="190" t="s">
        <v>69</v>
      </c>
      <c r="E93" s="202" t="s">
        <v>122</v>
      </c>
      <c r="F93" s="202" t="s">
        <v>123</v>
      </c>
      <c r="G93" s="189"/>
      <c r="H93" s="189"/>
      <c r="I93" s="192"/>
      <c r="J93" s="203">
        <f>BK93</f>
        <v>0</v>
      </c>
      <c r="K93" s="189"/>
      <c r="L93" s="194"/>
      <c r="M93" s="195"/>
      <c r="N93" s="196"/>
      <c r="O93" s="196"/>
      <c r="P93" s="197">
        <f>SUM(P94:P97)</f>
        <v>0</v>
      </c>
      <c r="Q93" s="196"/>
      <c r="R93" s="197">
        <f>SUM(R94:R97)</f>
        <v>0.87438759999999993</v>
      </c>
      <c r="S93" s="196"/>
      <c r="T93" s="198">
        <f>SUM(T94:T97)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9" t="s">
        <v>78</v>
      </c>
      <c r="AT93" s="200" t="s">
        <v>69</v>
      </c>
      <c r="AU93" s="200" t="s">
        <v>78</v>
      </c>
      <c r="AY93" s="199" t="s">
        <v>121</v>
      </c>
      <c r="BK93" s="201">
        <f>SUM(BK94:BK97)</f>
        <v>0</v>
      </c>
    </row>
    <row r="94" s="2" customFormat="1" ht="16.5" customHeight="1">
      <c r="A94" s="38"/>
      <c r="B94" s="39"/>
      <c r="C94" s="204" t="s">
        <v>78</v>
      </c>
      <c r="D94" s="204" t="s">
        <v>124</v>
      </c>
      <c r="E94" s="205" t="s">
        <v>125</v>
      </c>
      <c r="F94" s="206" t="s">
        <v>126</v>
      </c>
      <c r="G94" s="207" t="s">
        <v>127</v>
      </c>
      <c r="H94" s="208">
        <v>0.38</v>
      </c>
      <c r="I94" s="209"/>
      <c r="J94" s="208">
        <f>ROUND(I94*H94,2)</f>
        <v>0</v>
      </c>
      <c r="K94" s="206" t="s">
        <v>128</v>
      </c>
      <c r="L94" s="44"/>
      <c r="M94" s="210" t="s">
        <v>18</v>
      </c>
      <c r="N94" s="211" t="s">
        <v>41</v>
      </c>
      <c r="O94" s="84"/>
      <c r="P94" s="212">
        <f>O94*H94</f>
        <v>0</v>
      </c>
      <c r="Q94" s="212">
        <v>2.3010199999999998</v>
      </c>
      <c r="R94" s="212">
        <f>Q94*H94</f>
        <v>0.87438759999999993</v>
      </c>
      <c r="S94" s="212">
        <v>0</v>
      </c>
      <c r="T94" s="21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4" t="s">
        <v>129</v>
      </c>
      <c r="AT94" s="214" t="s">
        <v>124</v>
      </c>
      <c r="AU94" s="214" t="s">
        <v>80</v>
      </c>
      <c r="AY94" s="17" t="s">
        <v>121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7" t="s">
        <v>78</v>
      </c>
      <c r="BK94" s="215">
        <f>ROUND(I94*H94,2)</f>
        <v>0</v>
      </c>
      <c r="BL94" s="17" t="s">
        <v>129</v>
      </c>
      <c r="BM94" s="214" t="s">
        <v>130</v>
      </c>
    </row>
    <row r="95" s="2" customFormat="1">
      <c r="A95" s="38"/>
      <c r="B95" s="39"/>
      <c r="C95" s="40"/>
      <c r="D95" s="216" t="s">
        <v>131</v>
      </c>
      <c r="E95" s="40"/>
      <c r="F95" s="217" t="s">
        <v>132</v>
      </c>
      <c r="G95" s="40"/>
      <c r="H95" s="40"/>
      <c r="I95" s="218"/>
      <c r="J95" s="40"/>
      <c r="K95" s="40"/>
      <c r="L95" s="44"/>
      <c r="M95" s="219"/>
      <c r="N95" s="220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131</v>
      </c>
      <c r="AU95" s="17" t="s">
        <v>80</v>
      </c>
    </row>
    <row r="96" s="2" customFormat="1">
      <c r="A96" s="38"/>
      <c r="B96" s="39"/>
      <c r="C96" s="40"/>
      <c r="D96" s="221" t="s">
        <v>133</v>
      </c>
      <c r="E96" s="40"/>
      <c r="F96" s="222" t="s">
        <v>134</v>
      </c>
      <c r="G96" s="40"/>
      <c r="H96" s="40"/>
      <c r="I96" s="218"/>
      <c r="J96" s="40"/>
      <c r="K96" s="40"/>
      <c r="L96" s="44"/>
      <c r="M96" s="219"/>
      <c r="N96" s="220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133</v>
      </c>
      <c r="AU96" s="17" t="s">
        <v>80</v>
      </c>
    </row>
    <row r="97" s="13" customFormat="1">
      <c r="A97" s="13"/>
      <c r="B97" s="223"/>
      <c r="C97" s="224"/>
      <c r="D97" s="216" t="s">
        <v>135</v>
      </c>
      <c r="E97" s="225" t="s">
        <v>18</v>
      </c>
      <c r="F97" s="226" t="s">
        <v>136</v>
      </c>
      <c r="G97" s="224"/>
      <c r="H97" s="227">
        <v>0.38</v>
      </c>
      <c r="I97" s="228"/>
      <c r="J97" s="224"/>
      <c r="K97" s="224"/>
      <c r="L97" s="229"/>
      <c r="M97" s="230"/>
      <c r="N97" s="231"/>
      <c r="O97" s="231"/>
      <c r="P97" s="231"/>
      <c r="Q97" s="231"/>
      <c r="R97" s="231"/>
      <c r="S97" s="231"/>
      <c r="T97" s="23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3" t="s">
        <v>135</v>
      </c>
      <c r="AU97" s="233" t="s">
        <v>80</v>
      </c>
      <c r="AV97" s="13" t="s">
        <v>80</v>
      </c>
      <c r="AW97" s="13" t="s">
        <v>32</v>
      </c>
      <c r="AX97" s="13" t="s">
        <v>78</v>
      </c>
      <c r="AY97" s="233" t="s">
        <v>121</v>
      </c>
    </row>
    <row r="98" s="12" customFormat="1" ht="22.8" customHeight="1">
      <c r="A98" s="12"/>
      <c r="B98" s="188"/>
      <c r="C98" s="189"/>
      <c r="D98" s="190" t="s">
        <v>69</v>
      </c>
      <c r="E98" s="202" t="s">
        <v>137</v>
      </c>
      <c r="F98" s="202" t="s">
        <v>138</v>
      </c>
      <c r="G98" s="189"/>
      <c r="H98" s="189"/>
      <c r="I98" s="192"/>
      <c r="J98" s="203">
        <f>BK98</f>
        <v>0</v>
      </c>
      <c r="K98" s="189"/>
      <c r="L98" s="194"/>
      <c r="M98" s="195"/>
      <c r="N98" s="196"/>
      <c r="O98" s="196"/>
      <c r="P98" s="197">
        <f>SUM(P99:P102)</f>
        <v>0</v>
      </c>
      <c r="Q98" s="196"/>
      <c r="R98" s="197">
        <f>SUM(R99:R102)</f>
        <v>0</v>
      </c>
      <c r="S98" s="196"/>
      <c r="T98" s="198">
        <f>SUM(T99:T102)</f>
        <v>0.83655000000000013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9" t="s">
        <v>78</v>
      </c>
      <c r="AT98" s="200" t="s">
        <v>69</v>
      </c>
      <c r="AU98" s="200" t="s">
        <v>78</v>
      </c>
      <c r="AY98" s="199" t="s">
        <v>121</v>
      </c>
      <c r="BK98" s="201">
        <f>SUM(BK99:BK102)</f>
        <v>0</v>
      </c>
    </row>
    <row r="99" s="2" customFormat="1" ht="16.5" customHeight="1">
      <c r="A99" s="38"/>
      <c r="B99" s="39"/>
      <c r="C99" s="204" t="s">
        <v>80</v>
      </c>
      <c r="D99" s="204" t="s">
        <v>124</v>
      </c>
      <c r="E99" s="205" t="s">
        <v>139</v>
      </c>
      <c r="F99" s="206" t="s">
        <v>140</v>
      </c>
      <c r="G99" s="207" t="s">
        <v>141</v>
      </c>
      <c r="H99" s="208">
        <v>5.0700000000000003</v>
      </c>
      <c r="I99" s="209"/>
      <c r="J99" s="208">
        <f>ROUND(I99*H99,2)</f>
        <v>0</v>
      </c>
      <c r="K99" s="206" t="s">
        <v>128</v>
      </c>
      <c r="L99" s="44"/>
      <c r="M99" s="210" t="s">
        <v>18</v>
      </c>
      <c r="N99" s="211" t="s">
        <v>41</v>
      </c>
      <c r="O99" s="84"/>
      <c r="P99" s="212">
        <f>O99*H99</f>
        <v>0</v>
      </c>
      <c r="Q99" s="212">
        <v>0</v>
      </c>
      <c r="R99" s="212">
        <f>Q99*H99</f>
        <v>0</v>
      </c>
      <c r="S99" s="212">
        <v>0.16500000000000001</v>
      </c>
      <c r="T99" s="213">
        <f>S99*H99</f>
        <v>0.83655000000000013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4" t="s">
        <v>129</v>
      </c>
      <c r="AT99" s="214" t="s">
        <v>124</v>
      </c>
      <c r="AU99" s="214" t="s">
        <v>80</v>
      </c>
      <c r="AY99" s="17" t="s">
        <v>121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7" t="s">
        <v>78</v>
      </c>
      <c r="BK99" s="215">
        <f>ROUND(I99*H99,2)</f>
        <v>0</v>
      </c>
      <c r="BL99" s="17" t="s">
        <v>129</v>
      </c>
      <c r="BM99" s="214" t="s">
        <v>142</v>
      </c>
    </row>
    <row r="100" s="2" customFormat="1">
      <c r="A100" s="38"/>
      <c r="B100" s="39"/>
      <c r="C100" s="40"/>
      <c r="D100" s="216" t="s">
        <v>131</v>
      </c>
      <c r="E100" s="40"/>
      <c r="F100" s="217" t="s">
        <v>143</v>
      </c>
      <c r="G100" s="40"/>
      <c r="H100" s="40"/>
      <c r="I100" s="218"/>
      <c r="J100" s="40"/>
      <c r="K100" s="40"/>
      <c r="L100" s="44"/>
      <c r="M100" s="219"/>
      <c r="N100" s="220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131</v>
      </c>
      <c r="AU100" s="17" t="s">
        <v>80</v>
      </c>
    </row>
    <row r="101" s="2" customFormat="1">
      <c r="A101" s="38"/>
      <c r="B101" s="39"/>
      <c r="C101" s="40"/>
      <c r="D101" s="221" t="s">
        <v>133</v>
      </c>
      <c r="E101" s="40"/>
      <c r="F101" s="222" t="s">
        <v>144</v>
      </c>
      <c r="G101" s="40"/>
      <c r="H101" s="40"/>
      <c r="I101" s="218"/>
      <c r="J101" s="40"/>
      <c r="K101" s="40"/>
      <c r="L101" s="44"/>
      <c r="M101" s="219"/>
      <c r="N101" s="220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133</v>
      </c>
      <c r="AU101" s="17" t="s">
        <v>80</v>
      </c>
    </row>
    <row r="102" s="13" customFormat="1">
      <c r="A102" s="13"/>
      <c r="B102" s="223"/>
      <c r="C102" s="224"/>
      <c r="D102" s="216" t="s">
        <v>135</v>
      </c>
      <c r="E102" s="225" t="s">
        <v>18</v>
      </c>
      <c r="F102" s="226" t="s">
        <v>145</v>
      </c>
      <c r="G102" s="224"/>
      <c r="H102" s="227">
        <v>5.0700000000000003</v>
      </c>
      <c r="I102" s="228"/>
      <c r="J102" s="224"/>
      <c r="K102" s="224"/>
      <c r="L102" s="229"/>
      <c r="M102" s="230"/>
      <c r="N102" s="231"/>
      <c r="O102" s="231"/>
      <c r="P102" s="231"/>
      <c r="Q102" s="231"/>
      <c r="R102" s="231"/>
      <c r="S102" s="231"/>
      <c r="T102" s="23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3" t="s">
        <v>135</v>
      </c>
      <c r="AU102" s="233" t="s">
        <v>80</v>
      </c>
      <c r="AV102" s="13" t="s">
        <v>80</v>
      </c>
      <c r="AW102" s="13" t="s">
        <v>32</v>
      </c>
      <c r="AX102" s="13" t="s">
        <v>78</v>
      </c>
      <c r="AY102" s="233" t="s">
        <v>121</v>
      </c>
    </row>
    <row r="103" s="12" customFormat="1" ht="22.8" customHeight="1">
      <c r="A103" s="12"/>
      <c r="B103" s="188"/>
      <c r="C103" s="189"/>
      <c r="D103" s="190" t="s">
        <v>69</v>
      </c>
      <c r="E103" s="202" t="s">
        <v>146</v>
      </c>
      <c r="F103" s="202" t="s">
        <v>147</v>
      </c>
      <c r="G103" s="189"/>
      <c r="H103" s="189"/>
      <c r="I103" s="192"/>
      <c r="J103" s="203">
        <f>BK103</f>
        <v>0</v>
      </c>
      <c r="K103" s="189"/>
      <c r="L103" s="194"/>
      <c r="M103" s="195"/>
      <c r="N103" s="196"/>
      <c r="O103" s="196"/>
      <c r="P103" s="197">
        <f>SUM(P104:P111)</f>
        <v>0</v>
      </c>
      <c r="Q103" s="196"/>
      <c r="R103" s="197">
        <f>SUM(R104:R111)</f>
        <v>0</v>
      </c>
      <c r="S103" s="196"/>
      <c r="T103" s="198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78</v>
      </c>
      <c r="AT103" s="200" t="s">
        <v>69</v>
      </c>
      <c r="AU103" s="200" t="s">
        <v>78</v>
      </c>
      <c r="AY103" s="199" t="s">
        <v>121</v>
      </c>
      <c r="BK103" s="201">
        <f>SUM(BK104:BK111)</f>
        <v>0</v>
      </c>
    </row>
    <row r="104" s="2" customFormat="1" ht="16.5" customHeight="1">
      <c r="A104" s="38"/>
      <c r="B104" s="39"/>
      <c r="C104" s="204" t="s">
        <v>148</v>
      </c>
      <c r="D104" s="204" t="s">
        <v>124</v>
      </c>
      <c r="E104" s="205" t="s">
        <v>149</v>
      </c>
      <c r="F104" s="206" t="s">
        <v>150</v>
      </c>
      <c r="G104" s="207" t="s">
        <v>151</v>
      </c>
      <c r="H104" s="208">
        <v>1.0600000000000001</v>
      </c>
      <c r="I104" s="209"/>
      <c r="J104" s="208">
        <f>ROUND(I104*H104,2)</f>
        <v>0</v>
      </c>
      <c r="K104" s="206" t="s">
        <v>128</v>
      </c>
      <c r="L104" s="44"/>
      <c r="M104" s="210" t="s">
        <v>18</v>
      </c>
      <c r="N104" s="211" t="s">
        <v>41</v>
      </c>
      <c r="O104" s="84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4" t="s">
        <v>129</v>
      </c>
      <c r="AT104" s="214" t="s">
        <v>124</v>
      </c>
      <c r="AU104" s="214" t="s">
        <v>80</v>
      </c>
      <c r="AY104" s="17" t="s">
        <v>121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7" t="s">
        <v>78</v>
      </c>
      <c r="BK104" s="215">
        <f>ROUND(I104*H104,2)</f>
        <v>0</v>
      </c>
      <c r="BL104" s="17" t="s">
        <v>129</v>
      </c>
      <c r="BM104" s="214" t="s">
        <v>152</v>
      </c>
    </row>
    <row r="105" s="2" customFormat="1">
      <c r="A105" s="38"/>
      <c r="B105" s="39"/>
      <c r="C105" s="40"/>
      <c r="D105" s="216" t="s">
        <v>131</v>
      </c>
      <c r="E105" s="40"/>
      <c r="F105" s="217" t="s">
        <v>153</v>
      </c>
      <c r="G105" s="40"/>
      <c r="H105" s="40"/>
      <c r="I105" s="218"/>
      <c r="J105" s="40"/>
      <c r="K105" s="40"/>
      <c r="L105" s="44"/>
      <c r="M105" s="219"/>
      <c r="N105" s="220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131</v>
      </c>
      <c r="AU105" s="17" t="s">
        <v>80</v>
      </c>
    </row>
    <row r="106" s="2" customFormat="1">
      <c r="A106" s="38"/>
      <c r="B106" s="39"/>
      <c r="C106" s="40"/>
      <c r="D106" s="221" t="s">
        <v>133</v>
      </c>
      <c r="E106" s="40"/>
      <c r="F106" s="222" t="s">
        <v>154</v>
      </c>
      <c r="G106" s="40"/>
      <c r="H106" s="40"/>
      <c r="I106" s="218"/>
      <c r="J106" s="40"/>
      <c r="K106" s="40"/>
      <c r="L106" s="44"/>
      <c r="M106" s="219"/>
      <c r="N106" s="220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133</v>
      </c>
      <c r="AU106" s="17" t="s">
        <v>80</v>
      </c>
    </row>
    <row r="107" s="2" customFormat="1" ht="16.5" customHeight="1">
      <c r="A107" s="38"/>
      <c r="B107" s="39"/>
      <c r="C107" s="204" t="s">
        <v>129</v>
      </c>
      <c r="D107" s="204" t="s">
        <v>124</v>
      </c>
      <c r="E107" s="205" t="s">
        <v>155</v>
      </c>
      <c r="F107" s="206" t="s">
        <v>156</v>
      </c>
      <c r="G107" s="207" t="s">
        <v>151</v>
      </c>
      <c r="H107" s="208">
        <v>1.0600000000000001</v>
      </c>
      <c r="I107" s="209"/>
      <c r="J107" s="208">
        <f>ROUND(I107*H107,2)</f>
        <v>0</v>
      </c>
      <c r="K107" s="206" t="s">
        <v>128</v>
      </c>
      <c r="L107" s="44"/>
      <c r="M107" s="210" t="s">
        <v>18</v>
      </c>
      <c r="N107" s="211" t="s">
        <v>41</v>
      </c>
      <c r="O107" s="84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4" t="s">
        <v>129</v>
      </c>
      <c r="AT107" s="214" t="s">
        <v>124</v>
      </c>
      <c r="AU107" s="214" t="s">
        <v>80</v>
      </c>
      <c r="AY107" s="17" t="s">
        <v>121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7" t="s">
        <v>78</v>
      </c>
      <c r="BK107" s="215">
        <f>ROUND(I107*H107,2)</f>
        <v>0</v>
      </c>
      <c r="BL107" s="17" t="s">
        <v>129</v>
      </c>
      <c r="BM107" s="214" t="s">
        <v>157</v>
      </c>
    </row>
    <row r="108" s="2" customFormat="1">
      <c r="A108" s="38"/>
      <c r="B108" s="39"/>
      <c r="C108" s="40"/>
      <c r="D108" s="216" t="s">
        <v>131</v>
      </c>
      <c r="E108" s="40"/>
      <c r="F108" s="217" t="s">
        <v>158</v>
      </c>
      <c r="G108" s="40"/>
      <c r="H108" s="40"/>
      <c r="I108" s="218"/>
      <c r="J108" s="40"/>
      <c r="K108" s="40"/>
      <c r="L108" s="44"/>
      <c r="M108" s="219"/>
      <c r="N108" s="220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131</v>
      </c>
      <c r="AU108" s="17" t="s">
        <v>80</v>
      </c>
    </row>
    <row r="109" s="2" customFormat="1">
      <c r="A109" s="38"/>
      <c r="B109" s="39"/>
      <c r="C109" s="40"/>
      <c r="D109" s="221" t="s">
        <v>133</v>
      </c>
      <c r="E109" s="40"/>
      <c r="F109" s="222" t="s">
        <v>159</v>
      </c>
      <c r="G109" s="40"/>
      <c r="H109" s="40"/>
      <c r="I109" s="218"/>
      <c r="J109" s="40"/>
      <c r="K109" s="40"/>
      <c r="L109" s="44"/>
      <c r="M109" s="219"/>
      <c r="N109" s="220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133</v>
      </c>
      <c r="AU109" s="17" t="s">
        <v>80</v>
      </c>
    </row>
    <row r="110" s="2" customFormat="1" ht="16.5" customHeight="1">
      <c r="A110" s="38"/>
      <c r="B110" s="39"/>
      <c r="C110" s="204" t="s">
        <v>160</v>
      </c>
      <c r="D110" s="204" t="s">
        <v>124</v>
      </c>
      <c r="E110" s="205" t="s">
        <v>161</v>
      </c>
      <c r="F110" s="206" t="s">
        <v>18</v>
      </c>
      <c r="G110" s="207" t="s">
        <v>151</v>
      </c>
      <c r="H110" s="208">
        <v>0.5</v>
      </c>
      <c r="I110" s="209"/>
      <c r="J110" s="208">
        <f>ROUND(I110*H110,2)</f>
        <v>0</v>
      </c>
      <c r="K110" s="206" t="s">
        <v>18</v>
      </c>
      <c r="L110" s="44"/>
      <c r="M110" s="210" t="s">
        <v>18</v>
      </c>
      <c r="N110" s="211" t="s">
        <v>41</v>
      </c>
      <c r="O110" s="84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4" t="s">
        <v>129</v>
      </c>
      <c r="AT110" s="214" t="s">
        <v>124</v>
      </c>
      <c r="AU110" s="214" t="s">
        <v>80</v>
      </c>
      <c r="AY110" s="17" t="s">
        <v>121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7" t="s">
        <v>78</v>
      </c>
      <c r="BK110" s="215">
        <f>ROUND(I110*H110,2)</f>
        <v>0</v>
      </c>
      <c r="BL110" s="17" t="s">
        <v>129</v>
      </c>
      <c r="BM110" s="214" t="s">
        <v>162</v>
      </c>
    </row>
    <row r="111" s="2" customFormat="1">
      <c r="A111" s="38"/>
      <c r="B111" s="39"/>
      <c r="C111" s="40"/>
      <c r="D111" s="216" t="s">
        <v>131</v>
      </c>
      <c r="E111" s="40"/>
      <c r="F111" s="217" t="s">
        <v>163</v>
      </c>
      <c r="G111" s="40"/>
      <c r="H111" s="40"/>
      <c r="I111" s="218"/>
      <c r="J111" s="40"/>
      <c r="K111" s="40"/>
      <c r="L111" s="44"/>
      <c r="M111" s="219"/>
      <c r="N111" s="220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131</v>
      </c>
      <c r="AU111" s="17" t="s">
        <v>80</v>
      </c>
    </row>
    <row r="112" s="12" customFormat="1" ht="22.8" customHeight="1">
      <c r="A112" s="12"/>
      <c r="B112" s="188"/>
      <c r="C112" s="189"/>
      <c r="D112" s="190" t="s">
        <v>69</v>
      </c>
      <c r="E112" s="202" t="s">
        <v>164</v>
      </c>
      <c r="F112" s="202" t="s">
        <v>165</v>
      </c>
      <c r="G112" s="189"/>
      <c r="H112" s="189"/>
      <c r="I112" s="192"/>
      <c r="J112" s="203">
        <f>BK112</f>
        <v>0</v>
      </c>
      <c r="K112" s="189"/>
      <c r="L112" s="194"/>
      <c r="M112" s="195"/>
      <c r="N112" s="196"/>
      <c r="O112" s="196"/>
      <c r="P112" s="197">
        <f>SUM(P113:P115)</f>
        <v>0</v>
      </c>
      <c r="Q112" s="196"/>
      <c r="R112" s="197">
        <f>SUM(R113:R115)</f>
        <v>0</v>
      </c>
      <c r="S112" s="196"/>
      <c r="T112" s="198">
        <f>SUM(T113:T115)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9" t="s">
        <v>78</v>
      </c>
      <c r="AT112" s="200" t="s">
        <v>69</v>
      </c>
      <c r="AU112" s="200" t="s">
        <v>78</v>
      </c>
      <c r="AY112" s="199" t="s">
        <v>121</v>
      </c>
      <c r="BK112" s="201">
        <f>SUM(BK113:BK115)</f>
        <v>0</v>
      </c>
    </row>
    <row r="113" s="2" customFormat="1" ht="16.5" customHeight="1">
      <c r="A113" s="38"/>
      <c r="B113" s="39"/>
      <c r="C113" s="204" t="s">
        <v>122</v>
      </c>
      <c r="D113" s="204" t="s">
        <v>124</v>
      </c>
      <c r="E113" s="205" t="s">
        <v>166</v>
      </c>
      <c r="F113" s="206" t="s">
        <v>167</v>
      </c>
      <c r="G113" s="207" t="s">
        <v>151</v>
      </c>
      <c r="H113" s="208">
        <v>0.87</v>
      </c>
      <c r="I113" s="209"/>
      <c r="J113" s="208">
        <f>ROUND(I113*H113,2)</f>
        <v>0</v>
      </c>
      <c r="K113" s="206" t="s">
        <v>128</v>
      </c>
      <c r="L113" s="44"/>
      <c r="M113" s="210" t="s">
        <v>18</v>
      </c>
      <c r="N113" s="211" t="s">
        <v>41</v>
      </c>
      <c r="O113" s="84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4" t="s">
        <v>129</v>
      </c>
      <c r="AT113" s="214" t="s">
        <v>124</v>
      </c>
      <c r="AU113" s="214" t="s">
        <v>80</v>
      </c>
      <c r="AY113" s="17" t="s">
        <v>121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7" t="s">
        <v>78</v>
      </c>
      <c r="BK113" s="215">
        <f>ROUND(I113*H113,2)</f>
        <v>0</v>
      </c>
      <c r="BL113" s="17" t="s">
        <v>129</v>
      </c>
      <c r="BM113" s="214" t="s">
        <v>168</v>
      </c>
    </row>
    <row r="114" s="2" customFormat="1">
      <c r="A114" s="38"/>
      <c r="B114" s="39"/>
      <c r="C114" s="40"/>
      <c r="D114" s="216" t="s">
        <v>131</v>
      </c>
      <c r="E114" s="40"/>
      <c r="F114" s="217" t="s">
        <v>169</v>
      </c>
      <c r="G114" s="40"/>
      <c r="H114" s="40"/>
      <c r="I114" s="218"/>
      <c r="J114" s="40"/>
      <c r="K114" s="40"/>
      <c r="L114" s="44"/>
      <c r="M114" s="219"/>
      <c r="N114" s="220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131</v>
      </c>
      <c r="AU114" s="17" t="s">
        <v>80</v>
      </c>
    </row>
    <row r="115" s="2" customFormat="1">
      <c r="A115" s="38"/>
      <c r="B115" s="39"/>
      <c r="C115" s="40"/>
      <c r="D115" s="221" t="s">
        <v>133</v>
      </c>
      <c r="E115" s="40"/>
      <c r="F115" s="222" t="s">
        <v>170</v>
      </c>
      <c r="G115" s="40"/>
      <c r="H115" s="40"/>
      <c r="I115" s="218"/>
      <c r="J115" s="40"/>
      <c r="K115" s="40"/>
      <c r="L115" s="44"/>
      <c r="M115" s="219"/>
      <c r="N115" s="220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133</v>
      </c>
      <c r="AU115" s="17" t="s">
        <v>80</v>
      </c>
    </row>
    <row r="116" s="12" customFormat="1" ht="25.92" customHeight="1">
      <c r="A116" s="12"/>
      <c r="B116" s="188"/>
      <c r="C116" s="189"/>
      <c r="D116" s="190" t="s">
        <v>69</v>
      </c>
      <c r="E116" s="191" t="s">
        <v>171</v>
      </c>
      <c r="F116" s="191" t="s">
        <v>172</v>
      </c>
      <c r="G116" s="189"/>
      <c r="H116" s="189"/>
      <c r="I116" s="192"/>
      <c r="J116" s="193">
        <f>BK116</f>
        <v>0</v>
      </c>
      <c r="K116" s="189"/>
      <c r="L116" s="194"/>
      <c r="M116" s="195"/>
      <c r="N116" s="196"/>
      <c r="O116" s="196"/>
      <c r="P116" s="197">
        <f>P117+P142+P177+P248+P335+P355</f>
        <v>0</v>
      </c>
      <c r="Q116" s="196"/>
      <c r="R116" s="197">
        <f>R117+R142+R177+R248+R335+R355</f>
        <v>0.10792260000000001</v>
      </c>
      <c r="S116" s="196"/>
      <c r="T116" s="198">
        <f>T117+T142+T177+T248+T335+T355</f>
        <v>0.22563939999999999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9" t="s">
        <v>80</v>
      </c>
      <c r="AT116" s="200" t="s">
        <v>69</v>
      </c>
      <c r="AU116" s="200" t="s">
        <v>70</v>
      </c>
      <c r="AY116" s="199" t="s">
        <v>121</v>
      </c>
      <c r="BK116" s="201">
        <f>BK117+BK142+BK177+BK248+BK335+BK355</f>
        <v>0</v>
      </c>
    </row>
    <row r="117" s="12" customFormat="1" ht="22.8" customHeight="1">
      <c r="A117" s="12"/>
      <c r="B117" s="188"/>
      <c r="C117" s="189"/>
      <c r="D117" s="190" t="s">
        <v>69</v>
      </c>
      <c r="E117" s="202" t="s">
        <v>173</v>
      </c>
      <c r="F117" s="202" t="s">
        <v>174</v>
      </c>
      <c r="G117" s="189"/>
      <c r="H117" s="189"/>
      <c r="I117" s="192"/>
      <c r="J117" s="203">
        <f>BK117</f>
        <v>0</v>
      </c>
      <c r="K117" s="189"/>
      <c r="L117" s="194"/>
      <c r="M117" s="195"/>
      <c r="N117" s="196"/>
      <c r="O117" s="196"/>
      <c r="P117" s="197">
        <f>SUM(P118:P141)</f>
        <v>0</v>
      </c>
      <c r="Q117" s="196"/>
      <c r="R117" s="197">
        <f>SUM(R118:R141)</f>
        <v>0</v>
      </c>
      <c r="S117" s="196"/>
      <c r="T117" s="198">
        <f>SUM(T118:T141)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9" t="s">
        <v>80</v>
      </c>
      <c r="AT117" s="200" t="s">
        <v>69</v>
      </c>
      <c r="AU117" s="200" t="s">
        <v>78</v>
      </c>
      <c r="AY117" s="199" t="s">
        <v>121</v>
      </c>
      <c r="BK117" s="201">
        <f>SUM(BK118:BK141)</f>
        <v>0</v>
      </c>
    </row>
    <row r="118" s="2" customFormat="1" ht="24.15" customHeight="1">
      <c r="A118" s="38"/>
      <c r="B118" s="39"/>
      <c r="C118" s="234" t="s">
        <v>175</v>
      </c>
      <c r="D118" s="234" t="s">
        <v>176</v>
      </c>
      <c r="E118" s="235" t="s">
        <v>177</v>
      </c>
      <c r="F118" s="236" t="s">
        <v>178</v>
      </c>
      <c r="G118" s="237" t="s">
        <v>141</v>
      </c>
      <c r="H118" s="238">
        <v>30</v>
      </c>
      <c r="I118" s="239"/>
      <c r="J118" s="238">
        <f>ROUND(I118*H118,2)</f>
        <v>0</v>
      </c>
      <c r="K118" s="236" t="s">
        <v>18</v>
      </c>
      <c r="L118" s="240"/>
      <c r="M118" s="241" t="s">
        <v>18</v>
      </c>
      <c r="N118" s="242" t="s">
        <v>41</v>
      </c>
      <c r="O118" s="84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4" t="s">
        <v>179</v>
      </c>
      <c r="AT118" s="214" t="s">
        <v>176</v>
      </c>
      <c r="AU118" s="214" t="s">
        <v>80</v>
      </c>
      <c r="AY118" s="17" t="s">
        <v>121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7" t="s">
        <v>78</v>
      </c>
      <c r="BK118" s="215">
        <f>ROUND(I118*H118,2)</f>
        <v>0</v>
      </c>
      <c r="BL118" s="17" t="s">
        <v>129</v>
      </c>
      <c r="BM118" s="214" t="s">
        <v>180</v>
      </c>
    </row>
    <row r="119" s="2" customFormat="1">
      <c r="A119" s="38"/>
      <c r="B119" s="39"/>
      <c r="C119" s="40"/>
      <c r="D119" s="216" t="s">
        <v>131</v>
      </c>
      <c r="E119" s="40"/>
      <c r="F119" s="217" t="s">
        <v>178</v>
      </c>
      <c r="G119" s="40"/>
      <c r="H119" s="40"/>
      <c r="I119" s="218"/>
      <c r="J119" s="40"/>
      <c r="K119" s="40"/>
      <c r="L119" s="44"/>
      <c r="M119" s="219"/>
      <c r="N119" s="220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131</v>
      </c>
      <c r="AU119" s="17" t="s">
        <v>80</v>
      </c>
    </row>
    <row r="120" s="2" customFormat="1" ht="24.15" customHeight="1">
      <c r="A120" s="38"/>
      <c r="B120" s="39"/>
      <c r="C120" s="234" t="s">
        <v>179</v>
      </c>
      <c r="D120" s="234" t="s">
        <v>176</v>
      </c>
      <c r="E120" s="235" t="s">
        <v>181</v>
      </c>
      <c r="F120" s="236" t="s">
        <v>182</v>
      </c>
      <c r="G120" s="237" t="s">
        <v>141</v>
      </c>
      <c r="H120" s="238">
        <v>40</v>
      </c>
      <c r="I120" s="239"/>
      <c r="J120" s="238">
        <f>ROUND(I120*H120,2)</f>
        <v>0</v>
      </c>
      <c r="K120" s="236" t="s">
        <v>18</v>
      </c>
      <c r="L120" s="240"/>
      <c r="M120" s="241" t="s">
        <v>18</v>
      </c>
      <c r="N120" s="242" t="s">
        <v>41</v>
      </c>
      <c r="O120" s="84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4" t="s">
        <v>179</v>
      </c>
      <c r="AT120" s="214" t="s">
        <v>176</v>
      </c>
      <c r="AU120" s="214" t="s">
        <v>80</v>
      </c>
      <c r="AY120" s="17" t="s">
        <v>121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7" t="s">
        <v>78</v>
      </c>
      <c r="BK120" s="215">
        <f>ROUND(I120*H120,2)</f>
        <v>0</v>
      </c>
      <c r="BL120" s="17" t="s">
        <v>129</v>
      </c>
      <c r="BM120" s="214" t="s">
        <v>183</v>
      </c>
    </row>
    <row r="121" s="2" customFormat="1">
      <c r="A121" s="38"/>
      <c r="B121" s="39"/>
      <c r="C121" s="40"/>
      <c r="D121" s="216" t="s">
        <v>131</v>
      </c>
      <c r="E121" s="40"/>
      <c r="F121" s="217" t="s">
        <v>182</v>
      </c>
      <c r="G121" s="40"/>
      <c r="H121" s="40"/>
      <c r="I121" s="218"/>
      <c r="J121" s="40"/>
      <c r="K121" s="40"/>
      <c r="L121" s="44"/>
      <c r="M121" s="219"/>
      <c r="N121" s="220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131</v>
      </c>
      <c r="AU121" s="17" t="s">
        <v>80</v>
      </c>
    </row>
    <row r="122" s="2" customFormat="1" ht="16.5" customHeight="1">
      <c r="A122" s="38"/>
      <c r="B122" s="39"/>
      <c r="C122" s="234" t="s">
        <v>137</v>
      </c>
      <c r="D122" s="234" t="s">
        <v>176</v>
      </c>
      <c r="E122" s="235" t="s">
        <v>184</v>
      </c>
      <c r="F122" s="236" t="s">
        <v>185</v>
      </c>
      <c r="G122" s="237" t="s">
        <v>141</v>
      </c>
      <c r="H122" s="238">
        <v>50</v>
      </c>
      <c r="I122" s="239"/>
      <c r="J122" s="238">
        <f>ROUND(I122*H122,2)</f>
        <v>0</v>
      </c>
      <c r="K122" s="236" t="s">
        <v>18</v>
      </c>
      <c r="L122" s="240"/>
      <c r="M122" s="241" t="s">
        <v>18</v>
      </c>
      <c r="N122" s="242" t="s">
        <v>41</v>
      </c>
      <c r="O122" s="84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4" t="s">
        <v>179</v>
      </c>
      <c r="AT122" s="214" t="s">
        <v>176</v>
      </c>
      <c r="AU122" s="214" t="s">
        <v>80</v>
      </c>
      <c r="AY122" s="17" t="s">
        <v>121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7" t="s">
        <v>78</v>
      </c>
      <c r="BK122" s="215">
        <f>ROUND(I122*H122,2)</f>
        <v>0</v>
      </c>
      <c r="BL122" s="17" t="s">
        <v>129</v>
      </c>
      <c r="BM122" s="214" t="s">
        <v>186</v>
      </c>
    </row>
    <row r="123" s="2" customFormat="1">
      <c r="A123" s="38"/>
      <c r="B123" s="39"/>
      <c r="C123" s="40"/>
      <c r="D123" s="216" t="s">
        <v>131</v>
      </c>
      <c r="E123" s="40"/>
      <c r="F123" s="217" t="s">
        <v>185</v>
      </c>
      <c r="G123" s="40"/>
      <c r="H123" s="40"/>
      <c r="I123" s="218"/>
      <c r="J123" s="40"/>
      <c r="K123" s="40"/>
      <c r="L123" s="44"/>
      <c r="M123" s="219"/>
      <c r="N123" s="220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131</v>
      </c>
      <c r="AU123" s="17" t="s">
        <v>80</v>
      </c>
    </row>
    <row r="124" s="2" customFormat="1" ht="16.5" customHeight="1">
      <c r="A124" s="38"/>
      <c r="B124" s="39"/>
      <c r="C124" s="234" t="s">
        <v>187</v>
      </c>
      <c r="D124" s="234" t="s">
        <v>176</v>
      </c>
      <c r="E124" s="235" t="s">
        <v>188</v>
      </c>
      <c r="F124" s="236" t="s">
        <v>189</v>
      </c>
      <c r="G124" s="237" t="s">
        <v>141</v>
      </c>
      <c r="H124" s="238">
        <v>25</v>
      </c>
      <c r="I124" s="239"/>
      <c r="J124" s="238">
        <f>ROUND(I124*H124,2)</f>
        <v>0</v>
      </c>
      <c r="K124" s="236" t="s">
        <v>18</v>
      </c>
      <c r="L124" s="240"/>
      <c r="M124" s="241" t="s">
        <v>18</v>
      </c>
      <c r="N124" s="242" t="s">
        <v>41</v>
      </c>
      <c r="O124" s="84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4" t="s">
        <v>179</v>
      </c>
      <c r="AT124" s="214" t="s">
        <v>176</v>
      </c>
      <c r="AU124" s="214" t="s">
        <v>80</v>
      </c>
      <c r="AY124" s="17" t="s">
        <v>121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7" t="s">
        <v>78</v>
      </c>
      <c r="BK124" s="215">
        <f>ROUND(I124*H124,2)</f>
        <v>0</v>
      </c>
      <c r="BL124" s="17" t="s">
        <v>129</v>
      </c>
      <c r="BM124" s="214" t="s">
        <v>190</v>
      </c>
    </row>
    <row r="125" s="2" customFormat="1">
      <c r="A125" s="38"/>
      <c r="B125" s="39"/>
      <c r="C125" s="40"/>
      <c r="D125" s="216" t="s">
        <v>131</v>
      </c>
      <c r="E125" s="40"/>
      <c r="F125" s="217" t="s">
        <v>189</v>
      </c>
      <c r="G125" s="40"/>
      <c r="H125" s="40"/>
      <c r="I125" s="218"/>
      <c r="J125" s="40"/>
      <c r="K125" s="40"/>
      <c r="L125" s="44"/>
      <c r="M125" s="219"/>
      <c r="N125" s="220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131</v>
      </c>
      <c r="AU125" s="17" t="s">
        <v>80</v>
      </c>
    </row>
    <row r="126" s="2" customFormat="1" ht="16.5" customHeight="1">
      <c r="A126" s="38"/>
      <c r="B126" s="39"/>
      <c r="C126" s="234" t="s">
        <v>191</v>
      </c>
      <c r="D126" s="234" t="s">
        <v>176</v>
      </c>
      <c r="E126" s="235" t="s">
        <v>192</v>
      </c>
      <c r="F126" s="236" t="s">
        <v>193</v>
      </c>
      <c r="G126" s="237" t="s">
        <v>141</v>
      </c>
      <c r="H126" s="238">
        <v>20</v>
      </c>
      <c r="I126" s="239"/>
      <c r="J126" s="238">
        <f>ROUND(I126*H126,2)</f>
        <v>0</v>
      </c>
      <c r="K126" s="236" t="s">
        <v>18</v>
      </c>
      <c r="L126" s="240"/>
      <c r="M126" s="241" t="s">
        <v>18</v>
      </c>
      <c r="N126" s="242" t="s">
        <v>41</v>
      </c>
      <c r="O126" s="84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4" t="s">
        <v>179</v>
      </c>
      <c r="AT126" s="214" t="s">
        <v>176</v>
      </c>
      <c r="AU126" s="214" t="s">
        <v>80</v>
      </c>
      <c r="AY126" s="17" t="s">
        <v>121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7" t="s">
        <v>78</v>
      </c>
      <c r="BK126" s="215">
        <f>ROUND(I126*H126,2)</f>
        <v>0</v>
      </c>
      <c r="BL126" s="17" t="s">
        <v>129</v>
      </c>
      <c r="BM126" s="214" t="s">
        <v>194</v>
      </c>
    </row>
    <row r="127" s="2" customFormat="1">
      <c r="A127" s="38"/>
      <c r="B127" s="39"/>
      <c r="C127" s="40"/>
      <c r="D127" s="216" t="s">
        <v>131</v>
      </c>
      <c r="E127" s="40"/>
      <c r="F127" s="217" t="s">
        <v>193</v>
      </c>
      <c r="G127" s="40"/>
      <c r="H127" s="40"/>
      <c r="I127" s="218"/>
      <c r="J127" s="40"/>
      <c r="K127" s="40"/>
      <c r="L127" s="44"/>
      <c r="M127" s="219"/>
      <c r="N127" s="220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131</v>
      </c>
      <c r="AU127" s="17" t="s">
        <v>80</v>
      </c>
    </row>
    <row r="128" s="2" customFormat="1" ht="16.5" customHeight="1">
      <c r="A128" s="38"/>
      <c r="B128" s="39"/>
      <c r="C128" s="234" t="s">
        <v>8</v>
      </c>
      <c r="D128" s="234" t="s">
        <v>176</v>
      </c>
      <c r="E128" s="235" t="s">
        <v>195</v>
      </c>
      <c r="F128" s="236" t="s">
        <v>196</v>
      </c>
      <c r="G128" s="237" t="s">
        <v>197</v>
      </c>
      <c r="H128" s="238">
        <v>50</v>
      </c>
      <c r="I128" s="239"/>
      <c r="J128" s="238">
        <f>ROUND(I128*H128,2)</f>
        <v>0</v>
      </c>
      <c r="K128" s="236" t="s">
        <v>18</v>
      </c>
      <c r="L128" s="240"/>
      <c r="M128" s="241" t="s">
        <v>18</v>
      </c>
      <c r="N128" s="242" t="s">
        <v>41</v>
      </c>
      <c r="O128" s="84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4" t="s">
        <v>179</v>
      </c>
      <c r="AT128" s="214" t="s">
        <v>176</v>
      </c>
      <c r="AU128" s="214" t="s">
        <v>80</v>
      </c>
      <c r="AY128" s="17" t="s">
        <v>121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7" t="s">
        <v>78</v>
      </c>
      <c r="BK128" s="215">
        <f>ROUND(I128*H128,2)</f>
        <v>0</v>
      </c>
      <c r="BL128" s="17" t="s">
        <v>129</v>
      </c>
      <c r="BM128" s="214" t="s">
        <v>198</v>
      </c>
    </row>
    <row r="129" s="2" customFormat="1">
      <c r="A129" s="38"/>
      <c r="B129" s="39"/>
      <c r="C129" s="40"/>
      <c r="D129" s="216" t="s">
        <v>131</v>
      </c>
      <c r="E129" s="40"/>
      <c r="F129" s="217" t="s">
        <v>196</v>
      </c>
      <c r="G129" s="40"/>
      <c r="H129" s="40"/>
      <c r="I129" s="218"/>
      <c r="J129" s="40"/>
      <c r="K129" s="40"/>
      <c r="L129" s="44"/>
      <c r="M129" s="219"/>
      <c r="N129" s="220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131</v>
      </c>
      <c r="AU129" s="17" t="s">
        <v>80</v>
      </c>
    </row>
    <row r="130" s="2" customFormat="1" ht="16.5" customHeight="1">
      <c r="A130" s="38"/>
      <c r="B130" s="39"/>
      <c r="C130" s="234" t="s">
        <v>199</v>
      </c>
      <c r="D130" s="234" t="s">
        <v>176</v>
      </c>
      <c r="E130" s="235" t="s">
        <v>200</v>
      </c>
      <c r="F130" s="236" t="s">
        <v>201</v>
      </c>
      <c r="G130" s="237" t="s">
        <v>197</v>
      </c>
      <c r="H130" s="238">
        <v>4</v>
      </c>
      <c r="I130" s="239"/>
      <c r="J130" s="238">
        <f>ROUND(I130*H130,2)</f>
        <v>0</v>
      </c>
      <c r="K130" s="236" t="s">
        <v>18</v>
      </c>
      <c r="L130" s="240"/>
      <c r="M130" s="241" t="s">
        <v>18</v>
      </c>
      <c r="N130" s="242" t="s">
        <v>41</v>
      </c>
      <c r="O130" s="84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4" t="s">
        <v>179</v>
      </c>
      <c r="AT130" s="214" t="s">
        <v>176</v>
      </c>
      <c r="AU130" s="214" t="s">
        <v>80</v>
      </c>
      <c r="AY130" s="17" t="s">
        <v>121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7" t="s">
        <v>78</v>
      </c>
      <c r="BK130" s="215">
        <f>ROUND(I130*H130,2)</f>
        <v>0</v>
      </c>
      <c r="BL130" s="17" t="s">
        <v>129</v>
      </c>
      <c r="BM130" s="214" t="s">
        <v>202</v>
      </c>
    </row>
    <row r="131" s="2" customFormat="1">
      <c r="A131" s="38"/>
      <c r="B131" s="39"/>
      <c r="C131" s="40"/>
      <c r="D131" s="216" t="s">
        <v>131</v>
      </c>
      <c r="E131" s="40"/>
      <c r="F131" s="217" t="s">
        <v>201</v>
      </c>
      <c r="G131" s="40"/>
      <c r="H131" s="40"/>
      <c r="I131" s="218"/>
      <c r="J131" s="40"/>
      <c r="K131" s="40"/>
      <c r="L131" s="44"/>
      <c r="M131" s="219"/>
      <c r="N131" s="220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131</v>
      </c>
      <c r="AU131" s="17" t="s">
        <v>80</v>
      </c>
    </row>
    <row r="132" s="2" customFormat="1" ht="16.5" customHeight="1">
      <c r="A132" s="38"/>
      <c r="B132" s="39"/>
      <c r="C132" s="234" t="s">
        <v>203</v>
      </c>
      <c r="D132" s="234" t="s">
        <v>176</v>
      </c>
      <c r="E132" s="235" t="s">
        <v>204</v>
      </c>
      <c r="F132" s="236" t="s">
        <v>205</v>
      </c>
      <c r="G132" s="237" t="s">
        <v>197</v>
      </c>
      <c r="H132" s="238">
        <v>1</v>
      </c>
      <c r="I132" s="239"/>
      <c r="J132" s="238">
        <f>ROUND(I132*H132,2)</f>
        <v>0</v>
      </c>
      <c r="K132" s="236" t="s">
        <v>18</v>
      </c>
      <c r="L132" s="240"/>
      <c r="M132" s="241" t="s">
        <v>18</v>
      </c>
      <c r="N132" s="242" t="s">
        <v>41</v>
      </c>
      <c r="O132" s="84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4" t="s">
        <v>179</v>
      </c>
      <c r="AT132" s="214" t="s">
        <v>176</v>
      </c>
      <c r="AU132" s="214" t="s">
        <v>80</v>
      </c>
      <c r="AY132" s="17" t="s">
        <v>121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7" t="s">
        <v>78</v>
      </c>
      <c r="BK132" s="215">
        <f>ROUND(I132*H132,2)</f>
        <v>0</v>
      </c>
      <c r="BL132" s="17" t="s">
        <v>129</v>
      </c>
      <c r="BM132" s="214" t="s">
        <v>206</v>
      </c>
    </row>
    <row r="133" s="2" customFormat="1">
      <c r="A133" s="38"/>
      <c r="B133" s="39"/>
      <c r="C133" s="40"/>
      <c r="D133" s="216" t="s">
        <v>131</v>
      </c>
      <c r="E133" s="40"/>
      <c r="F133" s="217" t="s">
        <v>205</v>
      </c>
      <c r="G133" s="40"/>
      <c r="H133" s="40"/>
      <c r="I133" s="218"/>
      <c r="J133" s="40"/>
      <c r="K133" s="40"/>
      <c r="L133" s="44"/>
      <c r="M133" s="219"/>
      <c r="N133" s="220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131</v>
      </c>
      <c r="AU133" s="17" t="s">
        <v>80</v>
      </c>
    </row>
    <row r="134" s="2" customFormat="1" ht="16.5" customHeight="1">
      <c r="A134" s="38"/>
      <c r="B134" s="39"/>
      <c r="C134" s="234" t="s">
        <v>207</v>
      </c>
      <c r="D134" s="234" t="s">
        <v>176</v>
      </c>
      <c r="E134" s="235" t="s">
        <v>208</v>
      </c>
      <c r="F134" s="236" t="s">
        <v>209</v>
      </c>
      <c r="G134" s="237" t="s">
        <v>197</v>
      </c>
      <c r="H134" s="238">
        <v>1</v>
      </c>
      <c r="I134" s="239"/>
      <c r="J134" s="238">
        <f>ROUND(I134*H134,2)</f>
        <v>0</v>
      </c>
      <c r="K134" s="236" t="s">
        <v>18</v>
      </c>
      <c r="L134" s="240"/>
      <c r="M134" s="241" t="s">
        <v>18</v>
      </c>
      <c r="N134" s="242" t="s">
        <v>41</v>
      </c>
      <c r="O134" s="84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4" t="s">
        <v>179</v>
      </c>
      <c r="AT134" s="214" t="s">
        <v>176</v>
      </c>
      <c r="AU134" s="214" t="s">
        <v>80</v>
      </c>
      <c r="AY134" s="17" t="s">
        <v>121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7" t="s">
        <v>78</v>
      </c>
      <c r="BK134" s="215">
        <f>ROUND(I134*H134,2)</f>
        <v>0</v>
      </c>
      <c r="BL134" s="17" t="s">
        <v>129</v>
      </c>
      <c r="BM134" s="214" t="s">
        <v>210</v>
      </c>
    </row>
    <row r="135" s="2" customFormat="1">
      <c r="A135" s="38"/>
      <c r="B135" s="39"/>
      <c r="C135" s="40"/>
      <c r="D135" s="216" t="s">
        <v>131</v>
      </c>
      <c r="E135" s="40"/>
      <c r="F135" s="217" t="s">
        <v>209</v>
      </c>
      <c r="G135" s="40"/>
      <c r="H135" s="40"/>
      <c r="I135" s="218"/>
      <c r="J135" s="40"/>
      <c r="K135" s="40"/>
      <c r="L135" s="44"/>
      <c r="M135" s="219"/>
      <c r="N135" s="220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131</v>
      </c>
      <c r="AU135" s="17" t="s">
        <v>80</v>
      </c>
    </row>
    <row r="136" s="2" customFormat="1" ht="16.5" customHeight="1">
      <c r="A136" s="38"/>
      <c r="B136" s="39"/>
      <c r="C136" s="234" t="s">
        <v>211</v>
      </c>
      <c r="D136" s="234" t="s">
        <v>176</v>
      </c>
      <c r="E136" s="235" t="s">
        <v>212</v>
      </c>
      <c r="F136" s="236" t="s">
        <v>213</v>
      </c>
      <c r="G136" s="237" t="s">
        <v>197</v>
      </c>
      <c r="H136" s="238">
        <v>2</v>
      </c>
      <c r="I136" s="239"/>
      <c r="J136" s="238">
        <f>ROUND(I136*H136,2)</f>
        <v>0</v>
      </c>
      <c r="K136" s="236" t="s">
        <v>18</v>
      </c>
      <c r="L136" s="240"/>
      <c r="M136" s="241" t="s">
        <v>18</v>
      </c>
      <c r="N136" s="242" t="s">
        <v>41</v>
      </c>
      <c r="O136" s="84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4" t="s">
        <v>179</v>
      </c>
      <c r="AT136" s="214" t="s">
        <v>176</v>
      </c>
      <c r="AU136" s="214" t="s">
        <v>80</v>
      </c>
      <c r="AY136" s="17" t="s">
        <v>121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7" t="s">
        <v>78</v>
      </c>
      <c r="BK136" s="215">
        <f>ROUND(I136*H136,2)</f>
        <v>0</v>
      </c>
      <c r="BL136" s="17" t="s">
        <v>129</v>
      </c>
      <c r="BM136" s="214" t="s">
        <v>214</v>
      </c>
    </row>
    <row r="137" s="2" customFormat="1">
      <c r="A137" s="38"/>
      <c r="B137" s="39"/>
      <c r="C137" s="40"/>
      <c r="D137" s="216" t="s">
        <v>131</v>
      </c>
      <c r="E137" s="40"/>
      <c r="F137" s="217" t="s">
        <v>213</v>
      </c>
      <c r="G137" s="40"/>
      <c r="H137" s="40"/>
      <c r="I137" s="218"/>
      <c r="J137" s="40"/>
      <c r="K137" s="40"/>
      <c r="L137" s="44"/>
      <c r="M137" s="219"/>
      <c r="N137" s="220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131</v>
      </c>
      <c r="AU137" s="17" t="s">
        <v>80</v>
      </c>
    </row>
    <row r="138" s="2" customFormat="1" ht="16.5" customHeight="1">
      <c r="A138" s="38"/>
      <c r="B138" s="39"/>
      <c r="C138" s="234" t="s">
        <v>215</v>
      </c>
      <c r="D138" s="234" t="s">
        <v>176</v>
      </c>
      <c r="E138" s="235" t="s">
        <v>216</v>
      </c>
      <c r="F138" s="236" t="s">
        <v>217</v>
      </c>
      <c r="G138" s="237" t="s">
        <v>197</v>
      </c>
      <c r="H138" s="238">
        <v>1</v>
      </c>
      <c r="I138" s="239"/>
      <c r="J138" s="238">
        <f>ROUND(I138*H138,2)</f>
        <v>0</v>
      </c>
      <c r="K138" s="236" t="s">
        <v>18</v>
      </c>
      <c r="L138" s="240"/>
      <c r="M138" s="241" t="s">
        <v>18</v>
      </c>
      <c r="N138" s="242" t="s">
        <v>41</v>
      </c>
      <c r="O138" s="84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4" t="s">
        <v>179</v>
      </c>
      <c r="AT138" s="214" t="s">
        <v>176</v>
      </c>
      <c r="AU138" s="214" t="s">
        <v>80</v>
      </c>
      <c r="AY138" s="17" t="s">
        <v>121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7" t="s">
        <v>78</v>
      </c>
      <c r="BK138" s="215">
        <f>ROUND(I138*H138,2)</f>
        <v>0</v>
      </c>
      <c r="BL138" s="17" t="s">
        <v>129</v>
      </c>
      <c r="BM138" s="214" t="s">
        <v>218</v>
      </c>
    </row>
    <row r="139" s="2" customFormat="1">
      <c r="A139" s="38"/>
      <c r="B139" s="39"/>
      <c r="C139" s="40"/>
      <c r="D139" s="216" t="s">
        <v>131</v>
      </c>
      <c r="E139" s="40"/>
      <c r="F139" s="217" t="s">
        <v>217</v>
      </c>
      <c r="G139" s="40"/>
      <c r="H139" s="40"/>
      <c r="I139" s="218"/>
      <c r="J139" s="40"/>
      <c r="K139" s="40"/>
      <c r="L139" s="44"/>
      <c r="M139" s="219"/>
      <c r="N139" s="220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131</v>
      </c>
      <c r="AU139" s="17" t="s">
        <v>80</v>
      </c>
    </row>
    <row r="140" s="2" customFormat="1" ht="37.8" customHeight="1">
      <c r="A140" s="38"/>
      <c r="B140" s="39"/>
      <c r="C140" s="234" t="s">
        <v>219</v>
      </c>
      <c r="D140" s="234" t="s">
        <v>176</v>
      </c>
      <c r="E140" s="235" t="s">
        <v>220</v>
      </c>
      <c r="F140" s="236" t="s">
        <v>221</v>
      </c>
      <c r="G140" s="237" t="s">
        <v>197</v>
      </c>
      <c r="H140" s="238">
        <v>1</v>
      </c>
      <c r="I140" s="239"/>
      <c r="J140" s="238">
        <f>ROUND(I140*H140,2)</f>
        <v>0</v>
      </c>
      <c r="K140" s="236" t="s">
        <v>18</v>
      </c>
      <c r="L140" s="240"/>
      <c r="M140" s="241" t="s">
        <v>18</v>
      </c>
      <c r="N140" s="242" t="s">
        <v>41</v>
      </c>
      <c r="O140" s="84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4" t="s">
        <v>179</v>
      </c>
      <c r="AT140" s="214" t="s">
        <v>176</v>
      </c>
      <c r="AU140" s="214" t="s">
        <v>80</v>
      </c>
      <c r="AY140" s="17" t="s">
        <v>121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7" t="s">
        <v>78</v>
      </c>
      <c r="BK140" s="215">
        <f>ROUND(I140*H140,2)</f>
        <v>0</v>
      </c>
      <c r="BL140" s="17" t="s">
        <v>129</v>
      </c>
      <c r="BM140" s="214" t="s">
        <v>222</v>
      </c>
    </row>
    <row r="141" s="2" customFormat="1">
      <c r="A141" s="38"/>
      <c r="B141" s="39"/>
      <c r="C141" s="40"/>
      <c r="D141" s="216" t="s">
        <v>131</v>
      </c>
      <c r="E141" s="40"/>
      <c r="F141" s="217" t="s">
        <v>223</v>
      </c>
      <c r="G141" s="40"/>
      <c r="H141" s="40"/>
      <c r="I141" s="218"/>
      <c r="J141" s="40"/>
      <c r="K141" s="40"/>
      <c r="L141" s="44"/>
      <c r="M141" s="219"/>
      <c r="N141" s="220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80</v>
      </c>
    </row>
    <row r="142" s="12" customFormat="1" ht="22.8" customHeight="1">
      <c r="A142" s="12"/>
      <c r="B142" s="188"/>
      <c r="C142" s="189"/>
      <c r="D142" s="190" t="s">
        <v>69</v>
      </c>
      <c r="E142" s="202" t="s">
        <v>224</v>
      </c>
      <c r="F142" s="202" t="s">
        <v>225</v>
      </c>
      <c r="G142" s="189"/>
      <c r="H142" s="189"/>
      <c r="I142" s="192"/>
      <c r="J142" s="203">
        <f>BK142</f>
        <v>0</v>
      </c>
      <c r="K142" s="189"/>
      <c r="L142" s="194"/>
      <c r="M142" s="195"/>
      <c r="N142" s="196"/>
      <c r="O142" s="196"/>
      <c r="P142" s="197">
        <f>SUM(P143:P176)</f>
        <v>0</v>
      </c>
      <c r="Q142" s="196"/>
      <c r="R142" s="197">
        <f>SUM(R143:R176)</f>
        <v>0</v>
      </c>
      <c r="S142" s="196"/>
      <c r="T142" s="198">
        <f>SUM(T143:T176)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9" t="s">
        <v>80</v>
      </c>
      <c r="AT142" s="200" t="s">
        <v>69</v>
      </c>
      <c r="AU142" s="200" t="s">
        <v>78</v>
      </c>
      <c r="AY142" s="199" t="s">
        <v>121</v>
      </c>
      <c r="BK142" s="201">
        <f>SUM(BK143:BK176)</f>
        <v>0</v>
      </c>
    </row>
    <row r="143" s="2" customFormat="1" ht="16.5" customHeight="1">
      <c r="A143" s="38"/>
      <c r="B143" s="39"/>
      <c r="C143" s="204" t="s">
        <v>226</v>
      </c>
      <c r="D143" s="204" t="s">
        <v>124</v>
      </c>
      <c r="E143" s="205" t="s">
        <v>227</v>
      </c>
      <c r="F143" s="206" t="s">
        <v>228</v>
      </c>
      <c r="G143" s="207" t="s">
        <v>229</v>
      </c>
      <c r="H143" s="208">
        <v>1</v>
      </c>
      <c r="I143" s="209"/>
      <c r="J143" s="208">
        <f>ROUND(I143*H143,2)</f>
        <v>0</v>
      </c>
      <c r="K143" s="206" t="s">
        <v>18</v>
      </c>
      <c r="L143" s="44"/>
      <c r="M143" s="210" t="s">
        <v>18</v>
      </c>
      <c r="N143" s="211" t="s">
        <v>41</v>
      </c>
      <c r="O143" s="84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4" t="s">
        <v>129</v>
      </c>
      <c r="AT143" s="214" t="s">
        <v>124</v>
      </c>
      <c r="AU143" s="214" t="s">
        <v>80</v>
      </c>
      <c r="AY143" s="17" t="s">
        <v>121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7" t="s">
        <v>78</v>
      </c>
      <c r="BK143" s="215">
        <f>ROUND(I143*H143,2)</f>
        <v>0</v>
      </c>
      <c r="BL143" s="17" t="s">
        <v>129</v>
      </c>
      <c r="BM143" s="214" t="s">
        <v>230</v>
      </c>
    </row>
    <row r="144" s="2" customFormat="1">
      <c r="A144" s="38"/>
      <c r="B144" s="39"/>
      <c r="C144" s="40"/>
      <c r="D144" s="216" t="s">
        <v>131</v>
      </c>
      <c r="E144" s="40"/>
      <c r="F144" s="217" t="s">
        <v>228</v>
      </c>
      <c r="G144" s="40"/>
      <c r="H144" s="40"/>
      <c r="I144" s="218"/>
      <c r="J144" s="40"/>
      <c r="K144" s="40"/>
      <c r="L144" s="44"/>
      <c r="M144" s="219"/>
      <c r="N144" s="220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131</v>
      </c>
      <c r="AU144" s="17" t="s">
        <v>80</v>
      </c>
    </row>
    <row r="145" s="2" customFormat="1" ht="24.15" customHeight="1">
      <c r="A145" s="38"/>
      <c r="B145" s="39"/>
      <c r="C145" s="204" t="s">
        <v>231</v>
      </c>
      <c r="D145" s="204" t="s">
        <v>124</v>
      </c>
      <c r="E145" s="205" t="s">
        <v>232</v>
      </c>
      <c r="F145" s="206" t="s">
        <v>233</v>
      </c>
      <c r="G145" s="207" t="s">
        <v>141</v>
      </c>
      <c r="H145" s="208">
        <v>70</v>
      </c>
      <c r="I145" s="209"/>
      <c r="J145" s="208">
        <f>ROUND(I145*H145,2)</f>
        <v>0</v>
      </c>
      <c r="K145" s="206" t="s">
        <v>18</v>
      </c>
      <c r="L145" s="44"/>
      <c r="M145" s="210" t="s">
        <v>18</v>
      </c>
      <c r="N145" s="211" t="s">
        <v>41</v>
      </c>
      <c r="O145" s="84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4" t="s">
        <v>129</v>
      </c>
      <c r="AT145" s="214" t="s">
        <v>124</v>
      </c>
      <c r="AU145" s="214" t="s">
        <v>80</v>
      </c>
      <c r="AY145" s="17" t="s">
        <v>121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7" t="s">
        <v>78</v>
      </c>
      <c r="BK145" s="215">
        <f>ROUND(I145*H145,2)</f>
        <v>0</v>
      </c>
      <c r="BL145" s="17" t="s">
        <v>129</v>
      </c>
      <c r="BM145" s="214" t="s">
        <v>234</v>
      </c>
    </row>
    <row r="146" s="2" customFormat="1">
      <c r="A146" s="38"/>
      <c r="B146" s="39"/>
      <c r="C146" s="40"/>
      <c r="D146" s="216" t="s">
        <v>131</v>
      </c>
      <c r="E146" s="40"/>
      <c r="F146" s="217" t="s">
        <v>233</v>
      </c>
      <c r="G146" s="40"/>
      <c r="H146" s="40"/>
      <c r="I146" s="218"/>
      <c r="J146" s="40"/>
      <c r="K146" s="40"/>
      <c r="L146" s="44"/>
      <c r="M146" s="219"/>
      <c r="N146" s="220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131</v>
      </c>
      <c r="AU146" s="17" t="s">
        <v>80</v>
      </c>
    </row>
    <row r="147" s="2" customFormat="1" ht="24.15" customHeight="1">
      <c r="A147" s="38"/>
      <c r="B147" s="39"/>
      <c r="C147" s="204" t="s">
        <v>7</v>
      </c>
      <c r="D147" s="204" t="s">
        <v>124</v>
      </c>
      <c r="E147" s="205" t="s">
        <v>235</v>
      </c>
      <c r="F147" s="206" t="s">
        <v>236</v>
      </c>
      <c r="G147" s="207" t="s">
        <v>141</v>
      </c>
      <c r="H147" s="208">
        <v>50</v>
      </c>
      <c r="I147" s="209"/>
      <c r="J147" s="208">
        <f>ROUND(I147*H147,2)</f>
        <v>0</v>
      </c>
      <c r="K147" s="206" t="s">
        <v>18</v>
      </c>
      <c r="L147" s="44"/>
      <c r="M147" s="210" t="s">
        <v>18</v>
      </c>
      <c r="N147" s="211" t="s">
        <v>41</v>
      </c>
      <c r="O147" s="84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4" t="s">
        <v>129</v>
      </c>
      <c r="AT147" s="214" t="s">
        <v>124</v>
      </c>
      <c r="AU147" s="214" t="s">
        <v>80</v>
      </c>
      <c r="AY147" s="17" t="s">
        <v>121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7" t="s">
        <v>78</v>
      </c>
      <c r="BK147" s="215">
        <f>ROUND(I147*H147,2)</f>
        <v>0</v>
      </c>
      <c r="BL147" s="17" t="s">
        <v>129</v>
      </c>
      <c r="BM147" s="214" t="s">
        <v>237</v>
      </c>
    </row>
    <row r="148" s="2" customFormat="1">
      <c r="A148" s="38"/>
      <c r="B148" s="39"/>
      <c r="C148" s="40"/>
      <c r="D148" s="216" t="s">
        <v>131</v>
      </c>
      <c r="E148" s="40"/>
      <c r="F148" s="217" t="s">
        <v>236</v>
      </c>
      <c r="G148" s="40"/>
      <c r="H148" s="40"/>
      <c r="I148" s="218"/>
      <c r="J148" s="40"/>
      <c r="K148" s="40"/>
      <c r="L148" s="44"/>
      <c r="M148" s="219"/>
      <c r="N148" s="220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131</v>
      </c>
      <c r="AU148" s="17" t="s">
        <v>80</v>
      </c>
    </row>
    <row r="149" s="2" customFormat="1" ht="24.15" customHeight="1">
      <c r="A149" s="38"/>
      <c r="B149" s="39"/>
      <c r="C149" s="204" t="s">
        <v>238</v>
      </c>
      <c r="D149" s="204" t="s">
        <v>124</v>
      </c>
      <c r="E149" s="205" t="s">
        <v>239</v>
      </c>
      <c r="F149" s="206" t="s">
        <v>240</v>
      </c>
      <c r="G149" s="207" t="s">
        <v>241</v>
      </c>
      <c r="H149" s="208">
        <v>1.5</v>
      </c>
      <c r="I149" s="209"/>
      <c r="J149" s="208">
        <f>ROUND(I149*H149,2)</f>
        <v>0</v>
      </c>
      <c r="K149" s="206" t="s">
        <v>18</v>
      </c>
      <c r="L149" s="44"/>
      <c r="M149" s="210" t="s">
        <v>18</v>
      </c>
      <c r="N149" s="211" t="s">
        <v>41</v>
      </c>
      <c r="O149" s="84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4" t="s">
        <v>129</v>
      </c>
      <c r="AT149" s="214" t="s">
        <v>124</v>
      </c>
      <c r="AU149" s="214" t="s">
        <v>80</v>
      </c>
      <c r="AY149" s="17" t="s">
        <v>121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7" t="s">
        <v>78</v>
      </c>
      <c r="BK149" s="215">
        <f>ROUND(I149*H149,2)</f>
        <v>0</v>
      </c>
      <c r="BL149" s="17" t="s">
        <v>129</v>
      </c>
      <c r="BM149" s="214" t="s">
        <v>242</v>
      </c>
    </row>
    <row r="150" s="2" customFormat="1">
      <c r="A150" s="38"/>
      <c r="B150" s="39"/>
      <c r="C150" s="40"/>
      <c r="D150" s="216" t="s">
        <v>131</v>
      </c>
      <c r="E150" s="40"/>
      <c r="F150" s="217" t="s">
        <v>240</v>
      </c>
      <c r="G150" s="40"/>
      <c r="H150" s="40"/>
      <c r="I150" s="218"/>
      <c r="J150" s="40"/>
      <c r="K150" s="40"/>
      <c r="L150" s="44"/>
      <c r="M150" s="219"/>
      <c r="N150" s="220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131</v>
      </c>
      <c r="AU150" s="17" t="s">
        <v>80</v>
      </c>
    </row>
    <row r="151" s="2" customFormat="1" ht="24.15" customHeight="1">
      <c r="A151" s="38"/>
      <c r="B151" s="39"/>
      <c r="C151" s="204" t="s">
        <v>243</v>
      </c>
      <c r="D151" s="204" t="s">
        <v>124</v>
      </c>
      <c r="E151" s="205" t="s">
        <v>244</v>
      </c>
      <c r="F151" s="206" t="s">
        <v>245</v>
      </c>
      <c r="G151" s="207" t="s">
        <v>141</v>
      </c>
      <c r="H151" s="208">
        <v>25</v>
      </c>
      <c r="I151" s="209"/>
      <c r="J151" s="208">
        <f>ROUND(I151*H151,2)</f>
        <v>0</v>
      </c>
      <c r="K151" s="206" t="s">
        <v>18</v>
      </c>
      <c r="L151" s="44"/>
      <c r="M151" s="210" t="s">
        <v>18</v>
      </c>
      <c r="N151" s="211" t="s">
        <v>41</v>
      </c>
      <c r="O151" s="84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4" t="s">
        <v>129</v>
      </c>
      <c r="AT151" s="214" t="s">
        <v>124</v>
      </c>
      <c r="AU151" s="214" t="s">
        <v>80</v>
      </c>
      <c r="AY151" s="17" t="s">
        <v>121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7" t="s">
        <v>78</v>
      </c>
      <c r="BK151" s="215">
        <f>ROUND(I151*H151,2)</f>
        <v>0</v>
      </c>
      <c r="BL151" s="17" t="s">
        <v>129</v>
      </c>
      <c r="BM151" s="214" t="s">
        <v>246</v>
      </c>
    </row>
    <row r="152" s="2" customFormat="1">
      <c r="A152" s="38"/>
      <c r="B152" s="39"/>
      <c r="C152" s="40"/>
      <c r="D152" s="216" t="s">
        <v>131</v>
      </c>
      <c r="E152" s="40"/>
      <c r="F152" s="217" t="s">
        <v>245</v>
      </c>
      <c r="G152" s="40"/>
      <c r="H152" s="40"/>
      <c r="I152" s="218"/>
      <c r="J152" s="40"/>
      <c r="K152" s="40"/>
      <c r="L152" s="44"/>
      <c r="M152" s="219"/>
      <c r="N152" s="220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131</v>
      </c>
      <c r="AU152" s="17" t="s">
        <v>80</v>
      </c>
    </row>
    <row r="153" s="2" customFormat="1" ht="24.15" customHeight="1">
      <c r="A153" s="38"/>
      <c r="B153" s="39"/>
      <c r="C153" s="204" t="s">
        <v>247</v>
      </c>
      <c r="D153" s="204" t="s">
        <v>124</v>
      </c>
      <c r="E153" s="205" t="s">
        <v>248</v>
      </c>
      <c r="F153" s="206" t="s">
        <v>249</v>
      </c>
      <c r="G153" s="207" t="s">
        <v>141</v>
      </c>
      <c r="H153" s="208">
        <v>20</v>
      </c>
      <c r="I153" s="209"/>
      <c r="J153" s="208">
        <f>ROUND(I153*H153,2)</f>
        <v>0</v>
      </c>
      <c r="K153" s="206" t="s">
        <v>18</v>
      </c>
      <c r="L153" s="44"/>
      <c r="M153" s="210" t="s">
        <v>18</v>
      </c>
      <c r="N153" s="211" t="s">
        <v>41</v>
      </c>
      <c r="O153" s="84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4" t="s">
        <v>129</v>
      </c>
      <c r="AT153" s="214" t="s">
        <v>124</v>
      </c>
      <c r="AU153" s="214" t="s">
        <v>80</v>
      </c>
      <c r="AY153" s="17" t="s">
        <v>121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7" t="s">
        <v>78</v>
      </c>
      <c r="BK153" s="215">
        <f>ROUND(I153*H153,2)</f>
        <v>0</v>
      </c>
      <c r="BL153" s="17" t="s">
        <v>129</v>
      </c>
      <c r="BM153" s="214" t="s">
        <v>250</v>
      </c>
    </row>
    <row r="154" s="2" customFormat="1">
      <c r="A154" s="38"/>
      <c r="B154" s="39"/>
      <c r="C154" s="40"/>
      <c r="D154" s="216" t="s">
        <v>131</v>
      </c>
      <c r="E154" s="40"/>
      <c r="F154" s="217" t="s">
        <v>249</v>
      </c>
      <c r="G154" s="40"/>
      <c r="H154" s="40"/>
      <c r="I154" s="218"/>
      <c r="J154" s="40"/>
      <c r="K154" s="40"/>
      <c r="L154" s="44"/>
      <c r="M154" s="219"/>
      <c r="N154" s="220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131</v>
      </c>
      <c r="AU154" s="17" t="s">
        <v>80</v>
      </c>
    </row>
    <row r="155" s="2" customFormat="1" ht="24.15" customHeight="1">
      <c r="A155" s="38"/>
      <c r="B155" s="39"/>
      <c r="C155" s="204" t="s">
        <v>251</v>
      </c>
      <c r="D155" s="204" t="s">
        <v>124</v>
      </c>
      <c r="E155" s="205" t="s">
        <v>252</v>
      </c>
      <c r="F155" s="206" t="s">
        <v>253</v>
      </c>
      <c r="G155" s="207" t="s">
        <v>197</v>
      </c>
      <c r="H155" s="208">
        <v>50</v>
      </c>
      <c r="I155" s="209"/>
      <c r="J155" s="208">
        <f>ROUND(I155*H155,2)</f>
        <v>0</v>
      </c>
      <c r="K155" s="206" t="s">
        <v>18</v>
      </c>
      <c r="L155" s="44"/>
      <c r="M155" s="210" t="s">
        <v>18</v>
      </c>
      <c r="N155" s="211" t="s">
        <v>41</v>
      </c>
      <c r="O155" s="84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4" t="s">
        <v>129</v>
      </c>
      <c r="AT155" s="214" t="s">
        <v>124</v>
      </c>
      <c r="AU155" s="214" t="s">
        <v>80</v>
      </c>
      <c r="AY155" s="17" t="s">
        <v>121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7" t="s">
        <v>78</v>
      </c>
      <c r="BK155" s="215">
        <f>ROUND(I155*H155,2)</f>
        <v>0</v>
      </c>
      <c r="BL155" s="17" t="s">
        <v>129</v>
      </c>
      <c r="BM155" s="214" t="s">
        <v>254</v>
      </c>
    </row>
    <row r="156" s="2" customFormat="1">
      <c r="A156" s="38"/>
      <c r="B156" s="39"/>
      <c r="C156" s="40"/>
      <c r="D156" s="216" t="s">
        <v>131</v>
      </c>
      <c r="E156" s="40"/>
      <c r="F156" s="217" t="s">
        <v>255</v>
      </c>
      <c r="G156" s="40"/>
      <c r="H156" s="40"/>
      <c r="I156" s="218"/>
      <c r="J156" s="40"/>
      <c r="K156" s="40"/>
      <c r="L156" s="44"/>
      <c r="M156" s="219"/>
      <c r="N156" s="220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131</v>
      </c>
      <c r="AU156" s="17" t="s">
        <v>80</v>
      </c>
    </row>
    <row r="157" s="2" customFormat="1" ht="16.5" customHeight="1">
      <c r="A157" s="38"/>
      <c r="B157" s="39"/>
      <c r="C157" s="204" t="s">
        <v>256</v>
      </c>
      <c r="D157" s="204" t="s">
        <v>124</v>
      </c>
      <c r="E157" s="205" t="s">
        <v>257</v>
      </c>
      <c r="F157" s="206" t="s">
        <v>258</v>
      </c>
      <c r="G157" s="207" t="s">
        <v>197</v>
      </c>
      <c r="H157" s="208">
        <v>4</v>
      </c>
      <c r="I157" s="209"/>
      <c r="J157" s="208">
        <f>ROUND(I157*H157,2)</f>
        <v>0</v>
      </c>
      <c r="K157" s="206" t="s">
        <v>18</v>
      </c>
      <c r="L157" s="44"/>
      <c r="M157" s="210" t="s">
        <v>18</v>
      </c>
      <c r="N157" s="211" t="s">
        <v>41</v>
      </c>
      <c r="O157" s="84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4" t="s">
        <v>129</v>
      </c>
      <c r="AT157" s="214" t="s">
        <v>124</v>
      </c>
      <c r="AU157" s="214" t="s">
        <v>80</v>
      </c>
      <c r="AY157" s="17" t="s">
        <v>121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7" t="s">
        <v>78</v>
      </c>
      <c r="BK157" s="215">
        <f>ROUND(I157*H157,2)</f>
        <v>0</v>
      </c>
      <c r="BL157" s="17" t="s">
        <v>129</v>
      </c>
      <c r="BM157" s="214" t="s">
        <v>259</v>
      </c>
    </row>
    <row r="158" s="2" customFormat="1">
      <c r="A158" s="38"/>
      <c r="B158" s="39"/>
      <c r="C158" s="40"/>
      <c r="D158" s="216" t="s">
        <v>131</v>
      </c>
      <c r="E158" s="40"/>
      <c r="F158" s="217" t="s">
        <v>260</v>
      </c>
      <c r="G158" s="40"/>
      <c r="H158" s="40"/>
      <c r="I158" s="218"/>
      <c r="J158" s="40"/>
      <c r="K158" s="40"/>
      <c r="L158" s="44"/>
      <c r="M158" s="219"/>
      <c r="N158" s="220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131</v>
      </c>
      <c r="AU158" s="17" t="s">
        <v>80</v>
      </c>
    </row>
    <row r="159" s="2" customFormat="1" ht="16.5" customHeight="1">
      <c r="A159" s="38"/>
      <c r="B159" s="39"/>
      <c r="C159" s="204" t="s">
        <v>261</v>
      </c>
      <c r="D159" s="204" t="s">
        <v>124</v>
      </c>
      <c r="E159" s="205" t="s">
        <v>262</v>
      </c>
      <c r="F159" s="206" t="s">
        <v>263</v>
      </c>
      <c r="G159" s="207" t="s">
        <v>197</v>
      </c>
      <c r="H159" s="208">
        <v>2</v>
      </c>
      <c r="I159" s="209"/>
      <c r="J159" s="208">
        <f>ROUND(I159*H159,2)</f>
        <v>0</v>
      </c>
      <c r="K159" s="206" t="s">
        <v>18</v>
      </c>
      <c r="L159" s="44"/>
      <c r="M159" s="210" t="s">
        <v>18</v>
      </c>
      <c r="N159" s="211" t="s">
        <v>41</v>
      </c>
      <c r="O159" s="84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4" t="s">
        <v>129</v>
      </c>
      <c r="AT159" s="214" t="s">
        <v>124</v>
      </c>
      <c r="AU159" s="214" t="s">
        <v>80</v>
      </c>
      <c r="AY159" s="17" t="s">
        <v>121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7" t="s">
        <v>78</v>
      </c>
      <c r="BK159" s="215">
        <f>ROUND(I159*H159,2)</f>
        <v>0</v>
      </c>
      <c r="BL159" s="17" t="s">
        <v>129</v>
      </c>
      <c r="BM159" s="214" t="s">
        <v>264</v>
      </c>
    </row>
    <row r="160" s="2" customFormat="1">
      <c r="A160" s="38"/>
      <c r="B160" s="39"/>
      <c r="C160" s="40"/>
      <c r="D160" s="216" t="s">
        <v>131</v>
      </c>
      <c r="E160" s="40"/>
      <c r="F160" s="217" t="s">
        <v>263</v>
      </c>
      <c r="G160" s="40"/>
      <c r="H160" s="40"/>
      <c r="I160" s="218"/>
      <c r="J160" s="40"/>
      <c r="K160" s="40"/>
      <c r="L160" s="44"/>
      <c r="M160" s="219"/>
      <c r="N160" s="220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131</v>
      </c>
      <c r="AU160" s="17" t="s">
        <v>80</v>
      </c>
    </row>
    <row r="161" s="2" customFormat="1" ht="16.5" customHeight="1">
      <c r="A161" s="38"/>
      <c r="B161" s="39"/>
      <c r="C161" s="204" t="s">
        <v>265</v>
      </c>
      <c r="D161" s="204" t="s">
        <v>124</v>
      </c>
      <c r="E161" s="205" t="s">
        <v>266</v>
      </c>
      <c r="F161" s="206" t="s">
        <v>267</v>
      </c>
      <c r="G161" s="207" t="s">
        <v>241</v>
      </c>
      <c r="H161" s="208">
        <v>0.20000000000000001</v>
      </c>
      <c r="I161" s="209"/>
      <c r="J161" s="208">
        <f>ROUND(I161*H161,2)</f>
        <v>0</v>
      </c>
      <c r="K161" s="206" t="s">
        <v>18</v>
      </c>
      <c r="L161" s="44"/>
      <c r="M161" s="210" t="s">
        <v>18</v>
      </c>
      <c r="N161" s="211" t="s">
        <v>41</v>
      </c>
      <c r="O161" s="84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4" t="s">
        <v>129</v>
      </c>
      <c r="AT161" s="214" t="s">
        <v>124</v>
      </c>
      <c r="AU161" s="214" t="s">
        <v>80</v>
      </c>
      <c r="AY161" s="17" t="s">
        <v>121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7" t="s">
        <v>78</v>
      </c>
      <c r="BK161" s="215">
        <f>ROUND(I161*H161,2)</f>
        <v>0</v>
      </c>
      <c r="BL161" s="17" t="s">
        <v>129</v>
      </c>
      <c r="BM161" s="214" t="s">
        <v>268</v>
      </c>
    </row>
    <row r="162" s="2" customFormat="1">
      <c r="A162" s="38"/>
      <c r="B162" s="39"/>
      <c r="C162" s="40"/>
      <c r="D162" s="216" t="s">
        <v>131</v>
      </c>
      <c r="E162" s="40"/>
      <c r="F162" s="217" t="s">
        <v>269</v>
      </c>
      <c r="G162" s="40"/>
      <c r="H162" s="40"/>
      <c r="I162" s="218"/>
      <c r="J162" s="40"/>
      <c r="K162" s="40"/>
      <c r="L162" s="44"/>
      <c r="M162" s="219"/>
      <c r="N162" s="220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131</v>
      </c>
      <c r="AU162" s="17" t="s">
        <v>80</v>
      </c>
    </row>
    <row r="163" s="2" customFormat="1" ht="16.5" customHeight="1">
      <c r="A163" s="38"/>
      <c r="B163" s="39"/>
      <c r="C163" s="204" t="s">
        <v>270</v>
      </c>
      <c r="D163" s="204" t="s">
        <v>124</v>
      </c>
      <c r="E163" s="205" t="s">
        <v>271</v>
      </c>
      <c r="F163" s="206" t="s">
        <v>272</v>
      </c>
      <c r="G163" s="207" t="s">
        <v>241</v>
      </c>
      <c r="H163" s="208">
        <v>0.5</v>
      </c>
      <c r="I163" s="209"/>
      <c r="J163" s="208">
        <f>ROUND(I163*H163,2)</f>
        <v>0</v>
      </c>
      <c r="K163" s="206" t="s">
        <v>18</v>
      </c>
      <c r="L163" s="44"/>
      <c r="M163" s="210" t="s">
        <v>18</v>
      </c>
      <c r="N163" s="211" t="s">
        <v>41</v>
      </c>
      <c r="O163" s="84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4" t="s">
        <v>129</v>
      </c>
      <c r="AT163" s="214" t="s">
        <v>124</v>
      </c>
      <c r="AU163" s="214" t="s">
        <v>80</v>
      </c>
      <c r="AY163" s="17" t="s">
        <v>121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7" t="s">
        <v>78</v>
      </c>
      <c r="BK163" s="215">
        <f>ROUND(I163*H163,2)</f>
        <v>0</v>
      </c>
      <c r="BL163" s="17" t="s">
        <v>129</v>
      </c>
      <c r="BM163" s="214" t="s">
        <v>273</v>
      </c>
    </row>
    <row r="164" s="2" customFormat="1">
      <c r="A164" s="38"/>
      <c r="B164" s="39"/>
      <c r="C164" s="40"/>
      <c r="D164" s="216" t="s">
        <v>131</v>
      </c>
      <c r="E164" s="40"/>
      <c r="F164" s="217" t="s">
        <v>272</v>
      </c>
      <c r="G164" s="40"/>
      <c r="H164" s="40"/>
      <c r="I164" s="218"/>
      <c r="J164" s="40"/>
      <c r="K164" s="40"/>
      <c r="L164" s="44"/>
      <c r="M164" s="219"/>
      <c r="N164" s="220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131</v>
      </c>
      <c r="AU164" s="17" t="s">
        <v>80</v>
      </c>
    </row>
    <row r="165" s="2" customFormat="1" ht="16.5" customHeight="1">
      <c r="A165" s="38"/>
      <c r="B165" s="39"/>
      <c r="C165" s="204" t="s">
        <v>274</v>
      </c>
      <c r="D165" s="204" t="s">
        <v>124</v>
      </c>
      <c r="E165" s="205" t="s">
        <v>275</v>
      </c>
      <c r="F165" s="206" t="s">
        <v>276</v>
      </c>
      <c r="G165" s="207" t="s">
        <v>241</v>
      </c>
      <c r="H165" s="208">
        <v>4</v>
      </c>
      <c r="I165" s="209"/>
      <c r="J165" s="208">
        <f>ROUND(I165*H165,2)</f>
        <v>0</v>
      </c>
      <c r="K165" s="206" t="s">
        <v>18</v>
      </c>
      <c r="L165" s="44"/>
      <c r="M165" s="210" t="s">
        <v>18</v>
      </c>
      <c r="N165" s="211" t="s">
        <v>41</v>
      </c>
      <c r="O165" s="84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4" t="s">
        <v>129</v>
      </c>
      <c r="AT165" s="214" t="s">
        <v>124</v>
      </c>
      <c r="AU165" s="214" t="s">
        <v>80</v>
      </c>
      <c r="AY165" s="17" t="s">
        <v>121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7" t="s">
        <v>78</v>
      </c>
      <c r="BK165" s="215">
        <f>ROUND(I165*H165,2)</f>
        <v>0</v>
      </c>
      <c r="BL165" s="17" t="s">
        <v>129</v>
      </c>
      <c r="BM165" s="214" t="s">
        <v>277</v>
      </c>
    </row>
    <row r="166" s="2" customFormat="1">
      <c r="A166" s="38"/>
      <c r="B166" s="39"/>
      <c r="C166" s="40"/>
      <c r="D166" s="216" t="s">
        <v>131</v>
      </c>
      <c r="E166" s="40"/>
      <c r="F166" s="217" t="s">
        <v>276</v>
      </c>
      <c r="G166" s="40"/>
      <c r="H166" s="40"/>
      <c r="I166" s="218"/>
      <c r="J166" s="40"/>
      <c r="K166" s="40"/>
      <c r="L166" s="44"/>
      <c r="M166" s="219"/>
      <c r="N166" s="220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131</v>
      </c>
      <c r="AU166" s="17" t="s">
        <v>80</v>
      </c>
    </row>
    <row r="167" s="2" customFormat="1" ht="16.5" customHeight="1">
      <c r="A167" s="38"/>
      <c r="B167" s="39"/>
      <c r="C167" s="204" t="s">
        <v>278</v>
      </c>
      <c r="D167" s="204" t="s">
        <v>124</v>
      </c>
      <c r="E167" s="205" t="s">
        <v>279</v>
      </c>
      <c r="F167" s="206" t="s">
        <v>280</v>
      </c>
      <c r="G167" s="207" t="s">
        <v>241</v>
      </c>
      <c r="H167" s="208">
        <v>8</v>
      </c>
      <c r="I167" s="209"/>
      <c r="J167" s="208">
        <f>ROUND(I167*H167,2)</f>
        <v>0</v>
      </c>
      <c r="K167" s="206" t="s">
        <v>18</v>
      </c>
      <c r="L167" s="44"/>
      <c r="M167" s="210" t="s">
        <v>18</v>
      </c>
      <c r="N167" s="211" t="s">
        <v>41</v>
      </c>
      <c r="O167" s="84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4" t="s">
        <v>129</v>
      </c>
      <c r="AT167" s="214" t="s">
        <v>124</v>
      </c>
      <c r="AU167" s="214" t="s">
        <v>80</v>
      </c>
      <c r="AY167" s="17" t="s">
        <v>121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7" t="s">
        <v>78</v>
      </c>
      <c r="BK167" s="215">
        <f>ROUND(I167*H167,2)</f>
        <v>0</v>
      </c>
      <c r="BL167" s="17" t="s">
        <v>129</v>
      </c>
      <c r="BM167" s="214" t="s">
        <v>281</v>
      </c>
    </row>
    <row r="168" s="2" customFormat="1">
      <c r="A168" s="38"/>
      <c r="B168" s="39"/>
      <c r="C168" s="40"/>
      <c r="D168" s="216" t="s">
        <v>131</v>
      </c>
      <c r="E168" s="40"/>
      <c r="F168" s="217" t="s">
        <v>280</v>
      </c>
      <c r="G168" s="40"/>
      <c r="H168" s="40"/>
      <c r="I168" s="218"/>
      <c r="J168" s="40"/>
      <c r="K168" s="40"/>
      <c r="L168" s="44"/>
      <c r="M168" s="219"/>
      <c r="N168" s="220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131</v>
      </c>
      <c r="AU168" s="17" t="s">
        <v>80</v>
      </c>
    </row>
    <row r="169" s="2" customFormat="1" ht="16.5" customHeight="1">
      <c r="A169" s="38"/>
      <c r="B169" s="39"/>
      <c r="C169" s="204" t="s">
        <v>282</v>
      </c>
      <c r="D169" s="204" t="s">
        <v>124</v>
      </c>
      <c r="E169" s="205" t="s">
        <v>283</v>
      </c>
      <c r="F169" s="206" t="s">
        <v>284</v>
      </c>
      <c r="G169" s="207" t="s">
        <v>241</v>
      </c>
      <c r="H169" s="208">
        <v>1</v>
      </c>
      <c r="I169" s="209"/>
      <c r="J169" s="208">
        <f>ROUND(I169*H169,2)</f>
        <v>0</v>
      </c>
      <c r="K169" s="206" t="s">
        <v>18</v>
      </c>
      <c r="L169" s="44"/>
      <c r="M169" s="210" t="s">
        <v>18</v>
      </c>
      <c r="N169" s="211" t="s">
        <v>41</v>
      </c>
      <c r="O169" s="84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4" t="s">
        <v>129</v>
      </c>
      <c r="AT169" s="214" t="s">
        <v>124</v>
      </c>
      <c r="AU169" s="214" t="s">
        <v>80</v>
      </c>
      <c r="AY169" s="17" t="s">
        <v>121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7" t="s">
        <v>78</v>
      </c>
      <c r="BK169" s="215">
        <f>ROUND(I169*H169,2)</f>
        <v>0</v>
      </c>
      <c r="BL169" s="17" t="s">
        <v>129</v>
      </c>
      <c r="BM169" s="214" t="s">
        <v>285</v>
      </c>
    </row>
    <row r="170" s="2" customFormat="1">
      <c r="A170" s="38"/>
      <c r="B170" s="39"/>
      <c r="C170" s="40"/>
      <c r="D170" s="216" t="s">
        <v>131</v>
      </c>
      <c r="E170" s="40"/>
      <c r="F170" s="217" t="s">
        <v>284</v>
      </c>
      <c r="G170" s="40"/>
      <c r="H170" s="40"/>
      <c r="I170" s="218"/>
      <c r="J170" s="40"/>
      <c r="K170" s="40"/>
      <c r="L170" s="44"/>
      <c r="M170" s="219"/>
      <c r="N170" s="220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131</v>
      </c>
      <c r="AU170" s="17" t="s">
        <v>80</v>
      </c>
    </row>
    <row r="171" s="2" customFormat="1" ht="16.5" customHeight="1">
      <c r="A171" s="38"/>
      <c r="B171" s="39"/>
      <c r="C171" s="204" t="s">
        <v>286</v>
      </c>
      <c r="D171" s="204" t="s">
        <v>124</v>
      </c>
      <c r="E171" s="205" t="s">
        <v>287</v>
      </c>
      <c r="F171" s="206" t="s">
        <v>288</v>
      </c>
      <c r="G171" s="207" t="s">
        <v>241</v>
      </c>
      <c r="H171" s="208">
        <v>8</v>
      </c>
      <c r="I171" s="209"/>
      <c r="J171" s="208">
        <f>ROUND(I171*H171,2)</f>
        <v>0</v>
      </c>
      <c r="K171" s="206" t="s">
        <v>18</v>
      </c>
      <c r="L171" s="44"/>
      <c r="M171" s="210" t="s">
        <v>18</v>
      </c>
      <c r="N171" s="211" t="s">
        <v>41</v>
      </c>
      <c r="O171" s="84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4" t="s">
        <v>129</v>
      </c>
      <c r="AT171" s="214" t="s">
        <v>124</v>
      </c>
      <c r="AU171" s="214" t="s">
        <v>80</v>
      </c>
      <c r="AY171" s="17" t="s">
        <v>121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7" t="s">
        <v>78</v>
      </c>
      <c r="BK171" s="215">
        <f>ROUND(I171*H171,2)</f>
        <v>0</v>
      </c>
      <c r="BL171" s="17" t="s">
        <v>129</v>
      </c>
      <c r="BM171" s="214" t="s">
        <v>289</v>
      </c>
    </row>
    <row r="172" s="2" customFormat="1">
      <c r="A172" s="38"/>
      <c r="B172" s="39"/>
      <c r="C172" s="40"/>
      <c r="D172" s="216" t="s">
        <v>131</v>
      </c>
      <c r="E172" s="40"/>
      <c r="F172" s="217" t="s">
        <v>288</v>
      </c>
      <c r="G172" s="40"/>
      <c r="H172" s="40"/>
      <c r="I172" s="218"/>
      <c r="J172" s="40"/>
      <c r="K172" s="40"/>
      <c r="L172" s="44"/>
      <c r="M172" s="219"/>
      <c r="N172" s="220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131</v>
      </c>
      <c r="AU172" s="17" t="s">
        <v>80</v>
      </c>
    </row>
    <row r="173" s="2" customFormat="1" ht="16.5" customHeight="1">
      <c r="A173" s="38"/>
      <c r="B173" s="39"/>
      <c r="C173" s="204" t="s">
        <v>290</v>
      </c>
      <c r="D173" s="204" t="s">
        <v>124</v>
      </c>
      <c r="E173" s="205" t="s">
        <v>291</v>
      </c>
      <c r="F173" s="206" t="s">
        <v>292</v>
      </c>
      <c r="G173" s="207" t="s">
        <v>241</v>
      </c>
      <c r="H173" s="208">
        <v>1</v>
      </c>
      <c r="I173" s="209"/>
      <c r="J173" s="208">
        <f>ROUND(I173*H173,2)</f>
        <v>0</v>
      </c>
      <c r="K173" s="206" t="s">
        <v>18</v>
      </c>
      <c r="L173" s="44"/>
      <c r="M173" s="210" t="s">
        <v>18</v>
      </c>
      <c r="N173" s="211" t="s">
        <v>41</v>
      </c>
      <c r="O173" s="84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4" t="s">
        <v>129</v>
      </c>
      <c r="AT173" s="214" t="s">
        <v>124</v>
      </c>
      <c r="AU173" s="214" t="s">
        <v>80</v>
      </c>
      <c r="AY173" s="17" t="s">
        <v>121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7" t="s">
        <v>78</v>
      </c>
      <c r="BK173" s="215">
        <f>ROUND(I173*H173,2)</f>
        <v>0</v>
      </c>
      <c r="BL173" s="17" t="s">
        <v>129</v>
      </c>
      <c r="BM173" s="214" t="s">
        <v>293</v>
      </c>
    </row>
    <row r="174" s="2" customFormat="1">
      <c r="A174" s="38"/>
      <c r="B174" s="39"/>
      <c r="C174" s="40"/>
      <c r="D174" s="216" t="s">
        <v>131</v>
      </c>
      <c r="E174" s="40"/>
      <c r="F174" s="217" t="s">
        <v>292</v>
      </c>
      <c r="G174" s="40"/>
      <c r="H174" s="40"/>
      <c r="I174" s="218"/>
      <c r="J174" s="40"/>
      <c r="K174" s="40"/>
      <c r="L174" s="44"/>
      <c r="M174" s="219"/>
      <c r="N174" s="220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131</v>
      </c>
      <c r="AU174" s="17" t="s">
        <v>80</v>
      </c>
    </row>
    <row r="175" s="2" customFormat="1" ht="16.5" customHeight="1">
      <c r="A175" s="38"/>
      <c r="B175" s="39"/>
      <c r="C175" s="204" t="s">
        <v>294</v>
      </c>
      <c r="D175" s="204" t="s">
        <v>124</v>
      </c>
      <c r="E175" s="205" t="s">
        <v>295</v>
      </c>
      <c r="F175" s="206" t="s">
        <v>296</v>
      </c>
      <c r="G175" s="207" t="s">
        <v>241</v>
      </c>
      <c r="H175" s="208">
        <v>3</v>
      </c>
      <c r="I175" s="209"/>
      <c r="J175" s="208">
        <f>ROUND(I175*H175,2)</f>
        <v>0</v>
      </c>
      <c r="K175" s="206" t="s">
        <v>18</v>
      </c>
      <c r="L175" s="44"/>
      <c r="M175" s="210" t="s">
        <v>18</v>
      </c>
      <c r="N175" s="211" t="s">
        <v>41</v>
      </c>
      <c r="O175" s="84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4" t="s">
        <v>129</v>
      </c>
      <c r="AT175" s="214" t="s">
        <v>124</v>
      </c>
      <c r="AU175" s="214" t="s">
        <v>80</v>
      </c>
      <c r="AY175" s="17" t="s">
        <v>121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7" t="s">
        <v>78</v>
      </c>
      <c r="BK175" s="215">
        <f>ROUND(I175*H175,2)</f>
        <v>0</v>
      </c>
      <c r="BL175" s="17" t="s">
        <v>129</v>
      </c>
      <c r="BM175" s="214" t="s">
        <v>297</v>
      </c>
    </row>
    <row r="176" s="2" customFormat="1">
      <c r="A176" s="38"/>
      <c r="B176" s="39"/>
      <c r="C176" s="40"/>
      <c r="D176" s="216" t="s">
        <v>131</v>
      </c>
      <c r="E176" s="40"/>
      <c r="F176" s="217" t="s">
        <v>296</v>
      </c>
      <c r="G176" s="40"/>
      <c r="H176" s="40"/>
      <c r="I176" s="218"/>
      <c r="J176" s="40"/>
      <c r="K176" s="40"/>
      <c r="L176" s="44"/>
      <c r="M176" s="219"/>
      <c r="N176" s="220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131</v>
      </c>
      <c r="AU176" s="17" t="s">
        <v>80</v>
      </c>
    </row>
    <row r="177" s="12" customFormat="1" ht="22.8" customHeight="1">
      <c r="A177" s="12"/>
      <c r="B177" s="188"/>
      <c r="C177" s="189"/>
      <c r="D177" s="190" t="s">
        <v>69</v>
      </c>
      <c r="E177" s="202" t="s">
        <v>298</v>
      </c>
      <c r="F177" s="202" t="s">
        <v>299</v>
      </c>
      <c r="G177" s="189"/>
      <c r="H177" s="189"/>
      <c r="I177" s="192"/>
      <c r="J177" s="203">
        <f>BK177</f>
        <v>0</v>
      </c>
      <c r="K177" s="189"/>
      <c r="L177" s="194"/>
      <c r="M177" s="195"/>
      <c r="N177" s="196"/>
      <c r="O177" s="196"/>
      <c r="P177" s="197">
        <f>SUM(P178:P247)</f>
        <v>0</v>
      </c>
      <c r="Q177" s="196"/>
      <c r="R177" s="197">
        <f>SUM(R178:R247)</f>
        <v>0</v>
      </c>
      <c r="S177" s="196"/>
      <c r="T177" s="198">
        <f>SUM(T178:T247)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99" t="s">
        <v>80</v>
      </c>
      <c r="AT177" s="200" t="s">
        <v>69</v>
      </c>
      <c r="AU177" s="200" t="s">
        <v>78</v>
      </c>
      <c r="AY177" s="199" t="s">
        <v>121</v>
      </c>
      <c r="BK177" s="201">
        <f>SUM(BK178:BK247)</f>
        <v>0</v>
      </c>
    </row>
    <row r="178" s="2" customFormat="1" ht="24.15" customHeight="1">
      <c r="A178" s="38"/>
      <c r="B178" s="39"/>
      <c r="C178" s="234" t="s">
        <v>300</v>
      </c>
      <c r="D178" s="234" t="s">
        <v>176</v>
      </c>
      <c r="E178" s="235" t="s">
        <v>301</v>
      </c>
      <c r="F178" s="236" t="s">
        <v>302</v>
      </c>
      <c r="G178" s="237" t="s">
        <v>303</v>
      </c>
      <c r="H178" s="238">
        <v>8</v>
      </c>
      <c r="I178" s="239"/>
      <c r="J178" s="238">
        <f>ROUND(I178*H178,2)</f>
        <v>0</v>
      </c>
      <c r="K178" s="236" t="s">
        <v>18</v>
      </c>
      <c r="L178" s="240"/>
      <c r="M178" s="241" t="s">
        <v>18</v>
      </c>
      <c r="N178" s="242" t="s">
        <v>41</v>
      </c>
      <c r="O178" s="84"/>
      <c r="P178" s="212">
        <f>O178*H178</f>
        <v>0</v>
      </c>
      <c r="Q178" s="212">
        <v>0</v>
      </c>
      <c r="R178" s="212">
        <f>Q178*H178</f>
        <v>0</v>
      </c>
      <c r="S178" s="212">
        <v>0</v>
      </c>
      <c r="T178" s="21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4" t="s">
        <v>179</v>
      </c>
      <c r="AT178" s="214" t="s">
        <v>176</v>
      </c>
      <c r="AU178" s="214" t="s">
        <v>80</v>
      </c>
      <c r="AY178" s="17" t="s">
        <v>121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7" t="s">
        <v>78</v>
      </c>
      <c r="BK178" s="215">
        <f>ROUND(I178*H178,2)</f>
        <v>0</v>
      </c>
      <c r="BL178" s="17" t="s">
        <v>129</v>
      </c>
      <c r="BM178" s="214" t="s">
        <v>304</v>
      </c>
    </row>
    <row r="179" s="2" customFormat="1">
      <c r="A179" s="38"/>
      <c r="B179" s="39"/>
      <c r="C179" s="40"/>
      <c r="D179" s="216" t="s">
        <v>131</v>
      </c>
      <c r="E179" s="40"/>
      <c r="F179" s="217" t="s">
        <v>302</v>
      </c>
      <c r="G179" s="40"/>
      <c r="H179" s="40"/>
      <c r="I179" s="218"/>
      <c r="J179" s="40"/>
      <c r="K179" s="40"/>
      <c r="L179" s="44"/>
      <c r="M179" s="219"/>
      <c r="N179" s="220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131</v>
      </c>
      <c r="AU179" s="17" t="s">
        <v>80</v>
      </c>
    </row>
    <row r="180" s="2" customFormat="1" ht="16.5" customHeight="1">
      <c r="A180" s="38"/>
      <c r="B180" s="39"/>
      <c r="C180" s="234" t="s">
        <v>305</v>
      </c>
      <c r="D180" s="234" t="s">
        <v>176</v>
      </c>
      <c r="E180" s="235" t="s">
        <v>306</v>
      </c>
      <c r="F180" s="236" t="s">
        <v>307</v>
      </c>
      <c r="G180" s="237" t="s">
        <v>303</v>
      </c>
      <c r="H180" s="238">
        <v>8</v>
      </c>
      <c r="I180" s="239"/>
      <c r="J180" s="238">
        <f>ROUND(I180*H180,2)</f>
        <v>0</v>
      </c>
      <c r="K180" s="236" t="s">
        <v>18</v>
      </c>
      <c r="L180" s="240"/>
      <c r="M180" s="241" t="s">
        <v>18</v>
      </c>
      <c r="N180" s="242" t="s">
        <v>41</v>
      </c>
      <c r="O180" s="84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4" t="s">
        <v>179</v>
      </c>
      <c r="AT180" s="214" t="s">
        <v>176</v>
      </c>
      <c r="AU180" s="214" t="s">
        <v>80</v>
      </c>
      <c r="AY180" s="17" t="s">
        <v>121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7" t="s">
        <v>78</v>
      </c>
      <c r="BK180" s="215">
        <f>ROUND(I180*H180,2)</f>
        <v>0</v>
      </c>
      <c r="BL180" s="17" t="s">
        <v>129</v>
      </c>
      <c r="BM180" s="214" t="s">
        <v>308</v>
      </c>
    </row>
    <row r="181" s="2" customFormat="1">
      <c r="A181" s="38"/>
      <c r="B181" s="39"/>
      <c r="C181" s="40"/>
      <c r="D181" s="216" t="s">
        <v>131</v>
      </c>
      <c r="E181" s="40"/>
      <c r="F181" s="217" t="s">
        <v>307</v>
      </c>
      <c r="G181" s="40"/>
      <c r="H181" s="40"/>
      <c r="I181" s="218"/>
      <c r="J181" s="40"/>
      <c r="K181" s="40"/>
      <c r="L181" s="44"/>
      <c r="M181" s="219"/>
      <c r="N181" s="220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131</v>
      </c>
      <c r="AU181" s="17" t="s">
        <v>80</v>
      </c>
    </row>
    <row r="182" s="2" customFormat="1" ht="16.5" customHeight="1">
      <c r="A182" s="38"/>
      <c r="B182" s="39"/>
      <c r="C182" s="234" t="s">
        <v>309</v>
      </c>
      <c r="D182" s="234" t="s">
        <v>176</v>
      </c>
      <c r="E182" s="235" t="s">
        <v>310</v>
      </c>
      <c r="F182" s="236" t="s">
        <v>311</v>
      </c>
      <c r="G182" s="237" t="s">
        <v>303</v>
      </c>
      <c r="H182" s="238">
        <v>4</v>
      </c>
      <c r="I182" s="239"/>
      <c r="J182" s="238">
        <f>ROUND(I182*H182,2)</f>
        <v>0</v>
      </c>
      <c r="K182" s="236" t="s">
        <v>18</v>
      </c>
      <c r="L182" s="240"/>
      <c r="M182" s="241" t="s">
        <v>18</v>
      </c>
      <c r="N182" s="242" t="s">
        <v>41</v>
      </c>
      <c r="O182" s="84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4" t="s">
        <v>179</v>
      </c>
      <c r="AT182" s="214" t="s">
        <v>176</v>
      </c>
      <c r="AU182" s="214" t="s">
        <v>80</v>
      </c>
      <c r="AY182" s="17" t="s">
        <v>121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7" t="s">
        <v>78</v>
      </c>
      <c r="BK182" s="215">
        <f>ROUND(I182*H182,2)</f>
        <v>0</v>
      </c>
      <c r="BL182" s="17" t="s">
        <v>129</v>
      </c>
      <c r="BM182" s="214" t="s">
        <v>312</v>
      </c>
    </row>
    <row r="183" s="2" customFormat="1">
      <c r="A183" s="38"/>
      <c r="B183" s="39"/>
      <c r="C183" s="40"/>
      <c r="D183" s="216" t="s">
        <v>131</v>
      </c>
      <c r="E183" s="40"/>
      <c r="F183" s="217" t="s">
        <v>311</v>
      </c>
      <c r="G183" s="40"/>
      <c r="H183" s="40"/>
      <c r="I183" s="218"/>
      <c r="J183" s="40"/>
      <c r="K183" s="40"/>
      <c r="L183" s="44"/>
      <c r="M183" s="219"/>
      <c r="N183" s="220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131</v>
      </c>
      <c r="AU183" s="17" t="s">
        <v>80</v>
      </c>
    </row>
    <row r="184" s="2" customFormat="1" ht="16.5" customHeight="1">
      <c r="A184" s="38"/>
      <c r="B184" s="39"/>
      <c r="C184" s="234" t="s">
        <v>313</v>
      </c>
      <c r="D184" s="234" t="s">
        <v>176</v>
      </c>
      <c r="E184" s="235" t="s">
        <v>314</v>
      </c>
      <c r="F184" s="236" t="s">
        <v>315</v>
      </c>
      <c r="G184" s="237" t="s">
        <v>303</v>
      </c>
      <c r="H184" s="238">
        <v>2</v>
      </c>
      <c r="I184" s="239"/>
      <c r="J184" s="238">
        <f>ROUND(I184*H184,2)</f>
        <v>0</v>
      </c>
      <c r="K184" s="236" t="s">
        <v>18</v>
      </c>
      <c r="L184" s="240"/>
      <c r="M184" s="241" t="s">
        <v>18</v>
      </c>
      <c r="N184" s="242" t="s">
        <v>41</v>
      </c>
      <c r="O184" s="84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4" t="s">
        <v>179</v>
      </c>
      <c r="AT184" s="214" t="s">
        <v>176</v>
      </c>
      <c r="AU184" s="214" t="s">
        <v>80</v>
      </c>
      <c r="AY184" s="17" t="s">
        <v>121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7" t="s">
        <v>78</v>
      </c>
      <c r="BK184" s="215">
        <f>ROUND(I184*H184,2)</f>
        <v>0</v>
      </c>
      <c r="BL184" s="17" t="s">
        <v>129</v>
      </c>
      <c r="BM184" s="214" t="s">
        <v>316</v>
      </c>
    </row>
    <row r="185" s="2" customFormat="1">
      <c r="A185" s="38"/>
      <c r="B185" s="39"/>
      <c r="C185" s="40"/>
      <c r="D185" s="216" t="s">
        <v>131</v>
      </c>
      <c r="E185" s="40"/>
      <c r="F185" s="217" t="s">
        <v>315</v>
      </c>
      <c r="G185" s="40"/>
      <c r="H185" s="40"/>
      <c r="I185" s="218"/>
      <c r="J185" s="40"/>
      <c r="K185" s="40"/>
      <c r="L185" s="44"/>
      <c r="M185" s="219"/>
      <c r="N185" s="220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131</v>
      </c>
      <c r="AU185" s="17" t="s">
        <v>80</v>
      </c>
    </row>
    <row r="186" s="2" customFormat="1" ht="16.5" customHeight="1">
      <c r="A186" s="38"/>
      <c r="B186" s="39"/>
      <c r="C186" s="234" t="s">
        <v>317</v>
      </c>
      <c r="D186" s="234" t="s">
        <v>176</v>
      </c>
      <c r="E186" s="235" t="s">
        <v>318</v>
      </c>
      <c r="F186" s="236" t="s">
        <v>319</v>
      </c>
      <c r="G186" s="237" t="s">
        <v>303</v>
      </c>
      <c r="H186" s="238">
        <v>4</v>
      </c>
      <c r="I186" s="239"/>
      <c r="J186" s="238">
        <f>ROUND(I186*H186,2)</f>
        <v>0</v>
      </c>
      <c r="K186" s="236" t="s">
        <v>18</v>
      </c>
      <c r="L186" s="240"/>
      <c r="M186" s="241" t="s">
        <v>18</v>
      </c>
      <c r="N186" s="242" t="s">
        <v>41</v>
      </c>
      <c r="O186" s="84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4" t="s">
        <v>179</v>
      </c>
      <c r="AT186" s="214" t="s">
        <v>176</v>
      </c>
      <c r="AU186" s="214" t="s">
        <v>80</v>
      </c>
      <c r="AY186" s="17" t="s">
        <v>121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7" t="s">
        <v>78</v>
      </c>
      <c r="BK186" s="215">
        <f>ROUND(I186*H186,2)</f>
        <v>0</v>
      </c>
      <c r="BL186" s="17" t="s">
        <v>129</v>
      </c>
      <c r="BM186" s="214" t="s">
        <v>320</v>
      </c>
    </row>
    <row r="187" s="2" customFormat="1">
      <c r="A187" s="38"/>
      <c r="B187" s="39"/>
      <c r="C187" s="40"/>
      <c r="D187" s="216" t="s">
        <v>131</v>
      </c>
      <c r="E187" s="40"/>
      <c r="F187" s="217" t="s">
        <v>319</v>
      </c>
      <c r="G187" s="40"/>
      <c r="H187" s="40"/>
      <c r="I187" s="218"/>
      <c r="J187" s="40"/>
      <c r="K187" s="40"/>
      <c r="L187" s="44"/>
      <c r="M187" s="219"/>
      <c r="N187" s="220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131</v>
      </c>
      <c r="AU187" s="17" t="s">
        <v>80</v>
      </c>
    </row>
    <row r="188" s="2" customFormat="1" ht="16.5" customHeight="1">
      <c r="A188" s="38"/>
      <c r="B188" s="39"/>
      <c r="C188" s="234" t="s">
        <v>321</v>
      </c>
      <c r="D188" s="234" t="s">
        <v>176</v>
      </c>
      <c r="E188" s="235" t="s">
        <v>322</v>
      </c>
      <c r="F188" s="236" t="s">
        <v>323</v>
      </c>
      <c r="G188" s="237" t="s">
        <v>303</v>
      </c>
      <c r="H188" s="238">
        <v>8</v>
      </c>
      <c r="I188" s="239"/>
      <c r="J188" s="238">
        <f>ROUND(I188*H188,2)</f>
        <v>0</v>
      </c>
      <c r="K188" s="236" t="s">
        <v>18</v>
      </c>
      <c r="L188" s="240"/>
      <c r="M188" s="241" t="s">
        <v>18</v>
      </c>
      <c r="N188" s="242" t="s">
        <v>41</v>
      </c>
      <c r="O188" s="84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4" t="s">
        <v>179</v>
      </c>
      <c r="AT188" s="214" t="s">
        <v>176</v>
      </c>
      <c r="AU188" s="214" t="s">
        <v>80</v>
      </c>
      <c r="AY188" s="17" t="s">
        <v>121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7" t="s">
        <v>78</v>
      </c>
      <c r="BK188" s="215">
        <f>ROUND(I188*H188,2)</f>
        <v>0</v>
      </c>
      <c r="BL188" s="17" t="s">
        <v>129</v>
      </c>
      <c r="BM188" s="214" t="s">
        <v>324</v>
      </c>
    </row>
    <row r="189" s="2" customFormat="1">
      <c r="A189" s="38"/>
      <c r="B189" s="39"/>
      <c r="C189" s="40"/>
      <c r="D189" s="216" t="s">
        <v>131</v>
      </c>
      <c r="E189" s="40"/>
      <c r="F189" s="217" t="s">
        <v>323</v>
      </c>
      <c r="G189" s="40"/>
      <c r="H189" s="40"/>
      <c r="I189" s="218"/>
      <c r="J189" s="40"/>
      <c r="K189" s="40"/>
      <c r="L189" s="44"/>
      <c r="M189" s="219"/>
      <c r="N189" s="220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131</v>
      </c>
      <c r="AU189" s="17" t="s">
        <v>80</v>
      </c>
    </row>
    <row r="190" s="2" customFormat="1" ht="16.5" customHeight="1">
      <c r="A190" s="38"/>
      <c r="B190" s="39"/>
      <c r="C190" s="234" t="s">
        <v>325</v>
      </c>
      <c r="D190" s="234" t="s">
        <v>176</v>
      </c>
      <c r="E190" s="235" t="s">
        <v>326</v>
      </c>
      <c r="F190" s="236" t="s">
        <v>327</v>
      </c>
      <c r="G190" s="237" t="s">
        <v>303</v>
      </c>
      <c r="H190" s="238">
        <v>1</v>
      </c>
      <c r="I190" s="239"/>
      <c r="J190" s="238">
        <f>ROUND(I190*H190,2)</f>
        <v>0</v>
      </c>
      <c r="K190" s="236" t="s">
        <v>18</v>
      </c>
      <c r="L190" s="240"/>
      <c r="M190" s="241" t="s">
        <v>18</v>
      </c>
      <c r="N190" s="242" t="s">
        <v>41</v>
      </c>
      <c r="O190" s="84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4" t="s">
        <v>179</v>
      </c>
      <c r="AT190" s="214" t="s">
        <v>176</v>
      </c>
      <c r="AU190" s="214" t="s">
        <v>80</v>
      </c>
      <c r="AY190" s="17" t="s">
        <v>121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7" t="s">
        <v>78</v>
      </c>
      <c r="BK190" s="215">
        <f>ROUND(I190*H190,2)</f>
        <v>0</v>
      </c>
      <c r="BL190" s="17" t="s">
        <v>129</v>
      </c>
      <c r="BM190" s="214" t="s">
        <v>328</v>
      </c>
    </row>
    <row r="191" s="2" customFormat="1">
      <c r="A191" s="38"/>
      <c r="B191" s="39"/>
      <c r="C191" s="40"/>
      <c r="D191" s="216" t="s">
        <v>131</v>
      </c>
      <c r="E191" s="40"/>
      <c r="F191" s="217" t="s">
        <v>327</v>
      </c>
      <c r="G191" s="40"/>
      <c r="H191" s="40"/>
      <c r="I191" s="218"/>
      <c r="J191" s="40"/>
      <c r="K191" s="40"/>
      <c r="L191" s="44"/>
      <c r="M191" s="219"/>
      <c r="N191" s="220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131</v>
      </c>
      <c r="AU191" s="17" t="s">
        <v>80</v>
      </c>
    </row>
    <row r="192" s="2" customFormat="1" ht="16.5" customHeight="1">
      <c r="A192" s="38"/>
      <c r="B192" s="39"/>
      <c r="C192" s="234" t="s">
        <v>329</v>
      </c>
      <c r="D192" s="234" t="s">
        <v>176</v>
      </c>
      <c r="E192" s="235" t="s">
        <v>330</v>
      </c>
      <c r="F192" s="236" t="s">
        <v>331</v>
      </c>
      <c r="G192" s="237" t="s">
        <v>303</v>
      </c>
      <c r="H192" s="238">
        <v>1</v>
      </c>
      <c r="I192" s="239"/>
      <c r="J192" s="238">
        <f>ROUND(I192*H192,2)</f>
        <v>0</v>
      </c>
      <c r="K192" s="236" t="s">
        <v>18</v>
      </c>
      <c r="L192" s="240"/>
      <c r="M192" s="241" t="s">
        <v>18</v>
      </c>
      <c r="N192" s="242" t="s">
        <v>41</v>
      </c>
      <c r="O192" s="84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4" t="s">
        <v>179</v>
      </c>
      <c r="AT192" s="214" t="s">
        <v>176</v>
      </c>
      <c r="AU192" s="214" t="s">
        <v>80</v>
      </c>
      <c r="AY192" s="17" t="s">
        <v>121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7" t="s">
        <v>78</v>
      </c>
      <c r="BK192" s="215">
        <f>ROUND(I192*H192,2)</f>
        <v>0</v>
      </c>
      <c r="BL192" s="17" t="s">
        <v>129</v>
      </c>
      <c r="BM192" s="214" t="s">
        <v>332</v>
      </c>
    </row>
    <row r="193" s="2" customFormat="1">
      <c r="A193" s="38"/>
      <c r="B193" s="39"/>
      <c r="C193" s="40"/>
      <c r="D193" s="216" t="s">
        <v>131</v>
      </c>
      <c r="E193" s="40"/>
      <c r="F193" s="217" t="s">
        <v>331</v>
      </c>
      <c r="G193" s="40"/>
      <c r="H193" s="40"/>
      <c r="I193" s="218"/>
      <c r="J193" s="40"/>
      <c r="K193" s="40"/>
      <c r="L193" s="44"/>
      <c r="M193" s="219"/>
      <c r="N193" s="220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131</v>
      </c>
      <c r="AU193" s="17" t="s">
        <v>80</v>
      </c>
    </row>
    <row r="194" s="2" customFormat="1" ht="16.5" customHeight="1">
      <c r="A194" s="38"/>
      <c r="B194" s="39"/>
      <c r="C194" s="234" t="s">
        <v>333</v>
      </c>
      <c r="D194" s="234" t="s">
        <v>176</v>
      </c>
      <c r="E194" s="235" t="s">
        <v>334</v>
      </c>
      <c r="F194" s="236" t="s">
        <v>335</v>
      </c>
      <c r="G194" s="237" t="s">
        <v>303</v>
      </c>
      <c r="H194" s="238">
        <v>1</v>
      </c>
      <c r="I194" s="239"/>
      <c r="J194" s="238">
        <f>ROUND(I194*H194,2)</f>
        <v>0</v>
      </c>
      <c r="K194" s="236" t="s">
        <v>18</v>
      </c>
      <c r="L194" s="240"/>
      <c r="M194" s="241" t="s">
        <v>18</v>
      </c>
      <c r="N194" s="242" t="s">
        <v>41</v>
      </c>
      <c r="O194" s="84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4" t="s">
        <v>179</v>
      </c>
      <c r="AT194" s="214" t="s">
        <v>176</v>
      </c>
      <c r="AU194" s="214" t="s">
        <v>80</v>
      </c>
      <c r="AY194" s="17" t="s">
        <v>121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7" t="s">
        <v>78</v>
      </c>
      <c r="BK194" s="215">
        <f>ROUND(I194*H194,2)</f>
        <v>0</v>
      </c>
      <c r="BL194" s="17" t="s">
        <v>129</v>
      </c>
      <c r="BM194" s="214" t="s">
        <v>336</v>
      </c>
    </row>
    <row r="195" s="2" customFormat="1">
      <c r="A195" s="38"/>
      <c r="B195" s="39"/>
      <c r="C195" s="40"/>
      <c r="D195" s="216" t="s">
        <v>131</v>
      </c>
      <c r="E195" s="40"/>
      <c r="F195" s="217" t="s">
        <v>335</v>
      </c>
      <c r="G195" s="40"/>
      <c r="H195" s="40"/>
      <c r="I195" s="218"/>
      <c r="J195" s="40"/>
      <c r="K195" s="40"/>
      <c r="L195" s="44"/>
      <c r="M195" s="219"/>
      <c r="N195" s="220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131</v>
      </c>
      <c r="AU195" s="17" t="s">
        <v>80</v>
      </c>
    </row>
    <row r="196" s="2" customFormat="1" ht="16.5" customHeight="1">
      <c r="A196" s="38"/>
      <c r="B196" s="39"/>
      <c r="C196" s="234" t="s">
        <v>337</v>
      </c>
      <c r="D196" s="234" t="s">
        <v>176</v>
      </c>
      <c r="E196" s="235" t="s">
        <v>338</v>
      </c>
      <c r="F196" s="236" t="s">
        <v>339</v>
      </c>
      <c r="G196" s="237" t="s">
        <v>303</v>
      </c>
      <c r="H196" s="238">
        <v>1</v>
      </c>
      <c r="I196" s="239"/>
      <c r="J196" s="238">
        <f>ROUND(I196*H196,2)</f>
        <v>0</v>
      </c>
      <c r="K196" s="236" t="s">
        <v>18</v>
      </c>
      <c r="L196" s="240"/>
      <c r="M196" s="241" t="s">
        <v>18</v>
      </c>
      <c r="N196" s="242" t="s">
        <v>41</v>
      </c>
      <c r="O196" s="84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4" t="s">
        <v>179</v>
      </c>
      <c r="AT196" s="214" t="s">
        <v>176</v>
      </c>
      <c r="AU196" s="214" t="s">
        <v>80</v>
      </c>
      <c r="AY196" s="17" t="s">
        <v>121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7" t="s">
        <v>78</v>
      </c>
      <c r="BK196" s="215">
        <f>ROUND(I196*H196,2)</f>
        <v>0</v>
      </c>
      <c r="BL196" s="17" t="s">
        <v>129</v>
      </c>
      <c r="BM196" s="214" t="s">
        <v>340</v>
      </c>
    </row>
    <row r="197" s="2" customFormat="1">
      <c r="A197" s="38"/>
      <c r="B197" s="39"/>
      <c r="C197" s="40"/>
      <c r="D197" s="216" t="s">
        <v>131</v>
      </c>
      <c r="E197" s="40"/>
      <c r="F197" s="217" t="s">
        <v>339</v>
      </c>
      <c r="G197" s="40"/>
      <c r="H197" s="40"/>
      <c r="I197" s="218"/>
      <c r="J197" s="40"/>
      <c r="K197" s="40"/>
      <c r="L197" s="44"/>
      <c r="M197" s="219"/>
      <c r="N197" s="220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131</v>
      </c>
      <c r="AU197" s="17" t="s">
        <v>80</v>
      </c>
    </row>
    <row r="198" s="2" customFormat="1" ht="16.5" customHeight="1">
      <c r="A198" s="38"/>
      <c r="B198" s="39"/>
      <c r="C198" s="234" t="s">
        <v>341</v>
      </c>
      <c r="D198" s="234" t="s">
        <v>176</v>
      </c>
      <c r="E198" s="235" t="s">
        <v>342</v>
      </c>
      <c r="F198" s="236" t="s">
        <v>343</v>
      </c>
      <c r="G198" s="237" t="s">
        <v>303</v>
      </c>
      <c r="H198" s="238">
        <v>1</v>
      </c>
      <c r="I198" s="239"/>
      <c r="J198" s="238">
        <f>ROUND(I198*H198,2)</f>
        <v>0</v>
      </c>
      <c r="K198" s="236" t="s">
        <v>18</v>
      </c>
      <c r="L198" s="240"/>
      <c r="M198" s="241" t="s">
        <v>18</v>
      </c>
      <c r="N198" s="242" t="s">
        <v>41</v>
      </c>
      <c r="O198" s="84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4" t="s">
        <v>179</v>
      </c>
      <c r="AT198" s="214" t="s">
        <v>176</v>
      </c>
      <c r="AU198" s="214" t="s">
        <v>80</v>
      </c>
      <c r="AY198" s="17" t="s">
        <v>121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7" t="s">
        <v>78</v>
      </c>
      <c r="BK198" s="215">
        <f>ROUND(I198*H198,2)</f>
        <v>0</v>
      </c>
      <c r="BL198" s="17" t="s">
        <v>129</v>
      </c>
      <c r="BM198" s="214" t="s">
        <v>344</v>
      </c>
    </row>
    <row r="199" s="2" customFormat="1">
      <c r="A199" s="38"/>
      <c r="B199" s="39"/>
      <c r="C199" s="40"/>
      <c r="D199" s="216" t="s">
        <v>131</v>
      </c>
      <c r="E199" s="40"/>
      <c r="F199" s="217" t="s">
        <v>343</v>
      </c>
      <c r="G199" s="40"/>
      <c r="H199" s="40"/>
      <c r="I199" s="218"/>
      <c r="J199" s="40"/>
      <c r="K199" s="40"/>
      <c r="L199" s="44"/>
      <c r="M199" s="219"/>
      <c r="N199" s="220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131</v>
      </c>
      <c r="AU199" s="17" t="s">
        <v>80</v>
      </c>
    </row>
    <row r="200" s="2" customFormat="1" ht="16.5" customHeight="1">
      <c r="A200" s="38"/>
      <c r="B200" s="39"/>
      <c r="C200" s="234" t="s">
        <v>345</v>
      </c>
      <c r="D200" s="234" t="s">
        <v>176</v>
      </c>
      <c r="E200" s="235" t="s">
        <v>346</v>
      </c>
      <c r="F200" s="236" t="s">
        <v>347</v>
      </c>
      <c r="G200" s="237" t="s">
        <v>303</v>
      </c>
      <c r="H200" s="238">
        <v>1</v>
      </c>
      <c r="I200" s="239"/>
      <c r="J200" s="238">
        <f>ROUND(I200*H200,2)</f>
        <v>0</v>
      </c>
      <c r="K200" s="236" t="s">
        <v>18</v>
      </c>
      <c r="L200" s="240"/>
      <c r="M200" s="241" t="s">
        <v>18</v>
      </c>
      <c r="N200" s="242" t="s">
        <v>41</v>
      </c>
      <c r="O200" s="84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4" t="s">
        <v>179</v>
      </c>
      <c r="AT200" s="214" t="s">
        <v>176</v>
      </c>
      <c r="AU200" s="214" t="s">
        <v>80</v>
      </c>
      <c r="AY200" s="17" t="s">
        <v>121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7" t="s">
        <v>78</v>
      </c>
      <c r="BK200" s="215">
        <f>ROUND(I200*H200,2)</f>
        <v>0</v>
      </c>
      <c r="BL200" s="17" t="s">
        <v>129</v>
      </c>
      <c r="BM200" s="214" t="s">
        <v>348</v>
      </c>
    </row>
    <row r="201" s="2" customFormat="1">
      <c r="A201" s="38"/>
      <c r="B201" s="39"/>
      <c r="C201" s="40"/>
      <c r="D201" s="216" t="s">
        <v>131</v>
      </c>
      <c r="E201" s="40"/>
      <c r="F201" s="217" t="s">
        <v>347</v>
      </c>
      <c r="G201" s="40"/>
      <c r="H201" s="40"/>
      <c r="I201" s="218"/>
      <c r="J201" s="40"/>
      <c r="K201" s="40"/>
      <c r="L201" s="44"/>
      <c r="M201" s="219"/>
      <c r="N201" s="220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131</v>
      </c>
      <c r="AU201" s="17" t="s">
        <v>80</v>
      </c>
    </row>
    <row r="202" s="2" customFormat="1" ht="16.5" customHeight="1">
      <c r="A202" s="38"/>
      <c r="B202" s="39"/>
      <c r="C202" s="234" t="s">
        <v>349</v>
      </c>
      <c r="D202" s="234" t="s">
        <v>176</v>
      </c>
      <c r="E202" s="235" t="s">
        <v>350</v>
      </c>
      <c r="F202" s="236" t="s">
        <v>351</v>
      </c>
      <c r="G202" s="237" t="s">
        <v>303</v>
      </c>
      <c r="H202" s="238">
        <v>1</v>
      </c>
      <c r="I202" s="239"/>
      <c r="J202" s="238">
        <f>ROUND(I202*H202,2)</f>
        <v>0</v>
      </c>
      <c r="K202" s="236" t="s">
        <v>18</v>
      </c>
      <c r="L202" s="240"/>
      <c r="M202" s="241" t="s">
        <v>18</v>
      </c>
      <c r="N202" s="242" t="s">
        <v>41</v>
      </c>
      <c r="O202" s="84"/>
      <c r="P202" s="212">
        <f>O202*H202</f>
        <v>0</v>
      </c>
      <c r="Q202" s="212">
        <v>0</v>
      </c>
      <c r="R202" s="212">
        <f>Q202*H202</f>
        <v>0</v>
      </c>
      <c r="S202" s="212">
        <v>0</v>
      </c>
      <c r="T202" s="21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4" t="s">
        <v>179</v>
      </c>
      <c r="AT202" s="214" t="s">
        <v>176</v>
      </c>
      <c r="AU202" s="214" t="s">
        <v>80</v>
      </c>
      <c r="AY202" s="17" t="s">
        <v>121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7" t="s">
        <v>78</v>
      </c>
      <c r="BK202" s="215">
        <f>ROUND(I202*H202,2)</f>
        <v>0</v>
      </c>
      <c r="BL202" s="17" t="s">
        <v>129</v>
      </c>
      <c r="BM202" s="214" t="s">
        <v>352</v>
      </c>
    </row>
    <row r="203" s="2" customFormat="1">
      <c r="A203" s="38"/>
      <c r="B203" s="39"/>
      <c r="C203" s="40"/>
      <c r="D203" s="216" t="s">
        <v>131</v>
      </c>
      <c r="E203" s="40"/>
      <c r="F203" s="217" t="s">
        <v>351</v>
      </c>
      <c r="G203" s="40"/>
      <c r="H203" s="40"/>
      <c r="I203" s="218"/>
      <c r="J203" s="40"/>
      <c r="K203" s="40"/>
      <c r="L203" s="44"/>
      <c r="M203" s="219"/>
      <c r="N203" s="220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131</v>
      </c>
      <c r="AU203" s="17" t="s">
        <v>80</v>
      </c>
    </row>
    <row r="204" s="2" customFormat="1" ht="16.5" customHeight="1">
      <c r="A204" s="38"/>
      <c r="B204" s="39"/>
      <c r="C204" s="234" t="s">
        <v>353</v>
      </c>
      <c r="D204" s="234" t="s">
        <v>176</v>
      </c>
      <c r="E204" s="235" t="s">
        <v>354</v>
      </c>
      <c r="F204" s="236" t="s">
        <v>355</v>
      </c>
      <c r="G204" s="237" t="s">
        <v>141</v>
      </c>
      <c r="H204" s="238">
        <v>200</v>
      </c>
      <c r="I204" s="239"/>
      <c r="J204" s="238">
        <f>ROUND(I204*H204,2)</f>
        <v>0</v>
      </c>
      <c r="K204" s="236" t="s">
        <v>18</v>
      </c>
      <c r="L204" s="240"/>
      <c r="M204" s="241" t="s">
        <v>18</v>
      </c>
      <c r="N204" s="242" t="s">
        <v>41</v>
      </c>
      <c r="O204" s="84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4" t="s">
        <v>179</v>
      </c>
      <c r="AT204" s="214" t="s">
        <v>176</v>
      </c>
      <c r="AU204" s="214" t="s">
        <v>80</v>
      </c>
      <c r="AY204" s="17" t="s">
        <v>121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7" t="s">
        <v>78</v>
      </c>
      <c r="BK204" s="215">
        <f>ROUND(I204*H204,2)</f>
        <v>0</v>
      </c>
      <c r="BL204" s="17" t="s">
        <v>129</v>
      </c>
      <c r="BM204" s="214" t="s">
        <v>356</v>
      </c>
    </row>
    <row r="205" s="2" customFormat="1">
      <c r="A205" s="38"/>
      <c r="B205" s="39"/>
      <c r="C205" s="40"/>
      <c r="D205" s="216" t="s">
        <v>131</v>
      </c>
      <c r="E205" s="40"/>
      <c r="F205" s="217" t="s">
        <v>355</v>
      </c>
      <c r="G205" s="40"/>
      <c r="H205" s="40"/>
      <c r="I205" s="218"/>
      <c r="J205" s="40"/>
      <c r="K205" s="40"/>
      <c r="L205" s="44"/>
      <c r="M205" s="219"/>
      <c r="N205" s="220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131</v>
      </c>
      <c r="AU205" s="17" t="s">
        <v>80</v>
      </c>
    </row>
    <row r="206" s="2" customFormat="1" ht="16.5" customHeight="1">
      <c r="A206" s="38"/>
      <c r="B206" s="39"/>
      <c r="C206" s="234" t="s">
        <v>357</v>
      </c>
      <c r="D206" s="234" t="s">
        <v>176</v>
      </c>
      <c r="E206" s="235" t="s">
        <v>358</v>
      </c>
      <c r="F206" s="236" t="s">
        <v>359</v>
      </c>
      <c r="G206" s="237" t="s">
        <v>141</v>
      </c>
      <c r="H206" s="238">
        <v>150</v>
      </c>
      <c r="I206" s="239"/>
      <c r="J206" s="238">
        <f>ROUND(I206*H206,2)</f>
        <v>0</v>
      </c>
      <c r="K206" s="236" t="s">
        <v>18</v>
      </c>
      <c r="L206" s="240"/>
      <c r="M206" s="241" t="s">
        <v>18</v>
      </c>
      <c r="N206" s="242" t="s">
        <v>41</v>
      </c>
      <c r="O206" s="84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4" t="s">
        <v>179</v>
      </c>
      <c r="AT206" s="214" t="s">
        <v>176</v>
      </c>
      <c r="AU206" s="214" t="s">
        <v>80</v>
      </c>
      <c r="AY206" s="17" t="s">
        <v>121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7" t="s">
        <v>78</v>
      </c>
      <c r="BK206" s="215">
        <f>ROUND(I206*H206,2)</f>
        <v>0</v>
      </c>
      <c r="BL206" s="17" t="s">
        <v>129</v>
      </c>
      <c r="BM206" s="214" t="s">
        <v>360</v>
      </c>
    </row>
    <row r="207" s="2" customFormat="1">
      <c r="A207" s="38"/>
      <c r="B207" s="39"/>
      <c r="C207" s="40"/>
      <c r="D207" s="216" t="s">
        <v>131</v>
      </c>
      <c r="E207" s="40"/>
      <c r="F207" s="217" t="s">
        <v>359</v>
      </c>
      <c r="G207" s="40"/>
      <c r="H207" s="40"/>
      <c r="I207" s="218"/>
      <c r="J207" s="40"/>
      <c r="K207" s="40"/>
      <c r="L207" s="44"/>
      <c r="M207" s="219"/>
      <c r="N207" s="220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131</v>
      </c>
      <c r="AU207" s="17" t="s">
        <v>80</v>
      </c>
    </row>
    <row r="208" s="2" customFormat="1" ht="16.5" customHeight="1">
      <c r="A208" s="38"/>
      <c r="B208" s="39"/>
      <c r="C208" s="234" t="s">
        <v>361</v>
      </c>
      <c r="D208" s="234" t="s">
        <v>176</v>
      </c>
      <c r="E208" s="235" t="s">
        <v>362</v>
      </c>
      <c r="F208" s="236" t="s">
        <v>363</v>
      </c>
      <c r="G208" s="237" t="s">
        <v>141</v>
      </c>
      <c r="H208" s="238">
        <v>15</v>
      </c>
      <c r="I208" s="239"/>
      <c r="J208" s="238">
        <f>ROUND(I208*H208,2)</f>
        <v>0</v>
      </c>
      <c r="K208" s="236" t="s">
        <v>18</v>
      </c>
      <c r="L208" s="240"/>
      <c r="M208" s="241" t="s">
        <v>18</v>
      </c>
      <c r="N208" s="242" t="s">
        <v>41</v>
      </c>
      <c r="O208" s="84"/>
      <c r="P208" s="212">
        <f>O208*H208</f>
        <v>0</v>
      </c>
      <c r="Q208" s="212">
        <v>0</v>
      </c>
      <c r="R208" s="212">
        <f>Q208*H208</f>
        <v>0</v>
      </c>
      <c r="S208" s="212">
        <v>0</v>
      </c>
      <c r="T208" s="213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4" t="s">
        <v>179</v>
      </c>
      <c r="AT208" s="214" t="s">
        <v>176</v>
      </c>
      <c r="AU208" s="214" t="s">
        <v>80</v>
      </c>
      <c r="AY208" s="17" t="s">
        <v>121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7" t="s">
        <v>78</v>
      </c>
      <c r="BK208" s="215">
        <f>ROUND(I208*H208,2)</f>
        <v>0</v>
      </c>
      <c r="BL208" s="17" t="s">
        <v>129</v>
      </c>
      <c r="BM208" s="214" t="s">
        <v>364</v>
      </c>
    </row>
    <row r="209" s="2" customFormat="1">
      <c r="A209" s="38"/>
      <c r="B209" s="39"/>
      <c r="C209" s="40"/>
      <c r="D209" s="216" t="s">
        <v>131</v>
      </c>
      <c r="E209" s="40"/>
      <c r="F209" s="217" t="s">
        <v>363</v>
      </c>
      <c r="G209" s="40"/>
      <c r="H209" s="40"/>
      <c r="I209" s="218"/>
      <c r="J209" s="40"/>
      <c r="K209" s="40"/>
      <c r="L209" s="44"/>
      <c r="M209" s="219"/>
      <c r="N209" s="220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131</v>
      </c>
      <c r="AU209" s="17" t="s">
        <v>80</v>
      </c>
    </row>
    <row r="210" s="2" customFormat="1" ht="16.5" customHeight="1">
      <c r="A210" s="38"/>
      <c r="B210" s="39"/>
      <c r="C210" s="234" t="s">
        <v>365</v>
      </c>
      <c r="D210" s="234" t="s">
        <v>176</v>
      </c>
      <c r="E210" s="235" t="s">
        <v>366</v>
      </c>
      <c r="F210" s="236" t="s">
        <v>367</v>
      </c>
      <c r="G210" s="237" t="s">
        <v>141</v>
      </c>
      <c r="H210" s="238">
        <v>15</v>
      </c>
      <c r="I210" s="239"/>
      <c r="J210" s="238">
        <f>ROUND(I210*H210,2)</f>
        <v>0</v>
      </c>
      <c r="K210" s="236" t="s">
        <v>18</v>
      </c>
      <c r="L210" s="240"/>
      <c r="M210" s="241" t="s">
        <v>18</v>
      </c>
      <c r="N210" s="242" t="s">
        <v>41</v>
      </c>
      <c r="O210" s="84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4" t="s">
        <v>179</v>
      </c>
      <c r="AT210" s="214" t="s">
        <v>176</v>
      </c>
      <c r="AU210" s="214" t="s">
        <v>80</v>
      </c>
      <c r="AY210" s="17" t="s">
        <v>121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7" t="s">
        <v>78</v>
      </c>
      <c r="BK210" s="215">
        <f>ROUND(I210*H210,2)</f>
        <v>0</v>
      </c>
      <c r="BL210" s="17" t="s">
        <v>129</v>
      </c>
      <c r="BM210" s="214" t="s">
        <v>368</v>
      </c>
    </row>
    <row r="211" s="2" customFormat="1">
      <c r="A211" s="38"/>
      <c r="B211" s="39"/>
      <c r="C211" s="40"/>
      <c r="D211" s="216" t="s">
        <v>131</v>
      </c>
      <c r="E211" s="40"/>
      <c r="F211" s="217" t="s">
        <v>367</v>
      </c>
      <c r="G211" s="40"/>
      <c r="H211" s="40"/>
      <c r="I211" s="218"/>
      <c r="J211" s="40"/>
      <c r="K211" s="40"/>
      <c r="L211" s="44"/>
      <c r="M211" s="219"/>
      <c r="N211" s="220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131</v>
      </c>
      <c r="AU211" s="17" t="s">
        <v>80</v>
      </c>
    </row>
    <row r="212" s="2" customFormat="1" ht="16.5" customHeight="1">
      <c r="A212" s="38"/>
      <c r="B212" s="39"/>
      <c r="C212" s="234" t="s">
        <v>369</v>
      </c>
      <c r="D212" s="234" t="s">
        <v>176</v>
      </c>
      <c r="E212" s="235" t="s">
        <v>370</v>
      </c>
      <c r="F212" s="236" t="s">
        <v>371</v>
      </c>
      <c r="G212" s="237" t="s">
        <v>141</v>
      </c>
      <c r="H212" s="238">
        <v>20</v>
      </c>
      <c r="I212" s="239"/>
      <c r="J212" s="238">
        <f>ROUND(I212*H212,2)</f>
        <v>0</v>
      </c>
      <c r="K212" s="236" t="s">
        <v>18</v>
      </c>
      <c r="L212" s="240"/>
      <c r="M212" s="241" t="s">
        <v>18</v>
      </c>
      <c r="N212" s="242" t="s">
        <v>41</v>
      </c>
      <c r="O212" s="84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4" t="s">
        <v>179</v>
      </c>
      <c r="AT212" s="214" t="s">
        <v>176</v>
      </c>
      <c r="AU212" s="214" t="s">
        <v>80</v>
      </c>
      <c r="AY212" s="17" t="s">
        <v>121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7" t="s">
        <v>78</v>
      </c>
      <c r="BK212" s="215">
        <f>ROUND(I212*H212,2)</f>
        <v>0</v>
      </c>
      <c r="BL212" s="17" t="s">
        <v>129</v>
      </c>
      <c r="BM212" s="214" t="s">
        <v>372</v>
      </c>
    </row>
    <row r="213" s="2" customFormat="1">
      <c r="A213" s="38"/>
      <c r="B213" s="39"/>
      <c r="C213" s="40"/>
      <c r="D213" s="216" t="s">
        <v>131</v>
      </c>
      <c r="E213" s="40"/>
      <c r="F213" s="217" t="s">
        <v>371</v>
      </c>
      <c r="G213" s="40"/>
      <c r="H213" s="40"/>
      <c r="I213" s="218"/>
      <c r="J213" s="40"/>
      <c r="K213" s="40"/>
      <c r="L213" s="44"/>
      <c r="M213" s="219"/>
      <c r="N213" s="220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131</v>
      </c>
      <c r="AU213" s="17" t="s">
        <v>80</v>
      </c>
    </row>
    <row r="214" s="2" customFormat="1" ht="16.5" customHeight="1">
      <c r="A214" s="38"/>
      <c r="B214" s="39"/>
      <c r="C214" s="234" t="s">
        <v>373</v>
      </c>
      <c r="D214" s="234" t="s">
        <v>176</v>
      </c>
      <c r="E214" s="235" t="s">
        <v>374</v>
      </c>
      <c r="F214" s="236" t="s">
        <v>375</v>
      </c>
      <c r="G214" s="237" t="s">
        <v>141</v>
      </c>
      <c r="H214" s="238">
        <v>20</v>
      </c>
      <c r="I214" s="239"/>
      <c r="J214" s="238">
        <f>ROUND(I214*H214,2)</f>
        <v>0</v>
      </c>
      <c r="K214" s="236" t="s">
        <v>18</v>
      </c>
      <c r="L214" s="240"/>
      <c r="M214" s="241" t="s">
        <v>18</v>
      </c>
      <c r="N214" s="242" t="s">
        <v>41</v>
      </c>
      <c r="O214" s="84"/>
      <c r="P214" s="212">
        <f>O214*H214</f>
        <v>0</v>
      </c>
      <c r="Q214" s="212">
        <v>0</v>
      </c>
      <c r="R214" s="212">
        <f>Q214*H214</f>
        <v>0</v>
      </c>
      <c r="S214" s="212">
        <v>0</v>
      </c>
      <c r="T214" s="21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4" t="s">
        <v>179</v>
      </c>
      <c r="AT214" s="214" t="s">
        <v>176</v>
      </c>
      <c r="AU214" s="214" t="s">
        <v>80</v>
      </c>
      <c r="AY214" s="17" t="s">
        <v>121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7" t="s">
        <v>78</v>
      </c>
      <c r="BK214" s="215">
        <f>ROUND(I214*H214,2)</f>
        <v>0</v>
      </c>
      <c r="BL214" s="17" t="s">
        <v>129</v>
      </c>
      <c r="BM214" s="214" t="s">
        <v>376</v>
      </c>
    </row>
    <row r="215" s="2" customFormat="1">
      <c r="A215" s="38"/>
      <c r="B215" s="39"/>
      <c r="C215" s="40"/>
      <c r="D215" s="216" t="s">
        <v>131</v>
      </c>
      <c r="E215" s="40"/>
      <c r="F215" s="217" t="s">
        <v>375</v>
      </c>
      <c r="G215" s="40"/>
      <c r="H215" s="40"/>
      <c r="I215" s="218"/>
      <c r="J215" s="40"/>
      <c r="K215" s="40"/>
      <c r="L215" s="44"/>
      <c r="M215" s="219"/>
      <c r="N215" s="220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131</v>
      </c>
      <c r="AU215" s="17" t="s">
        <v>80</v>
      </c>
    </row>
    <row r="216" s="2" customFormat="1" ht="16.5" customHeight="1">
      <c r="A216" s="38"/>
      <c r="B216" s="39"/>
      <c r="C216" s="234" t="s">
        <v>377</v>
      </c>
      <c r="D216" s="234" t="s">
        <v>176</v>
      </c>
      <c r="E216" s="235" t="s">
        <v>378</v>
      </c>
      <c r="F216" s="236" t="s">
        <v>379</v>
      </c>
      <c r="G216" s="237" t="s">
        <v>18</v>
      </c>
      <c r="H216" s="238">
        <v>30</v>
      </c>
      <c r="I216" s="239"/>
      <c r="J216" s="238">
        <f>ROUND(I216*H216,2)</f>
        <v>0</v>
      </c>
      <c r="K216" s="236" t="s">
        <v>18</v>
      </c>
      <c r="L216" s="240"/>
      <c r="M216" s="241" t="s">
        <v>18</v>
      </c>
      <c r="N216" s="242" t="s">
        <v>41</v>
      </c>
      <c r="O216" s="84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4" t="s">
        <v>179</v>
      </c>
      <c r="AT216" s="214" t="s">
        <v>176</v>
      </c>
      <c r="AU216" s="214" t="s">
        <v>80</v>
      </c>
      <c r="AY216" s="17" t="s">
        <v>121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7" t="s">
        <v>78</v>
      </c>
      <c r="BK216" s="215">
        <f>ROUND(I216*H216,2)</f>
        <v>0</v>
      </c>
      <c r="BL216" s="17" t="s">
        <v>129</v>
      </c>
      <c r="BM216" s="214" t="s">
        <v>380</v>
      </c>
    </row>
    <row r="217" s="2" customFormat="1">
      <c r="A217" s="38"/>
      <c r="B217" s="39"/>
      <c r="C217" s="40"/>
      <c r="D217" s="216" t="s">
        <v>131</v>
      </c>
      <c r="E217" s="40"/>
      <c r="F217" s="217" t="s">
        <v>379</v>
      </c>
      <c r="G217" s="40"/>
      <c r="H217" s="40"/>
      <c r="I217" s="218"/>
      <c r="J217" s="40"/>
      <c r="K217" s="40"/>
      <c r="L217" s="44"/>
      <c r="M217" s="219"/>
      <c r="N217" s="220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131</v>
      </c>
      <c r="AU217" s="17" t="s">
        <v>80</v>
      </c>
    </row>
    <row r="218" s="2" customFormat="1" ht="16.5" customHeight="1">
      <c r="A218" s="38"/>
      <c r="B218" s="39"/>
      <c r="C218" s="234" t="s">
        <v>381</v>
      </c>
      <c r="D218" s="234" t="s">
        <v>176</v>
      </c>
      <c r="E218" s="235" t="s">
        <v>382</v>
      </c>
      <c r="F218" s="236" t="s">
        <v>383</v>
      </c>
      <c r="G218" s="237" t="s">
        <v>141</v>
      </c>
      <c r="H218" s="238">
        <v>5</v>
      </c>
      <c r="I218" s="239"/>
      <c r="J218" s="238">
        <f>ROUND(I218*H218,2)</f>
        <v>0</v>
      </c>
      <c r="K218" s="236" t="s">
        <v>18</v>
      </c>
      <c r="L218" s="240"/>
      <c r="M218" s="241" t="s">
        <v>18</v>
      </c>
      <c r="N218" s="242" t="s">
        <v>41</v>
      </c>
      <c r="O218" s="84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14" t="s">
        <v>179</v>
      </c>
      <c r="AT218" s="214" t="s">
        <v>176</v>
      </c>
      <c r="AU218" s="214" t="s">
        <v>80</v>
      </c>
      <c r="AY218" s="17" t="s">
        <v>121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7" t="s">
        <v>78</v>
      </c>
      <c r="BK218" s="215">
        <f>ROUND(I218*H218,2)</f>
        <v>0</v>
      </c>
      <c r="BL218" s="17" t="s">
        <v>129</v>
      </c>
      <c r="BM218" s="214" t="s">
        <v>384</v>
      </c>
    </row>
    <row r="219" s="2" customFormat="1">
      <c r="A219" s="38"/>
      <c r="B219" s="39"/>
      <c r="C219" s="40"/>
      <c r="D219" s="216" t="s">
        <v>131</v>
      </c>
      <c r="E219" s="40"/>
      <c r="F219" s="217" t="s">
        <v>383</v>
      </c>
      <c r="G219" s="40"/>
      <c r="H219" s="40"/>
      <c r="I219" s="218"/>
      <c r="J219" s="40"/>
      <c r="K219" s="40"/>
      <c r="L219" s="44"/>
      <c r="M219" s="219"/>
      <c r="N219" s="220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131</v>
      </c>
      <c r="AU219" s="17" t="s">
        <v>80</v>
      </c>
    </row>
    <row r="220" s="2" customFormat="1" ht="16.5" customHeight="1">
      <c r="A220" s="38"/>
      <c r="B220" s="39"/>
      <c r="C220" s="234" t="s">
        <v>385</v>
      </c>
      <c r="D220" s="234" t="s">
        <v>176</v>
      </c>
      <c r="E220" s="235" t="s">
        <v>386</v>
      </c>
      <c r="F220" s="236" t="s">
        <v>387</v>
      </c>
      <c r="G220" s="237" t="s">
        <v>303</v>
      </c>
      <c r="H220" s="238">
        <v>3</v>
      </c>
      <c r="I220" s="239"/>
      <c r="J220" s="238">
        <f>ROUND(I220*H220,2)</f>
        <v>0</v>
      </c>
      <c r="K220" s="236" t="s">
        <v>18</v>
      </c>
      <c r="L220" s="240"/>
      <c r="M220" s="241" t="s">
        <v>18</v>
      </c>
      <c r="N220" s="242" t="s">
        <v>41</v>
      </c>
      <c r="O220" s="84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4" t="s">
        <v>179</v>
      </c>
      <c r="AT220" s="214" t="s">
        <v>176</v>
      </c>
      <c r="AU220" s="214" t="s">
        <v>80</v>
      </c>
      <c r="AY220" s="17" t="s">
        <v>121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7" t="s">
        <v>78</v>
      </c>
      <c r="BK220" s="215">
        <f>ROUND(I220*H220,2)</f>
        <v>0</v>
      </c>
      <c r="BL220" s="17" t="s">
        <v>129</v>
      </c>
      <c r="BM220" s="214" t="s">
        <v>388</v>
      </c>
    </row>
    <row r="221" s="2" customFormat="1">
      <c r="A221" s="38"/>
      <c r="B221" s="39"/>
      <c r="C221" s="40"/>
      <c r="D221" s="216" t="s">
        <v>131</v>
      </c>
      <c r="E221" s="40"/>
      <c r="F221" s="217" t="s">
        <v>387</v>
      </c>
      <c r="G221" s="40"/>
      <c r="H221" s="40"/>
      <c r="I221" s="218"/>
      <c r="J221" s="40"/>
      <c r="K221" s="40"/>
      <c r="L221" s="44"/>
      <c r="M221" s="219"/>
      <c r="N221" s="220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131</v>
      </c>
      <c r="AU221" s="17" t="s">
        <v>80</v>
      </c>
    </row>
    <row r="222" s="2" customFormat="1" ht="16.5" customHeight="1">
      <c r="A222" s="38"/>
      <c r="B222" s="39"/>
      <c r="C222" s="234" t="s">
        <v>389</v>
      </c>
      <c r="D222" s="234" t="s">
        <v>176</v>
      </c>
      <c r="E222" s="235" t="s">
        <v>390</v>
      </c>
      <c r="F222" s="236" t="s">
        <v>391</v>
      </c>
      <c r="G222" s="237" t="s">
        <v>303</v>
      </c>
      <c r="H222" s="238">
        <v>3</v>
      </c>
      <c r="I222" s="239"/>
      <c r="J222" s="238">
        <f>ROUND(I222*H222,2)</f>
        <v>0</v>
      </c>
      <c r="K222" s="236" t="s">
        <v>18</v>
      </c>
      <c r="L222" s="240"/>
      <c r="M222" s="241" t="s">
        <v>18</v>
      </c>
      <c r="N222" s="242" t="s">
        <v>41</v>
      </c>
      <c r="O222" s="84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14" t="s">
        <v>179</v>
      </c>
      <c r="AT222" s="214" t="s">
        <v>176</v>
      </c>
      <c r="AU222" s="214" t="s">
        <v>80</v>
      </c>
      <c r="AY222" s="17" t="s">
        <v>121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7" t="s">
        <v>78</v>
      </c>
      <c r="BK222" s="215">
        <f>ROUND(I222*H222,2)</f>
        <v>0</v>
      </c>
      <c r="BL222" s="17" t="s">
        <v>129</v>
      </c>
      <c r="BM222" s="214" t="s">
        <v>392</v>
      </c>
    </row>
    <row r="223" s="2" customFormat="1">
      <c r="A223" s="38"/>
      <c r="B223" s="39"/>
      <c r="C223" s="40"/>
      <c r="D223" s="216" t="s">
        <v>131</v>
      </c>
      <c r="E223" s="40"/>
      <c r="F223" s="217" t="s">
        <v>391</v>
      </c>
      <c r="G223" s="40"/>
      <c r="H223" s="40"/>
      <c r="I223" s="218"/>
      <c r="J223" s="40"/>
      <c r="K223" s="40"/>
      <c r="L223" s="44"/>
      <c r="M223" s="219"/>
      <c r="N223" s="220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131</v>
      </c>
      <c r="AU223" s="17" t="s">
        <v>80</v>
      </c>
    </row>
    <row r="224" s="2" customFormat="1" ht="16.5" customHeight="1">
      <c r="A224" s="38"/>
      <c r="B224" s="39"/>
      <c r="C224" s="234" t="s">
        <v>393</v>
      </c>
      <c r="D224" s="234" t="s">
        <v>176</v>
      </c>
      <c r="E224" s="235" t="s">
        <v>394</v>
      </c>
      <c r="F224" s="236" t="s">
        <v>395</v>
      </c>
      <c r="G224" s="237" t="s">
        <v>303</v>
      </c>
      <c r="H224" s="238">
        <v>3</v>
      </c>
      <c r="I224" s="239"/>
      <c r="J224" s="238">
        <f>ROUND(I224*H224,2)</f>
        <v>0</v>
      </c>
      <c r="K224" s="236" t="s">
        <v>18</v>
      </c>
      <c r="L224" s="240"/>
      <c r="M224" s="241" t="s">
        <v>18</v>
      </c>
      <c r="N224" s="242" t="s">
        <v>41</v>
      </c>
      <c r="O224" s="84"/>
      <c r="P224" s="212">
        <f>O224*H224</f>
        <v>0</v>
      </c>
      <c r="Q224" s="212">
        <v>0</v>
      </c>
      <c r="R224" s="212">
        <f>Q224*H224</f>
        <v>0</v>
      </c>
      <c r="S224" s="212">
        <v>0</v>
      </c>
      <c r="T224" s="21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14" t="s">
        <v>179</v>
      </c>
      <c r="AT224" s="214" t="s">
        <v>176</v>
      </c>
      <c r="AU224" s="214" t="s">
        <v>80</v>
      </c>
      <c r="AY224" s="17" t="s">
        <v>121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7" t="s">
        <v>78</v>
      </c>
      <c r="BK224" s="215">
        <f>ROUND(I224*H224,2)</f>
        <v>0</v>
      </c>
      <c r="BL224" s="17" t="s">
        <v>129</v>
      </c>
      <c r="BM224" s="214" t="s">
        <v>396</v>
      </c>
    </row>
    <row r="225" s="2" customFormat="1">
      <c r="A225" s="38"/>
      <c r="B225" s="39"/>
      <c r="C225" s="40"/>
      <c r="D225" s="216" t="s">
        <v>131</v>
      </c>
      <c r="E225" s="40"/>
      <c r="F225" s="217" t="s">
        <v>395</v>
      </c>
      <c r="G225" s="40"/>
      <c r="H225" s="40"/>
      <c r="I225" s="218"/>
      <c r="J225" s="40"/>
      <c r="K225" s="40"/>
      <c r="L225" s="44"/>
      <c r="M225" s="219"/>
      <c r="N225" s="220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131</v>
      </c>
      <c r="AU225" s="17" t="s">
        <v>80</v>
      </c>
    </row>
    <row r="226" s="2" customFormat="1" ht="16.5" customHeight="1">
      <c r="A226" s="38"/>
      <c r="B226" s="39"/>
      <c r="C226" s="234" t="s">
        <v>397</v>
      </c>
      <c r="D226" s="234" t="s">
        <v>176</v>
      </c>
      <c r="E226" s="235" t="s">
        <v>398</v>
      </c>
      <c r="F226" s="236" t="s">
        <v>399</v>
      </c>
      <c r="G226" s="237" t="s">
        <v>303</v>
      </c>
      <c r="H226" s="238">
        <v>1</v>
      </c>
      <c r="I226" s="239"/>
      <c r="J226" s="238">
        <f>ROUND(I226*H226,2)</f>
        <v>0</v>
      </c>
      <c r="K226" s="236" t="s">
        <v>18</v>
      </c>
      <c r="L226" s="240"/>
      <c r="M226" s="241" t="s">
        <v>18</v>
      </c>
      <c r="N226" s="242" t="s">
        <v>41</v>
      </c>
      <c r="O226" s="84"/>
      <c r="P226" s="212">
        <f>O226*H226</f>
        <v>0</v>
      </c>
      <c r="Q226" s="212">
        <v>0</v>
      </c>
      <c r="R226" s="212">
        <f>Q226*H226</f>
        <v>0</v>
      </c>
      <c r="S226" s="212">
        <v>0</v>
      </c>
      <c r="T226" s="21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4" t="s">
        <v>179</v>
      </c>
      <c r="AT226" s="214" t="s">
        <v>176</v>
      </c>
      <c r="AU226" s="214" t="s">
        <v>80</v>
      </c>
      <c r="AY226" s="17" t="s">
        <v>121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7" t="s">
        <v>78</v>
      </c>
      <c r="BK226" s="215">
        <f>ROUND(I226*H226,2)</f>
        <v>0</v>
      </c>
      <c r="BL226" s="17" t="s">
        <v>129</v>
      </c>
      <c r="BM226" s="214" t="s">
        <v>400</v>
      </c>
    </row>
    <row r="227" s="2" customFormat="1">
      <c r="A227" s="38"/>
      <c r="B227" s="39"/>
      <c r="C227" s="40"/>
      <c r="D227" s="216" t="s">
        <v>131</v>
      </c>
      <c r="E227" s="40"/>
      <c r="F227" s="217" t="s">
        <v>399</v>
      </c>
      <c r="G227" s="40"/>
      <c r="H227" s="40"/>
      <c r="I227" s="218"/>
      <c r="J227" s="40"/>
      <c r="K227" s="40"/>
      <c r="L227" s="44"/>
      <c r="M227" s="219"/>
      <c r="N227" s="220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131</v>
      </c>
      <c r="AU227" s="17" t="s">
        <v>80</v>
      </c>
    </row>
    <row r="228" s="2" customFormat="1" ht="16.5" customHeight="1">
      <c r="A228" s="38"/>
      <c r="B228" s="39"/>
      <c r="C228" s="234" t="s">
        <v>401</v>
      </c>
      <c r="D228" s="234" t="s">
        <v>176</v>
      </c>
      <c r="E228" s="235" t="s">
        <v>402</v>
      </c>
      <c r="F228" s="236" t="s">
        <v>403</v>
      </c>
      <c r="G228" s="237" t="s">
        <v>303</v>
      </c>
      <c r="H228" s="238">
        <v>13</v>
      </c>
      <c r="I228" s="239"/>
      <c r="J228" s="238">
        <f>ROUND(I228*H228,2)</f>
        <v>0</v>
      </c>
      <c r="K228" s="236" t="s">
        <v>18</v>
      </c>
      <c r="L228" s="240"/>
      <c r="M228" s="241" t="s">
        <v>18</v>
      </c>
      <c r="N228" s="242" t="s">
        <v>41</v>
      </c>
      <c r="O228" s="84"/>
      <c r="P228" s="212">
        <f>O228*H228</f>
        <v>0</v>
      </c>
      <c r="Q228" s="212">
        <v>0</v>
      </c>
      <c r="R228" s="212">
        <f>Q228*H228</f>
        <v>0</v>
      </c>
      <c r="S228" s="212">
        <v>0</v>
      </c>
      <c r="T228" s="213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4" t="s">
        <v>179</v>
      </c>
      <c r="AT228" s="214" t="s">
        <v>176</v>
      </c>
      <c r="AU228" s="214" t="s">
        <v>80</v>
      </c>
      <c r="AY228" s="17" t="s">
        <v>121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7" t="s">
        <v>78</v>
      </c>
      <c r="BK228" s="215">
        <f>ROUND(I228*H228,2)</f>
        <v>0</v>
      </c>
      <c r="BL228" s="17" t="s">
        <v>129</v>
      </c>
      <c r="BM228" s="214" t="s">
        <v>404</v>
      </c>
    </row>
    <row r="229" s="2" customFormat="1">
      <c r="A229" s="38"/>
      <c r="B229" s="39"/>
      <c r="C229" s="40"/>
      <c r="D229" s="216" t="s">
        <v>131</v>
      </c>
      <c r="E229" s="40"/>
      <c r="F229" s="217" t="s">
        <v>403</v>
      </c>
      <c r="G229" s="40"/>
      <c r="H229" s="40"/>
      <c r="I229" s="218"/>
      <c r="J229" s="40"/>
      <c r="K229" s="40"/>
      <c r="L229" s="44"/>
      <c r="M229" s="219"/>
      <c r="N229" s="220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131</v>
      </c>
      <c r="AU229" s="17" t="s">
        <v>80</v>
      </c>
    </row>
    <row r="230" s="2" customFormat="1" ht="21.75" customHeight="1">
      <c r="A230" s="38"/>
      <c r="B230" s="39"/>
      <c r="C230" s="234" t="s">
        <v>405</v>
      </c>
      <c r="D230" s="234" t="s">
        <v>176</v>
      </c>
      <c r="E230" s="235" t="s">
        <v>406</v>
      </c>
      <c r="F230" s="236" t="s">
        <v>407</v>
      </c>
      <c r="G230" s="237" t="s">
        <v>303</v>
      </c>
      <c r="H230" s="238">
        <v>2</v>
      </c>
      <c r="I230" s="239"/>
      <c r="J230" s="238">
        <f>ROUND(I230*H230,2)</f>
        <v>0</v>
      </c>
      <c r="K230" s="236" t="s">
        <v>18</v>
      </c>
      <c r="L230" s="240"/>
      <c r="M230" s="241" t="s">
        <v>18</v>
      </c>
      <c r="N230" s="242" t="s">
        <v>41</v>
      </c>
      <c r="O230" s="84"/>
      <c r="P230" s="212">
        <f>O230*H230</f>
        <v>0</v>
      </c>
      <c r="Q230" s="212">
        <v>0</v>
      </c>
      <c r="R230" s="212">
        <f>Q230*H230</f>
        <v>0</v>
      </c>
      <c r="S230" s="212">
        <v>0</v>
      </c>
      <c r="T230" s="213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14" t="s">
        <v>179</v>
      </c>
      <c r="AT230" s="214" t="s">
        <v>176</v>
      </c>
      <c r="AU230" s="214" t="s">
        <v>80</v>
      </c>
      <c r="AY230" s="17" t="s">
        <v>121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17" t="s">
        <v>78</v>
      </c>
      <c r="BK230" s="215">
        <f>ROUND(I230*H230,2)</f>
        <v>0</v>
      </c>
      <c r="BL230" s="17" t="s">
        <v>129</v>
      </c>
      <c r="BM230" s="214" t="s">
        <v>408</v>
      </c>
    </row>
    <row r="231" s="2" customFormat="1">
      <c r="A231" s="38"/>
      <c r="B231" s="39"/>
      <c r="C231" s="40"/>
      <c r="D231" s="216" t="s">
        <v>131</v>
      </c>
      <c r="E231" s="40"/>
      <c r="F231" s="217" t="s">
        <v>407</v>
      </c>
      <c r="G231" s="40"/>
      <c r="H231" s="40"/>
      <c r="I231" s="218"/>
      <c r="J231" s="40"/>
      <c r="K231" s="40"/>
      <c r="L231" s="44"/>
      <c r="M231" s="219"/>
      <c r="N231" s="220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131</v>
      </c>
      <c r="AU231" s="17" t="s">
        <v>80</v>
      </c>
    </row>
    <row r="232" s="2" customFormat="1" ht="16.5" customHeight="1">
      <c r="A232" s="38"/>
      <c r="B232" s="39"/>
      <c r="C232" s="234" t="s">
        <v>409</v>
      </c>
      <c r="D232" s="234" t="s">
        <v>176</v>
      </c>
      <c r="E232" s="235" t="s">
        <v>410</v>
      </c>
      <c r="F232" s="236" t="s">
        <v>411</v>
      </c>
      <c r="G232" s="237" t="s">
        <v>141</v>
      </c>
      <c r="H232" s="238">
        <v>2</v>
      </c>
      <c r="I232" s="239"/>
      <c r="J232" s="238">
        <f>ROUND(I232*H232,2)</f>
        <v>0</v>
      </c>
      <c r="K232" s="236" t="s">
        <v>18</v>
      </c>
      <c r="L232" s="240"/>
      <c r="M232" s="241" t="s">
        <v>18</v>
      </c>
      <c r="N232" s="242" t="s">
        <v>41</v>
      </c>
      <c r="O232" s="84"/>
      <c r="P232" s="212">
        <f>O232*H232</f>
        <v>0</v>
      </c>
      <c r="Q232" s="212">
        <v>0</v>
      </c>
      <c r="R232" s="212">
        <f>Q232*H232</f>
        <v>0</v>
      </c>
      <c r="S232" s="212">
        <v>0</v>
      </c>
      <c r="T232" s="21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4" t="s">
        <v>179</v>
      </c>
      <c r="AT232" s="214" t="s">
        <v>176</v>
      </c>
      <c r="AU232" s="214" t="s">
        <v>80</v>
      </c>
      <c r="AY232" s="17" t="s">
        <v>121</v>
      </c>
      <c r="BE232" s="215">
        <f>IF(N232="základní",J232,0)</f>
        <v>0</v>
      </c>
      <c r="BF232" s="215">
        <f>IF(N232="snížená",J232,0)</f>
        <v>0</v>
      </c>
      <c r="BG232" s="215">
        <f>IF(N232="zákl. přenesená",J232,0)</f>
        <v>0</v>
      </c>
      <c r="BH232" s="215">
        <f>IF(N232="sníž. přenesená",J232,0)</f>
        <v>0</v>
      </c>
      <c r="BI232" s="215">
        <f>IF(N232="nulová",J232,0)</f>
        <v>0</v>
      </c>
      <c r="BJ232" s="17" t="s">
        <v>78</v>
      </c>
      <c r="BK232" s="215">
        <f>ROUND(I232*H232,2)</f>
        <v>0</v>
      </c>
      <c r="BL232" s="17" t="s">
        <v>129</v>
      </c>
      <c r="BM232" s="214" t="s">
        <v>412</v>
      </c>
    </row>
    <row r="233" s="2" customFormat="1">
      <c r="A233" s="38"/>
      <c r="B233" s="39"/>
      <c r="C233" s="40"/>
      <c r="D233" s="216" t="s">
        <v>131</v>
      </c>
      <c r="E233" s="40"/>
      <c r="F233" s="217" t="s">
        <v>411</v>
      </c>
      <c r="G233" s="40"/>
      <c r="H233" s="40"/>
      <c r="I233" s="218"/>
      <c r="J233" s="40"/>
      <c r="K233" s="40"/>
      <c r="L233" s="44"/>
      <c r="M233" s="219"/>
      <c r="N233" s="220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131</v>
      </c>
      <c r="AU233" s="17" t="s">
        <v>80</v>
      </c>
    </row>
    <row r="234" s="2" customFormat="1" ht="21.75" customHeight="1">
      <c r="A234" s="38"/>
      <c r="B234" s="39"/>
      <c r="C234" s="234" t="s">
        <v>413</v>
      </c>
      <c r="D234" s="234" t="s">
        <v>176</v>
      </c>
      <c r="E234" s="235" t="s">
        <v>414</v>
      </c>
      <c r="F234" s="236" t="s">
        <v>415</v>
      </c>
      <c r="G234" s="237" t="s">
        <v>303</v>
      </c>
      <c r="H234" s="238">
        <v>1</v>
      </c>
      <c r="I234" s="239"/>
      <c r="J234" s="238">
        <f>ROUND(I234*H234,2)</f>
        <v>0</v>
      </c>
      <c r="K234" s="236" t="s">
        <v>18</v>
      </c>
      <c r="L234" s="240"/>
      <c r="M234" s="241" t="s">
        <v>18</v>
      </c>
      <c r="N234" s="242" t="s">
        <v>41</v>
      </c>
      <c r="O234" s="84"/>
      <c r="P234" s="212">
        <f>O234*H234</f>
        <v>0</v>
      </c>
      <c r="Q234" s="212">
        <v>0</v>
      </c>
      <c r="R234" s="212">
        <f>Q234*H234</f>
        <v>0</v>
      </c>
      <c r="S234" s="212">
        <v>0</v>
      </c>
      <c r="T234" s="21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14" t="s">
        <v>179</v>
      </c>
      <c r="AT234" s="214" t="s">
        <v>176</v>
      </c>
      <c r="AU234" s="214" t="s">
        <v>80</v>
      </c>
      <c r="AY234" s="17" t="s">
        <v>121</v>
      </c>
      <c r="BE234" s="215">
        <f>IF(N234="základní",J234,0)</f>
        <v>0</v>
      </c>
      <c r="BF234" s="215">
        <f>IF(N234="snížená",J234,0)</f>
        <v>0</v>
      </c>
      <c r="BG234" s="215">
        <f>IF(N234="zákl. přenesená",J234,0)</f>
        <v>0</v>
      </c>
      <c r="BH234" s="215">
        <f>IF(N234="sníž. přenesená",J234,0)</f>
        <v>0</v>
      </c>
      <c r="BI234" s="215">
        <f>IF(N234="nulová",J234,0)</f>
        <v>0</v>
      </c>
      <c r="BJ234" s="17" t="s">
        <v>78</v>
      </c>
      <c r="BK234" s="215">
        <f>ROUND(I234*H234,2)</f>
        <v>0</v>
      </c>
      <c r="BL234" s="17" t="s">
        <v>129</v>
      </c>
      <c r="BM234" s="214" t="s">
        <v>416</v>
      </c>
    </row>
    <row r="235" s="2" customFormat="1">
      <c r="A235" s="38"/>
      <c r="B235" s="39"/>
      <c r="C235" s="40"/>
      <c r="D235" s="216" t="s">
        <v>131</v>
      </c>
      <c r="E235" s="40"/>
      <c r="F235" s="217" t="s">
        <v>415</v>
      </c>
      <c r="G235" s="40"/>
      <c r="H235" s="40"/>
      <c r="I235" s="218"/>
      <c r="J235" s="40"/>
      <c r="K235" s="40"/>
      <c r="L235" s="44"/>
      <c r="M235" s="219"/>
      <c r="N235" s="220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131</v>
      </c>
      <c r="AU235" s="17" t="s">
        <v>80</v>
      </c>
    </row>
    <row r="236" s="2" customFormat="1" ht="16.5" customHeight="1">
      <c r="A236" s="38"/>
      <c r="B236" s="39"/>
      <c r="C236" s="234" t="s">
        <v>417</v>
      </c>
      <c r="D236" s="234" t="s">
        <v>176</v>
      </c>
      <c r="E236" s="235" t="s">
        <v>418</v>
      </c>
      <c r="F236" s="236" t="s">
        <v>419</v>
      </c>
      <c r="G236" s="237" t="s">
        <v>303</v>
      </c>
      <c r="H236" s="238">
        <v>1</v>
      </c>
      <c r="I236" s="239"/>
      <c r="J236" s="238">
        <f>ROUND(I236*H236,2)</f>
        <v>0</v>
      </c>
      <c r="K236" s="236" t="s">
        <v>18</v>
      </c>
      <c r="L236" s="240"/>
      <c r="M236" s="241" t="s">
        <v>18</v>
      </c>
      <c r="N236" s="242" t="s">
        <v>41</v>
      </c>
      <c r="O236" s="84"/>
      <c r="P236" s="212">
        <f>O236*H236</f>
        <v>0</v>
      </c>
      <c r="Q236" s="212">
        <v>0</v>
      </c>
      <c r="R236" s="212">
        <f>Q236*H236</f>
        <v>0</v>
      </c>
      <c r="S236" s="212">
        <v>0</v>
      </c>
      <c r="T236" s="21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4" t="s">
        <v>179</v>
      </c>
      <c r="AT236" s="214" t="s">
        <v>176</v>
      </c>
      <c r="AU236" s="214" t="s">
        <v>80</v>
      </c>
      <c r="AY236" s="17" t="s">
        <v>121</v>
      </c>
      <c r="BE236" s="215">
        <f>IF(N236="základní",J236,0)</f>
        <v>0</v>
      </c>
      <c r="BF236" s="215">
        <f>IF(N236="snížená",J236,0)</f>
        <v>0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7" t="s">
        <v>78</v>
      </c>
      <c r="BK236" s="215">
        <f>ROUND(I236*H236,2)</f>
        <v>0</v>
      </c>
      <c r="BL236" s="17" t="s">
        <v>129</v>
      </c>
      <c r="BM236" s="214" t="s">
        <v>420</v>
      </c>
    </row>
    <row r="237" s="2" customFormat="1">
      <c r="A237" s="38"/>
      <c r="B237" s="39"/>
      <c r="C237" s="40"/>
      <c r="D237" s="216" t="s">
        <v>131</v>
      </c>
      <c r="E237" s="40"/>
      <c r="F237" s="217" t="s">
        <v>419</v>
      </c>
      <c r="G237" s="40"/>
      <c r="H237" s="40"/>
      <c r="I237" s="218"/>
      <c r="J237" s="40"/>
      <c r="K237" s="40"/>
      <c r="L237" s="44"/>
      <c r="M237" s="219"/>
      <c r="N237" s="220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131</v>
      </c>
      <c r="AU237" s="17" t="s">
        <v>80</v>
      </c>
    </row>
    <row r="238" s="2" customFormat="1" ht="16.5" customHeight="1">
      <c r="A238" s="38"/>
      <c r="B238" s="39"/>
      <c r="C238" s="234" t="s">
        <v>421</v>
      </c>
      <c r="D238" s="234" t="s">
        <v>176</v>
      </c>
      <c r="E238" s="235" t="s">
        <v>422</v>
      </c>
      <c r="F238" s="236" t="s">
        <v>423</v>
      </c>
      <c r="G238" s="237" t="s">
        <v>303</v>
      </c>
      <c r="H238" s="238">
        <v>1</v>
      </c>
      <c r="I238" s="239"/>
      <c r="J238" s="238">
        <f>ROUND(I238*H238,2)</f>
        <v>0</v>
      </c>
      <c r="K238" s="236" t="s">
        <v>18</v>
      </c>
      <c r="L238" s="240"/>
      <c r="M238" s="241" t="s">
        <v>18</v>
      </c>
      <c r="N238" s="242" t="s">
        <v>41</v>
      </c>
      <c r="O238" s="84"/>
      <c r="P238" s="212">
        <f>O238*H238</f>
        <v>0</v>
      </c>
      <c r="Q238" s="212">
        <v>0</v>
      </c>
      <c r="R238" s="212">
        <f>Q238*H238</f>
        <v>0</v>
      </c>
      <c r="S238" s="212">
        <v>0</v>
      </c>
      <c r="T238" s="21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14" t="s">
        <v>179</v>
      </c>
      <c r="AT238" s="214" t="s">
        <v>176</v>
      </c>
      <c r="AU238" s="214" t="s">
        <v>80</v>
      </c>
      <c r="AY238" s="17" t="s">
        <v>121</v>
      </c>
      <c r="BE238" s="215">
        <f>IF(N238="základní",J238,0)</f>
        <v>0</v>
      </c>
      <c r="BF238" s="215">
        <f>IF(N238="snížená",J238,0)</f>
        <v>0</v>
      </c>
      <c r="BG238" s="215">
        <f>IF(N238="zákl. přenesená",J238,0)</f>
        <v>0</v>
      </c>
      <c r="BH238" s="215">
        <f>IF(N238="sníž. přenesená",J238,0)</f>
        <v>0</v>
      </c>
      <c r="BI238" s="215">
        <f>IF(N238="nulová",J238,0)</f>
        <v>0</v>
      </c>
      <c r="BJ238" s="17" t="s">
        <v>78</v>
      </c>
      <c r="BK238" s="215">
        <f>ROUND(I238*H238,2)</f>
        <v>0</v>
      </c>
      <c r="BL238" s="17" t="s">
        <v>129</v>
      </c>
      <c r="BM238" s="214" t="s">
        <v>424</v>
      </c>
    </row>
    <row r="239" s="2" customFormat="1">
      <c r="A239" s="38"/>
      <c r="B239" s="39"/>
      <c r="C239" s="40"/>
      <c r="D239" s="216" t="s">
        <v>131</v>
      </c>
      <c r="E239" s="40"/>
      <c r="F239" s="217" t="s">
        <v>423</v>
      </c>
      <c r="G239" s="40"/>
      <c r="H239" s="40"/>
      <c r="I239" s="218"/>
      <c r="J239" s="40"/>
      <c r="K239" s="40"/>
      <c r="L239" s="44"/>
      <c r="M239" s="219"/>
      <c r="N239" s="220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131</v>
      </c>
      <c r="AU239" s="17" t="s">
        <v>80</v>
      </c>
    </row>
    <row r="240" s="2" customFormat="1" ht="16.5" customHeight="1">
      <c r="A240" s="38"/>
      <c r="B240" s="39"/>
      <c r="C240" s="234" t="s">
        <v>425</v>
      </c>
      <c r="D240" s="234" t="s">
        <v>176</v>
      </c>
      <c r="E240" s="235" t="s">
        <v>426</v>
      </c>
      <c r="F240" s="236" t="s">
        <v>427</v>
      </c>
      <c r="G240" s="237" t="s">
        <v>303</v>
      </c>
      <c r="H240" s="238">
        <v>1</v>
      </c>
      <c r="I240" s="239"/>
      <c r="J240" s="238">
        <f>ROUND(I240*H240,2)</f>
        <v>0</v>
      </c>
      <c r="K240" s="236" t="s">
        <v>18</v>
      </c>
      <c r="L240" s="240"/>
      <c r="M240" s="241" t="s">
        <v>18</v>
      </c>
      <c r="N240" s="242" t="s">
        <v>41</v>
      </c>
      <c r="O240" s="84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14" t="s">
        <v>179</v>
      </c>
      <c r="AT240" s="214" t="s">
        <v>176</v>
      </c>
      <c r="AU240" s="214" t="s">
        <v>80</v>
      </c>
      <c r="AY240" s="17" t="s">
        <v>121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7" t="s">
        <v>78</v>
      </c>
      <c r="BK240" s="215">
        <f>ROUND(I240*H240,2)</f>
        <v>0</v>
      </c>
      <c r="BL240" s="17" t="s">
        <v>129</v>
      </c>
      <c r="BM240" s="214" t="s">
        <v>428</v>
      </c>
    </row>
    <row r="241" s="2" customFormat="1">
      <c r="A241" s="38"/>
      <c r="B241" s="39"/>
      <c r="C241" s="40"/>
      <c r="D241" s="216" t="s">
        <v>131</v>
      </c>
      <c r="E241" s="40"/>
      <c r="F241" s="217" t="s">
        <v>427</v>
      </c>
      <c r="G241" s="40"/>
      <c r="H241" s="40"/>
      <c r="I241" s="218"/>
      <c r="J241" s="40"/>
      <c r="K241" s="40"/>
      <c r="L241" s="44"/>
      <c r="M241" s="219"/>
      <c r="N241" s="220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131</v>
      </c>
      <c r="AU241" s="17" t="s">
        <v>80</v>
      </c>
    </row>
    <row r="242" s="2" customFormat="1" ht="16.5" customHeight="1">
      <c r="A242" s="38"/>
      <c r="B242" s="39"/>
      <c r="C242" s="234" t="s">
        <v>429</v>
      </c>
      <c r="D242" s="234" t="s">
        <v>176</v>
      </c>
      <c r="E242" s="235" t="s">
        <v>430</v>
      </c>
      <c r="F242" s="236" t="s">
        <v>431</v>
      </c>
      <c r="G242" s="237" t="s">
        <v>141</v>
      </c>
      <c r="H242" s="238">
        <v>10</v>
      </c>
      <c r="I242" s="239"/>
      <c r="J242" s="238">
        <f>ROUND(I242*H242,2)</f>
        <v>0</v>
      </c>
      <c r="K242" s="236" t="s">
        <v>18</v>
      </c>
      <c r="L242" s="240"/>
      <c r="M242" s="241" t="s">
        <v>18</v>
      </c>
      <c r="N242" s="242" t="s">
        <v>41</v>
      </c>
      <c r="O242" s="84"/>
      <c r="P242" s="212">
        <f>O242*H242</f>
        <v>0</v>
      </c>
      <c r="Q242" s="212">
        <v>0</v>
      </c>
      <c r="R242" s="212">
        <f>Q242*H242</f>
        <v>0</v>
      </c>
      <c r="S242" s="212">
        <v>0</v>
      </c>
      <c r="T242" s="213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4" t="s">
        <v>179</v>
      </c>
      <c r="AT242" s="214" t="s">
        <v>176</v>
      </c>
      <c r="AU242" s="214" t="s">
        <v>80</v>
      </c>
      <c r="AY242" s="17" t="s">
        <v>121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7" t="s">
        <v>78</v>
      </c>
      <c r="BK242" s="215">
        <f>ROUND(I242*H242,2)</f>
        <v>0</v>
      </c>
      <c r="BL242" s="17" t="s">
        <v>129</v>
      </c>
      <c r="BM242" s="214" t="s">
        <v>432</v>
      </c>
    </row>
    <row r="243" s="2" customFormat="1">
      <c r="A243" s="38"/>
      <c r="B243" s="39"/>
      <c r="C243" s="40"/>
      <c r="D243" s="216" t="s">
        <v>131</v>
      </c>
      <c r="E243" s="40"/>
      <c r="F243" s="217" t="s">
        <v>431</v>
      </c>
      <c r="G243" s="40"/>
      <c r="H243" s="40"/>
      <c r="I243" s="218"/>
      <c r="J243" s="40"/>
      <c r="K243" s="40"/>
      <c r="L243" s="44"/>
      <c r="M243" s="219"/>
      <c r="N243" s="220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131</v>
      </c>
      <c r="AU243" s="17" t="s">
        <v>80</v>
      </c>
    </row>
    <row r="244" s="2" customFormat="1" ht="16.5" customHeight="1">
      <c r="A244" s="38"/>
      <c r="B244" s="39"/>
      <c r="C244" s="234" t="s">
        <v>433</v>
      </c>
      <c r="D244" s="234" t="s">
        <v>176</v>
      </c>
      <c r="E244" s="235" t="s">
        <v>434</v>
      </c>
      <c r="F244" s="236" t="s">
        <v>435</v>
      </c>
      <c r="G244" s="237" t="s">
        <v>303</v>
      </c>
      <c r="H244" s="238">
        <v>1</v>
      </c>
      <c r="I244" s="239"/>
      <c r="J244" s="238">
        <f>ROUND(I244*H244,2)</f>
        <v>0</v>
      </c>
      <c r="K244" s="236" t="s">
        <v>18</v>
      </c>
      <c r="L244" s="240"/>
      <c r="M244" s="241" t="s">
        <v>18</v>
      </c>
      <c r="N244" s="242" t="s">
        <v>41</v>
      </c>
      <c r="O244" s="84"/>
      <c r="P244" s="212">
        <f>O244*H244</f>
        <v>0</v>
      </c>
      <c r="Q244" s="212">
        <v>0</v>
      </c>
      <c r="R244" s="212">
        <f>Q244*H244</f>
        <v>0</v>
      </c>
      <c r="S244" s="212">
        <v>0</v>
      </c>
      <c r="T244" s="21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4" t="s">
        <v>179</v>
      </c>
      <c r="AT244" s="214" t="s">
        <v>176</v>
      </c>
      <c r="AU244" s="214" t="s">
        <v>80</v>
      </c>
      <c r="AY244" s="17" t="s">
        <v>121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7" t="s">
        <v>78</v>
      </c>
      <c r="BK244" s="215">
        <f>ROUND(I244*H244,2)</f>
        <v>0</v>
      </c>
      <c r="BL244" s="17" t="s">
        <v>129</v>
      </c>
      <c r="BM244" s="214" t="s">
        <v>436</v>
      </c>
    </row>
    <row r="245" s="2" customFormat="1">
      <c r="A245" s="38"/>
      <c r="B245" s="39"/>
      <c r="C245" s="40"/>
      <c r="D245" s="216" t="s">
        <v>131</v>
      </c>
      <c r="E245" s="40"/>
      <c r="F245" s="217" t="s">
        <v>435</v>
      </c>
      <c r="G245" s="40"/>
      <c r="H245" s="40"/>
      <c r="I245" s="218"/>
      <c r="J245" s="40"/>
      <c r="K245" s="40"/>
      <c r="L245" s="44"/>
      <c r="M245" s="219"/>
      <c r="N245" s="220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131</v>
      </c>
      <c r="AU245" s="17" t="s">
        <v>80</v>
      </c>
    </row>
    <row r="246" s="2" customFormat="1" ht="16.5" customHeight="1">
      <c r="A246" s="38"/>
      <c r="B246" s="39"/>
      <c r="C246" s="234" t="s">
        <v>437</v>
      </c>
      <c r="D246" s="234" t="s">
        <v>176</v>
      </c>
      <c r="E246" s="235" t="s">
        <v>438</v>
      </c>
      <c r="F246" s="236" t="s">
        <v>439</v>
      </c>
      <c r="G246" s="237" t="s">
        <v>303</v>
      </c>
      <c r="H246" s="238">
        <v>1</v>
      </c>
      <c r="I246" s="239"/>
      <c r="J246" s="238">
        <f>ROUND(I246*H246,2)</f>
        <v>0</v>
      </c>
      <c r="K246" s="236" t="s">
        <v>18</v>
      </c>
      <c r="L246" s="240"/>
      <c r="M246" s="241" t="s">
        <v>18</v>
      </c>
      <c r="N246" s="242" t="s">
        <v>41</v>
      </c>
      <c r="O246" s="84"/>
      <c r="P246" s="212">
        <f>O246*H246</f>
        <v>0</v>
      </c>
      <c r="Q246" s="212">
        <v>0</v>
      </c>
      <c r="R246" s="212">
        <f>Q246*H246</f>
        <v>0</v>
      </c>
      <c r="S246" s="212">
        <v>0</v>
      </c>
      <c r="T246" s="21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14" t="s">
        <v>179</v>
      </c>
      <c r="AT246" s="214" t="s">
        <v>176</v>
      </c>
      <c r="AU246" s="214" t="s">
        <v>80</v>
      </c>
      <c r="AY246" s="17" t="s">
        <v>121</v>
      </c>
      <c r="BE246" s="215">
        <f>IF(N246="základní",J246,0)</f>
        <v>0</v>
      </c>
      <c r="BF246" s="215">
        <f>IF(N246="snížená",J246,0)</f>
        <v>0</v>
      </c>
      <c r="BG246" s="215">
        <f>IF(N246="zákl. přenesená",J246,0)</f>
        <v>0</v>
      </c>
      <c r="BH246" s="215">
        <f>IF(N246="sníž. přenesená",J246,0)</f>
        <v>0</v>
      </c>
      <c r="BI246" s="215">
        <f>IF(N246="nulová",J246,0)</f>
        <v>0</v>
      </c>
      <c r="BJ246" s="17" t="s">
        <v>78</v>
      </c>
      <c r="BK246" s="215">
        <f>ROUND(I246*H246,2)</f>
        <v>0</v>
      </c>
      <c r="BL246" s="17" t="s">
        <v>129</v>
      </c>
      <c r="BM246" s="214" t="s">
        <v>440</v>
      </c>
    </row>
    <row r="247" s="2" customFormat="1">
      <c r="A247" s="38"/>
      <c r="B247" s="39"/>
      <c r="C247" s="40"/>
      <c r="D247" s="216" t="s">
        <v>131</v>
      </c>
      <c r="E247" s="40"/>
      <c r="F247" s="217" t="s">
        <v>439</v>
      </c>
      <c r="G247" s="40"/>
      <c r="H247" s="40"/>
      <c r="I247" s="218"/>
      <c r="J247" s="40"/>
      <c r="K247" s="40"/>
      <c r="L247" s="44"/>
      <c r="M247" s="219"/>
      <c r="N247" s="220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131</v>
      </c>
      <c r="AU247" s="17" t="s">
        <v>80</v>
      </c>
    </row>
    <row r="248" s="12" customFormat="1" ht="22.8" customHeight="1">
      <c r="A248" s="12"/>
      <c r="B248" s="188"/>
      <c r="C248" s="189"/>
      <c r="D248" s="190" t="s">
        <v>69</v>
      </c>
      <c r="E248" s="202" t="s">
        <v>441</v>
      </c>
      <c r="F248" s="202" t="s">
        <v>442</v>
      </c>
      <c r="G248" s="189"/>
      <c r="H248" s="189"/>
      <c r="I248" s="192"/>
      <c r="J248" s="203">
        <f>BK248</f>
        <v>0</v>
      </c>
      <c r="K248" s="189"/>
      <c r="L248" s="194"/>
      <c r="M248" s="195"/>
      <c r="N248" s="196"/>
      <c r="O248" s="196"/>
      <c r="P248" s="197">
        <f>SUM(P249:P334)</f>
        <v>0</v>
      </c>
      <c r="Q248" s="196"/>
      <c r="R248" s="197">
        <f>SUM(R249:R334)</f>
        <v>0</v>
      </c>
      <c r="S248" s="196"/>
      <c r="T248" s="198">
        <f>SUM(T249:T334)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99" t="s">
        <v>80</v>
      </c>
      <c r="AT248" s="200" t="s">
        <v>69</v>
      </c>
      <c r="AU248" s="200" t="s">
        <v>78</v>
      </c>
      <c r="AY248" s="199" t="s">
        <v>121</v>
      </c>
      <c r="BK248" s="201">
        <f>SUM(BK249:BK334)</f>
        <v>0</v>
      </c>
    </row>
    <row r="249" s="2" customFormat="1" ht="24.15" customHeight="1">
      <c r="A249" s="38"/>
      <c r="B249" s="39"/>
      <c r="C249" s="204" t="s">
        <v>443</v>
      </c>
      <c r="D249" s="204" t="s">
        <v>124</v>
      </c>
      <c r="E249" s="205" t="s">
        <v>444</v>
      </c>
      <c r="F249" s="206" t="s">
        <v>302</v>
      </c>
      <c r="G249" s="207" t="s">
        <v>303</v>
      </c>
      <c r="H249" s="208">
        <v>8</v>
      </c>
      <c r="I249" s="209"/>
      <c r="J249" s="208">
        <f>ROUND(I249*H249,2)</f>
        <v>0</v>
      </c>
      <c r="K249" s="206" t="s">
        <v>18</v>
      </c>
      <c r="L249" s="44"/>
      <c r="M249" s="210" t="s">
        <v>18</v>
      </c>
      <c r="N249" s="211" t="s">
        <v>41</v>
      </c>
      <c r="O249" s="84"/>
      <c r="P249" s="212">
        <f>O249*H249</f>
        <v>0</v>
      </c>
      <c r="Q249" s="212">
        <v>0</v>
      </c>
      <c r="R249" s="212">
        <f>Q249*H249</f>
        <v>0</v>
      </c>
      <c r="S249" s="212">
        <v>0</v>
      </c>
      <c r="T249" s="21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4" t="s">
        <v>129</v>
      </c>
      <c r="AT249" s="214" t="s">
        <v>124</v>
      </c>
      <c r="AU249" s="214" t="s">
        <v>80</v>
      </c>
      <c r="AY249" s="17" t="s">
        <v>121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7" t="s">
        <v>78</v>
      </c>
      <c r="BK249" s="215">
        <f>ROUND(I249*H249,2)</f>
        <v>0</v>
      </c>
      <c r="BL249" s="17" t="s">
        <v>129</v>
      </c>
      <c r="BM249" s="214" t="s">
        <v>445</v>
      </c>
    </row>
    <row r="250" s="2" customFormat="1">
      <c r="A250" s="38"/>
      <c r="B250" s="39"/>
      <c r="C250" s="40"/>
      <c r="D250" s="216" t="s">
        <v>131</v>
      </c>
      <c r="E250" s="40"/>
      <c r="F250" s="217" t="s">
        <v>446</v>
      </c>
      <c r="G250" s="40"/>
      <c r="H250" s="40"/>
      <c r="I250" s="218"/>
      <c r="J250" s="40"/>
      <c r="K250" s="40"/>
      <c r="L250" s="44"/>
      <c r="M250" s="219"/>
      <c r="N250" s="220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131</v>
      </c>
      <c r="AU250" s="17" t="s">
        <v>80</v>
      </c>
    </row>
    <row r="251" s="2" customFormat="1" ht="16.5" customHeight="1">
      <c r="A251" s="38"/>
      <c r="B251" s="39"/>
      <c r="C251" s="204" t="s">
        <v>447</v>
      </c>
      <c r="D251" s="204" t="s">
        <v>124</v>
      </c>
      <c r="E251" s="205" t="s">
        <v>448</v>
      </c>
      <c r="F251" s="206" t="s">
        <v>307</v>
      </c>
      <c r="G251" s="207" t="s">
        <v>303</v>
      </c>
      <c r="H251" s="208">
        <v>8</v>
      </c>
      <c r="I251" s="209"/>
      <c r="J251" s="208">
        <f>ROUND(I251*H251,2)</f>
        <v>0</v>
      </c>
      <c r="K251" s="206" t="s">
        <v>18</v>
      </c>
      <c r="L251" s="44"/>
      <c r="M251" s="210" t="s">
        <v>18</v>
      </c>
      <c r="N251" s="211" t="s">
        <v>41</v>
      </c>
      <c r="O251" s="84"/>
      <c r="P251" s="212">
        <f>O251*H251</f>
        <v>0</v>
      </c>
      <c r="Q251" s="212">
        <v>0</v>
      </c>
      <c r="R251" s="212">
        <f>Q251*H251</f>
        <v>0</v>
      </c>
      <c r="S251" s="212">
        <v>0</v>
      </c>
      <c r="T251" s="21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4" t="s">
        <v>129</v>
      </c>
      <c r="AT251" s="214" t="s">
        <v>124</v>
      </c>
      <c r="AU251" s="214" t="s">
        <v>80</v>
      </c>
      <c r="AY251" s="17" t="s">
        <v>121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7" t="s">
        <v>78</v>
      </c>
      <c r="BK251" s="215">
        <f>ROUND(I251*H251,2)</f>
        <v>0</v>
      </c>
      <c r="BL251" s="17" t="s">
        <v>129</v>
      </c>
      <c r="BM251" s="214" t="s">
        <v>449</v>
      </c>
    </row>
    <row r="252" s="2" customFormat="1">
      <c r="A252" s="38"/>
      <c r="B252" s="39"/>
      <c r="C252" s="40"/>
      <c r="D252" s="216" t="s">
        <v>131</v>
      </c>
      <c r="E252" s="40"/>
      <c r="F252" s="217" t="s">
        <v>307</v>
      </c>
      <c r="G252" s="40"/>
      <c r="H252" s="40"/>
      <c r="I252" s="218"/>
      <c r="J252" s="40"/>
      <c r="K252" s="40"/>
      <c r="L252" s="44"/>
      <c r="M252" s="219"/>
      <c r="N252" s="220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131</v>
      </c>
      <c r="AU252" s="17" t="s">
        <v>80</v>
      </c>
    </row>
    <row r="253" s="2" customFormat="1" ht="16.5" customHeight="1">
      <c r="A253" s="38"/>
      <c r="B253" s="39"/>
      <c r="C253" s="204" t="s">
        <v>450</v>
      </c>
      <c r="D253" s="204" t="s">
        <v>124</v>
      </c>
      <c r="E253" s="205" t="s">
        <v>451</v>
      </c>
      <c r="F253" s="206" t="s">
        <v>311</v>
      </c>
      <c r="G253" s="207" t="s">
        <v>303</v>
      </c>
      <c r="H253" s="208">
        <v>4</v>
      </c>
      <c r="I253" s="209"/>
      <c r="J253" s="208">
        <f>ROUND(I253*H253,2)</f>
        <v>0</v>
      </c>
      <c r="K253" s="206" t="s">
        <v>18</v>
      </c>
      <c r="L253" s="44"/>
      <c r="M253" s="210" t="s">
        <v>18</v>
      </c>
      <c r="N253" s="211" t="s">
        <v>41</v>
      </c>
      <c r="O253" s="84"/>
      <c r="P253" s="212">
        <f>O253*H253</f>
        <v>0</v>
      </c>
      <c r="Q253" s="212">
        <v>0</v>
      </c>
      <c r="R253" s="212">
        <f>Q253*H253</f>
        <v>0</v>
      </c>
      <c r="S253" s="212">
        <v>0</v>
      </c>
      <c r="T253" s="213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4" t="s">
        <v>129</v>
      </c>
      <c r="AT253" s="214" t="s">
        <v>124</v>
      </c>
      <c r="AU253" s="214" t="s">
        <v>80</v>
      </c>
      <c r="AY253" s="17" t="s">
        <v>121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7" t="s">
        <v>78</v>
      </c>
      <c r="BK253" s="215">
        <f>ROUND(I253*H253,2)</f>
        <v>0</v>
      </c>
      <c r="BL253" s="17" t="s">
        <v>129</v>
      </c>
      <c r="BM253" s="214" t="s">
        <v>452</v>
      </c>
    </row>
    <row r="254" s="2" customFormat="1">
      <c r="A254" s="38"/>
      <c r="B254" s="39"/>
      <c r="C254" s="40"/>
      <c r="D254" s="216" t="s">
        <v>131</v>
      </c>
      <c r="E254" s="40"/>
      <c r="F254" s="217" t="s">
        <v>453</v>
      </c>
      <c r="G254" s="40"/>
      <c r="H254" s="40"/>
      <c r="I254" s="218"/>
      <c r="J254" s="40"/>
      <c r="K254" s="40"/>
      <c r="L254" s="44"/>
      <c r="M254" s="219"/>
      <c r="N254" s="220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131</v>
      </c>
      <c r="AU254" s="17" t="s">
        <v>80</v>
      </c>
    </row>
    <row r="255" s="2" customFormat="1" ht="16.5" customHeight="1">
      <c r="A255" s="38"/>
      <c r="B255" s="39"/>
      <c r="C255" s="204" t="s">
        <v>454</v>
      </c>
      <c r="D255" s="204" t="s">
        <v>124</v>
      </c>
      <c r="E255" s="205" t="s">
        <v>455</v>
      </c>
      <c r="F255" s="206" t="s">
        <v>315</v>
      </c>
      <c r="G255" s="207" t="s">
        <v>303</v>
      </c>
      <c r="H255" s="208">
        <v>2</v>
      </c>
      <c r="I255" s="209"/>
      <c r="J255" s="208">
        <f>ROUND(I255*H255,2)</f>
        <v>0</v>
      </c>
      <c r="K255" s="206" t="s">
        <v>18</v>
      </c>
      <c r="L255" s="44"/>
      <c r="M255" s="210" t="s">
        <v>18</v>
      </c>
      <c r="N255" s="211" t="s">
        <v>41</v>
      </c>
      <c r="O255" s="84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4" t="s">
        <v>129</v>
      </c>
      <c r="AT255" s="214" t="s">
        <v>124</v>
      </c>
      <c r="AU255" s="214" t="s">
        <v>80</v>
      </c>
      <c r="AY255" s="17" t="s">
        <v>121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7" t="s">
        <v>78</v>
      </c>
      <c r="BK255" s="215">
        <f>ROUND(I255*H255,2)</f>
        <v>0</v>
      </c>
      <c r="BL255" s="17" t="s">
        <v>129</v>
      </c>
      <c r="BM255" s="214" t="s">
        <v>456</v>
      </c>
    </row>
    <row r="256" s="2" customFormat="1">
      <c r="A256" s="38"/>
      <c r="B256" s="39"/>
      <c r="C256" s="40"/>
      <c r="D256" s="216" t="s">
        <v>131</v>
      </c>
      <c r="E256" s="40"/>
      <c r="F256" s="217" t="s">
        <v>315</v>
      </c>
      <c r="G256" s="40"/>
      <c r="H256" s="40"/>
      <c r="I256" s="218"/>
      <c r="J256" s="40"/>
      <c r="K256" s="40"/>
      <c r="L256" s="44"/>
      <c r="M256" s="219"/>
      <c r="N256" s="220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131</v>
      </c>
      <c r="AU256" s="17" t="s">
        <v>80</v>
      </c>
    </row>
    <row r="257" s="2" customFormat="1" ht="16.5" customHeight="1">
      <c r="A257" s="38"/>
      <c r="B257" s="39"/>
      <c r="C257" s="204" t="s">
        <v>457</v>
      </c>
      <c r="D257" s="204" t="s">
        <v>124</v>
      </c>
      <c r="E257" s="205" t="s">
        <v>458</v>
      </c>
      <c r="F257" s="206" t="s">
        <v>319</v>
      </c>
      <c r="G257" s="207" t="s">
        <v>303</v>
      </c>
      <c r="H257" s="208">
        <v>4</v>
      </c>
      <c r="I257" s="209"/>
      <c r="J257" s="208">
        <f>ROUND(I257*H257,2)</f>
        <v>0</v>
      </c>
      <c r="K257" s="206" t="s">
        <v>18</v>
      </c>
      <c r="L257" s="44"/>
      <c r="M257" s="210" t="s">
        <v>18</v>
      </c>
      <c r="N257" s="211" t="s">
        <v>41</v>
      </c>
      <c r="O257" s="84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4" t="s">
        <v>129</v>
      </c>
      <c r="AT257" s="214" t="s">
        <v>124</v>
      </c>
      <c r="AU257" s="214" t="s">
        <v>80</v>
      </c>
      <c r="AY257" s="17" t="s">
        <v>121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7" t="s">
        <v>78</v>
      </c>
      <c r="BK257" s="215">
        <f>ROUND(I257*H257,2)</f>
        <v>0</v>
      </c>
      <c r="BL257" s="17" t="s">
        <v>129</v>
      </c>
      <c r="BM257" s="214" t="s">
        <v>459</v>
      </c>
    </row>
    <row r="258" s="2" customFormat="1">
      <c r="A258" s="38"/>
      <c r="B258" s="39"/>
      <c r="C258" s="40"/>
      <c r="D258" s="216" t="s">
        <v>131</v>
      </c>
      <c r="E258" s="40"/>
      <c r="F258" s="217" t="s">
        <v>319</v>
      </c>
      <c r="G258" s="40"/>
      <c r="H258" s="40"/>
      <c r="I258" s="218"/>
      <c r="J258" s="40"/>
      <c r="K258" s="40"/>
      <c r="L258" s="44"/>
      <c r="M258" s="219"/>
      <c r="N258" s="220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131</v>
      </c>
      <c r="AU258" s="17" t="s">
        <v>80</v>
      </c>
    </row>
    <row r="259" s="2" customFormat="1" ht="16.5" customHeight="1">
      <c r="A259" s="38"/>
      <c r="B259" s="39"/>
      <c r="C259" s="204" t="s">
        <v>460</v>
      </c>
      <c r="D259" s="204" t="s">
        <v>124</v>
      </c>
      <c r="E259" s="205" t="s">
        <v>461</v>
      </c>
      <c r="F259" s="206" t="s">
        <v>323</v>
      </c>
      <c r="G259" s="207" t="s">
        <v>303</v>
      </c>
      <c r="H259" s="208">
        <v>8</v>
      </c>
      <c r="I259" s="209"/>
      <c r="J259" s="208">
        <f>ROUND(I259*H259,2)</f>
        <v>0</v>
      </c>
      <c r="K259" s="206" t="s">
        <v>18</v>
      </c>
      <c r="L259" s="44"/>
      <c r="M259" s="210" t="s">
        <v>18</v>
      </c>
      <c r="N259" s="211" t="s">
        <v>41</v>
      </c>
      <c r="O259" s="84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4" t="s">
        <v>129</v>
      </c>
      <c r="AT259" s="214" t="s">
        <v>124</v>
      </c>
      <c r="AU259" s="214" t="s">
        <v>80</v>
      </c>
      <c r="AY259" s="17" t="s">
        <v>121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7" t="s">
        <v>78</v>
      </c>
      <c r="BK259" s="215">
        <f>ROUND(I259*H259,2)</f>
        <v>0</v>
      </c>
      <c r="BL259" s="17" t="s">
        <v>129</v>
      </c>
      <c r="BM259" s="214" t="s">
        <v>462</v>
      </c>
    </row>
    <row r="260" s="2" customFormat="1">
      <c r="A260" s="38"/>
      <c r="B260" s="39"/>
      <c r="C260" s="40"/>
      <c r="D260" s="216" t="s">
        <v>131</v>
      </c>
      <c r="E260" s="40"/>
      <c r="F260" s="217" t="s">
        <v>463</v>
      </c>
      <c r="G260" s="40"/>
      <c r="H260" s="40"/>
      <c r="I260" s="218"/>
      <c r="J260" s="40"/>
      <c r="K260" s="40"/>
      <c r="L260" s="44"/>
      <c r="M260" s="219"/>
      <c r="N260" s="220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131</v>
      </c>
      <c r="AU260" s="17" t="s">
        <v>80</v>
      </c>
    </row>
    <row r="261" s="2" customFormat="1" ht="16.5" customHeight="1">
      <c r="A261" s="38"/>
      <c r="B261" s="39"/>
      <c r="C261" s="204" t="s">
        <v>464</v>
      </c>
      <c r="D261" s="204" t="s">
        <v>124</v>
      </c>
      <c r="E261" s="205" t="s">
        <v>326</v>
      </c>
      <c r="F261" s="206" t="s">
        <v>327</v>
      </c>
      <c r="G261" s="207" t="s">
        <v>303</v>
      </c>
      <c r="H261" s="208">
        <v>1</v>
      </c>
      <c r="I261" s="209"/>
      <c r="J261" s="208">
        <f>ROUND(I261*H261,2)</f>
        <v>0</v>
      </c>
      <c r="K261" s="206" t="s">
        <v>18</v>
      </c>
      <c r="L261" s="44"/>
      <c r="M261" s="210" t="s">
        <v>18</v>
      </c>
      <c r="N261" s="211" t="s">
        <v>41</v>
      </c>
      <c r="O261" s="84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14" t="s">
        <v>129</v>
      </c>
      <c r="AT261" s="214" t="s">
        <v>124</v>
      </c>
      <c r="AU261" s="214" t="s">
        <v>80</v>
      </c>
      <c r="AY261" s="17" t="s">
        <v>121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7" t="s">
        <v>78</v>
      </c>
      <c r="BK261" s="215">
        <f>ROUND(I261*H261,2)</f>
        <v>0</v>
      </c>
      <c r="BL261" s="17" t="s">
        <v>129</v>
      </c>
      <c r="BM261" s="214" t="s">
        <v>465</v>
      </c>
    </row>
    <row r="262" s="2" customFormat="1">
      <c r="A262" s="38"/>
      <c r="B262" s="39"/>
      <c r="C262" s="40"/>
      <c r="D262" s="216" t="s">
        <v>131</v>
      </c>
      <c r="E262" s="40"/>
      <c r="F262" s="217" t="s">
        <v>327</v>
      </c>
      <c r="G262" s="40"/>
      <c r="H262" s="40"/>
      <c r="I262" s="218"/>
      <c r="J262" s="40"/>
      <c r="K262" s="40"/>
      <c r="L262" s="44"/>
      <c r="M262" s="219"/>
      <c r="N262" s="220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131</v>
      </c>
      <c r="AU262" s="17" t="s">
        <v>80</v>
      </c>
    </row>
    <row r="263" s="2" customFormat="1" ht="16.5" customHeight="1">
      <c r="A263" s="38"/>
      <c r="B263" s="39"/>
      <c r="C263" s="204" t="s">
        <v>466</v>
      </c>
      <c r="D263" s="204" t="s">
        <v>124</v>
      </c>
      <c r="E263" s="205" t="s">
        <v>330</v>
      </c>
      <c r="F263" s="206" t="s">
        <v>331</v>
      </c>
      <c r="G263" s="207" t="s">
        <v>303</v>
      </c>
      <c r="H263" s="208">
        <v>1</v>
      </c>
      <c r="I263" s="209"/>
      <c r="J263" s="208">
        <f>ROUND(I263*H263,2)</f>
        <v>0</v>
      </c>
      <c r="K263" s="206" t="s">
        <v>18</v>
      </c>
      <c r="L263" s="44"/>
      <c r="M263" s="210" t="s">
        <v>18</v>
      </c>
      <c r="N263" s="211" t="s">
        <v>41</v>
      </c>
      <c r="O263" s="84"/>
      <c r="P263" s="212">
        <f>O263*H263</f>
        <v>0</v>
      </c>
      <c r="Q263" s="212">
        <v>0</v>
      </c>
      <c r="R263" s="212">
        <f>Q263*H263</f>
        <v>0</v>
      </c>
      <c r="S263" s="212">
        <v>0</v>
      </c>
      <c r="T263" s="213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4" t="s">
        <v>129</v>
      </c>
      <c r="AT263" s="214" t="s">
        <v>124</v>
      </c>
      <c r="AU263" s="214" t="s">
        <v>80</v>
      </c>
      <c r="AY263" s="17" t="s">
        <v>121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7" t="s">
        <v>78</v>
      </c>
      <c r="BK263" s="215">
        <f>ROUND(I263*H263,2)</f>
        <v>0</v>
      </c>
      <c r="BL263" s="17" t="s">
        <v>129</v>
      </c>
      <c r="BM263" s="214" t="s">
        <v>467</v>
      </c>
    </row>
    <row r="264" s="2" customFormat="1">
      <c r="A264" s="38"/>
      <c r="B264" s="39"/>
      <c r="C264" s="40"/>
      <c r="D264" s="216" t="s">
        <v>131</v>
      </c>
      <c r="E264" s="40"/>
      <c r="F264" s="217" t="s">
        <v>331</v>
      </c>
      <c r="G264" s="40"/>
      <c r="H264" s="40"/>
      <c r="I264" s="218"/>
      <c r="J264" s="40"/>
      <c r="K264" s="40"/>
      <c r="L264" s="44"/>
      <c r="M264" s="219"/>
      <c r="N264" s="220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131</v>
      </c>
      <c r="AU264" s="17" t="s">
        <v>80</v>
      </c>
    </row>
    <row r="265" s="2" customFormat="1" ht="16.5" customHeight="1">
      <c r="A265" s="38"/>
      <c r="B265" s="39"/>
      <c r="C265" s="204" t="s">
        <v>468</v>
      </c>
      <c r="D265" s="204" t="s">
        <v>124</v>
      </c>
      <c r="E265" s="205" t="s">
        <v>334</v>
      </c>
      <c r="F265" s="206" t="s">
        <v>335</v>
      </c>
      <c r="G265" s="207" t="s">
        <v>303</v>
      </c>
      <c r="H265" s="208">
        <v>1</v>
      </c>
      <c r="I265" s="209"/>
      <c r="J265" s="208">
        <f>ROUND(I265*H265,2)</f>
        <v>0</v>
      </c>
      <c r="K265" s="206" t="s">
        <v>18</v>
      </c>
      <c r="L265" s="44"/>
      <c r="M265" s="210" t="s">
        <v>18</v>
      </c>
      <c r="N265" s="211" t="s">
        <v>41</v>
      </c>
      <c r="O265" s="84"/>
      <c r="P265" s="212">
        <f>O265*H265</f>
        <v>0</v>
      </c>
      <c r="Q265" s="212">
        <v>0</v>
      </c>
      <c r="R265" s="212">
        <f>Q265*H265</f>
        <v>0</v>
      </c>
      <c r="S265" s="212">
        <v>0</v>
      </c>
      <c r="T265" s="21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14" t="s">
        <v>129</v>
      </c>
      <c r="AT265" s="214" t="s">
        <v>124</v>
      </c>
      <c r="AU265" s="214" t="s">
        <v>80</v>
      </c>
      <c r="AY265" s="17" t="s">
        <v>121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7" t="s">
        <v>78</v>
      </c>
      <c r="BK265" s="215">
        <f>ROUND(I265*H265,2)</f>
        <v>0</v>
      </c>
      <c r="BL265" s="17" t="s">
        <v>129</v>
      </c>
      <c r="BM265" s="214" t="s">
        <v>469</v>
      </c>
    </row>
    <row r="266" s="2" customFormat="1">
      <c r="A266" s="38"/>
      <c r="B266" s="39"/>
      <c r="C266" s="40"/>
      <c r="D266" s="216" t="s">
        <v>131</v>
      </c>
      <c r="E266" s="40"/>
      <c r="F266" s="217" t="s">
        <v>335</v>
      </c>
      <c r="G266" s="40"/>
      <c r="H266" s="40"/>
      <c r="I266" s="218"/>
      <c r="J266" s="40"/>
      <c r="K266" s="40"/>
      <c r="L266" s="44"/>
      <c r="M266" s="219"/>
      <c r="N266" s="220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131</v>
      </c>
      <c r="AU266" s="17" t="s">
        <v>80</v>
      </c>
    </row>
    <row r="267" s="2" customFormat="1" ht="16.5" customHeight="1">
      <c r="A267" s="38"/>
      <c r="B267" s="39"/>
      <c r="C267" s="204" t="s">
        <v>470</v>
      </c>
      <c r="D267" s="204" t="s">
        <v>124</v>
      </c>
      <c r="E267" s="205" t="s">
        <v>338</v>
      </c>
      <c r="F267" s="206" t="s">
        <v>339</v>
      </c>
      <c r="G267" s="207" t="s">
        <v>303</v>
      </c>
      <c r="H267" s="208">
        <v>1</v>
      </c>
      <c r="I267" s="209"/>
      <c r="J267" s="208">
        <f>ROUND(I267*H267,2)</f>
        <v>0</v>
      </c>
      <c r="K267" s="206" t="s">
        <v>18</v>
      </c>
      <c r="L267" s="44"/>
      <c r="M267" s="210" t="s">
        <v>18</v>
      </c>
      <c r="N267" s="211" t="s">
        <v>41</v>
      </c>
      <c r="O267" s="84"/>
      <c r="P267" s="212">
        <f>O267*H267</f>
        <v>0</v>
      </c>
      <c r="Q267" s="212">
        <v>0</v>
      </c>
      <c r="R267" s="212">
        <f>Q267*H267</f>
        <v>0</v>
      </c>
      <c r="S267" s="212">
        <v>0</v>
      </c>
      <c r="T267" s="213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4" t="s">
        <v>129</v>
      </c>
      <c r="AT267" s="214" t="s">
        <v>124</v>
      </c>
      <c r="AU267" s="214" t="s">
        <v>80</v>
      </c>
      <c r="AY267" s="17" t="s">
        <v>121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7" t="s">
        <v>78</v>
      </c>
      <c r="BK267" s="215">
        <f>ROUND(I267*H267,2)</f>
        <v>0</v>
      </c>
      <c r="BL267" s="17" t="s">
        <v>129</v>
      </c>
      <c r="BM267" s="214" t="s">
        <v>471</v>
      </c>
    </row>
    <row r="268" s="2" customFormat="1">
      <c r="A268" s="38"/>
      <c r="B268" s="39"/>
      <c r="C268" s="40"/>
      <c r="D268" s="216" t="s">
        <v>131</v>
      </c>
      <c r="E268" s="40"/>
      <c r="F268" s="217" t="s">
        <v>472</v>
      </c>
      <c r="G268" s="40"/>
      <c r="H268" s="40"/>
      <c r="I268" s="218"/>
      <c r="J268" s="40"/>
      <c r="K268" s="40"/>
      <c r="L268" s="44"/>
      <c r="M268" s="219"/>
      <c r="N268" s="220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131</v>
      </c>
      <c r="AU268" s="17" t="s">
        <v>80</v>
      </c>
    </row>
    <row r="269" s="2" customFormat="1" ht="16.5" customHeight="1">
      <c r="A269" s="38"/>
      <c r="B269" s="39"/>
      <c r="C269" s="204" t="s">
        <v>473</v>
      </c>
      <c r="D269" s="204" t="s">
        <v>124</v>
      </c>
      <c r="E269" s="205" t="s">
        <v>342</v>
      </c>
      <c r="F269" s="206" t="s">
        <v>343</v>
      </c>
      <c r="G269" s="207" t="s">
        <v>303</v>
      </c>
      <c r="H269" s="208">
        <v>1</v>
      </c>
      <c r="I269" s="209"/>
      <c r="J269" s="208">
        <f>ROUND(I269*H269,2)</f>
        <v>0</v>
      </c>
      <c r="K269" s="206" t="s">
        <v>18</v>
      </c>
      <c r="L269" s="44"/>
      <c r="M269" s="210" t="s">
        <v>18</v>
      </c>
      <c r="N269" s="211" t="s">
        <v>41</v>
      </c>
      <c r="O269" s="84"/>
      <c r="P269" s="212">
        <f>O269*H269</f>
        <v>0</v>
      </c>
      <c r="Q269" s="212">
        <v>0</v>
      </c>
      <c r="R269" s="212">
        <f>Q269*H269</f>
        <v>0</v>
      </c>
      <c r="S269" s="212">
        <v>0</v>
      </c>
      <c r="T269" s="213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4" t="s">
        <v>129</v>
      </c>
      <c r="AT269" s="214" t="s">
        <v>124</v>
      </c>
      <c r="AU269" s="214" t="s">
        <v>80</v>
      </c>
      <c r="AY269" s="17" t="s">
        <v>121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7" t="s">
        <v>78</v>
      </c>
      <c r="BK269" s="215">
        <f>ROUND(I269*H269,2)</f>
        <v>0</v>
      </c>
      <c r="BL269" s="17" t="s">
        <v>129</v>
      </c>
      <c r="BM269" s="214" t="s">
        <v>474</v>
      </c>
    </row>
    <row r="270" s="2" customFormat="1">
      <c r="A270" s="38"/>
      <c r="B270" s="39"/>
      <c r="C270" s="40"/>
      <c r="D270" s="216" t="s">
        <v>131</v>
      </c>
      <c r="E270" s="40"/>
      <c r="F270" s="217" t="s">
        <v>343</v>
      </c>
      <c r="G270" s="40"/>
      <c r="H270" s="40"/>
      <c r="I270" s="218"/>
      <c r="J270" s="40"/>
      <c r="K270" s="40"/>
      <c r="L270" s="44"/>
      <c r="M270" s="219"/>
      <c r="N270" s="220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131</v>
      </c>
      <c r="AU270" s="17" t="s">
        <v>80</v>
      </c>
    </row>
    <row r="271" s="2" customFormat="1" ht="16.5" customHeight="1">
      <c r="A271" s="38"/>
      <c r="B271" s="39"/>
      <c r="C271" s="204" t="s">
        <v>475</v>
      </c>
      <c r="D271" s="204" t="s">
        <v>124</v>
      </c>
      <c r="E271" s="205" t="s">
        <v>346</v>
      </c>
      <c r="F271" s="206" t="s">
        <v>347</v>
      </c>
      <c r="G271" s="207" t="s">
        <v>303</v>
      </c>
      <c r="H271" s="208">
        <v>1</v>
      </c>
      <c r="I271" s="209"/>
      <c r="J271" s="208">
        <f>ROUND(I271*H271,2)</f>
        <v>0</v>
      </c>
      <c r="K271" s="206" t="s">
        <v>18</v>
      </c>
      <c r="L271" s="44"/>
      <c r="M271" s="210" t="s">
        <v>18</v>
      </c>
      <c r="N271" s="211" t="s">
        <v>41</v>
      </c>
      <c r="O271" s="84"/>
      <c r="P271" s="212">
        <f>O271*H271</f>
        <v>0</v>
      </c>
      <c r="Q271" s="212">
        <v>0</v>
      </c>
      <c r="R271" s="212">
        <f>Q271*H271</f>
        <v>0</v>
      </c>
      <c r="S271" s="212">
        <v>0</v>
      </c>
      <c r="T271" s="21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14" t="s">
        <v>129</v>
      </c>
      <c r="AT271" s="214" t="s">
        <v>124</v>
      </c>
      <c r="AU271" s="214" t="s">
        <v>80</v>
      </c>
      <c r="AY271" s="17" t="s">
        <v>121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7" t="s">
        <v>78</v>
      </c>
      <c r="BK271" s="215">
        <f>ROUND(I271*H271,2)</f>
        <v>0</v>
      </c>
      <c r="BL271" s="17" t="s">
        <v>129</v>
      </c>
      <c r="BM271" s="214" t="s">
        <v>476</v>
      </c>
    </row>
    <row r="272" s="2" customFormat="1">
      <c r="A272" s="38"/>
      <c r="B272" s="39"/>
      <c r="C272" s="40"/>
      <c r="D272" s="216" t="s">
        <v>131</v>
      </c>
      <c r="E272" s="40"/>
      <c r="F272" s="217" t="s">
        <v>347</v>
      </c>
      <c r="G272" s="40"/>
      <c r="H272" s="40"/>
      <c r="I272" s="218"/>
      <c r="J272" s="40"/>
      <c r="K272" s="40"/>
      <c r="L272" s="44"/>
      <c r="M272" s="219"/>
      <c r="N272" s="220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131</v>
      </c>
      <c r="AU272" s="17" t="s">
        <v>80</v>
      </c>
    </row>
    <row r="273" s="2" customFormat="1" ht="16.5" customHeight="1">
      <c r="A273" s="38"/>
      <c r="B273" s="39"/>
      <c r="C273" s="204" t="s">
        <v>477</v>
      </c>
      <c r="D273" s="204" t="s">
        <v>124</v>
      </c>
      <c r="E273" s="205" t="s">
        <v>350</v>
      </c>
      <c r="F273" s="206" t="s">
        <v>351</v>
      </c>
      <c r="G273" s="207" t="s">
        <v>303</v>
      </c>
      <c r="H273" s="208">
        <v>1</v>
      </c>
      <c r="I273" s="209"/>
      <c r="J273" s="208">
        <f>ROUND(I273*H273,2)</f>
        <v>0</v>
      </c>
      <c r="K273" s="206" t="s">
        <v>18</v>
      </c>
      <c r="L273" s="44"/>
      <c r="M273" s="210" t="s">
        <v>18</v>
      </c>
      <c r="N273" s="211" t="s">
        <v>41</v>
      </c>
      <c r="O273" s="84"/>
      <c r="P273" s="212">
        <f>O273*H273</f>
        <v>0</v>
      </c>
      <c r="Q273" s="212">
        <v>0</v>
      </c>
      <c r="R273" s="212">
        <f>Q273*H273</f>
        <v>0</v>
      </c>
      <c r="S273" s="212">
        <v>0</v>
      </c>
      <c r="T273" s="213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4" t="s">
        <v>129</v>
      </c>
      <c r="AT273" s="214" t="s">
        <v>124</v>
      </c>
      <c r="AU273" s="214" t="s">
        <v>80</v>
      </c>
      <c r="AY273" s="17" t="s">
        <v>121</v>
      </c>
      <c r="BE273" s="215">
        <f>IF(N273="základní",J273,0)</f>
        <v>0</v>
      </c>
      <c r="BF273" s="215">
        <f>IF(N273="snížená",J273,0)</f>
        <v>0</v>
      </c>
      <c r="BG273" s="215">
        <f>IF(N273="zákl. přenesená",J273,0)</f>
        <v>0</v>
      </c>
      <c r="BH273" s="215">
        <f>IF(N273="sníž. přenesená",J273,0)</f>
        <v>0</v>
      </c>
      <c r="BI273" s="215">
        <f>IF(N273="nulová",J273,0)</f>
        <v>0</v>
      </c>
      <c r="BJ273" s="17" t="s">
        <v>78</v>
      </c>
      <c r="BK273" s="215">
        <f>ROUND(I273*H273,2)</f>
        <v>0</v>
      </c>
      <c r="BL273" s="17" t="s">
        <v>129</v>
      </c>
      <c r="BM273" s="214" t="s">
        <v>478</v>
      </c>
    </row>
    <row r="274" s="2" customFormat="1">
      <c r="A274" s="38"/>
      <c r="B274" s="39"/>
      <c r="C274" s="40"/>
      <c r="D274" s="216" t="s">
        <v>131</v>
      </c>
      <c r="E274" s="40"/>
      <c r="F274" s="217" t="s">
        <v>351</v>
      </c>
      <c r="G274" s="40"/>
      <c r="H274" s="40"/>
      <c r="I274" s="218"/>
      <c r="J274" s="40"/>
      <c r="K274" s="40"/>
      <c r="L274" s="44"/>
      <c r="M274" s="219"/>
      <c r="N274" s="220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131</v>
      </c>
      <c r="AU274" s="17" t="s">
        <v>80</v>
      </c>
    </row>
    <row r="275" s="2" customFormat="1" ht="16.5" customHeight="1">
      <c r="A275" s="38"/>
      <c r="B275" s="39"/>
      <c r="C275" s="204" t="s">
        <v>479</v>
      </c>
      <c r="D275" s="204" t="s">
        <v>124</v>
      </c>
      <c r="E275" s="205" t="s">
        <v>480</v>
      </c>
      <c r="F275" s="206" t="s">
        <v>481</v>
      </c>
      <c r="G275" s="207" t="s">
        <v>303</v>
      </c>
      <c r="H275" s="208">
        <v>1</v>
      </c>
      <c r="I275" s="209"/>
      <c r="J275" s="208">
        <f>ROUND(I275*H275,2)</f>
        <v>0</v>
      </c>
      <c r="K275" s="206" t="s">
        <v>18</v>
      </c>
      <c r="L275" s="44"/>
      <c r="M275" s="210" t="s">
        <v>18</v>
      </c>
      <c r="N275" s="211" t="s">
        <v>41</v>
      </c>
      <c r="O275" s="84"/>
      <c r="P275" s="212">
        <f>O275*H275</f>
        <v>0</v>
      </c>
      <c r="Q275" s="212">
        <v>0</v>
      </c>
      <c r="R275" s="212">
        <f>Q275*H275</f>
        <v>0</v>
      </c>
      <c r="S275" s="212">
        <v>0</v>
      </c>
      <c r="T275" s="21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4" t="s">
        <v>129</v>
      </c>
      <c r="AT275" s="214" t="s">
        <v>124</v>
      </c>
      <c r="AU275" s="214" t="s">
        <v>80</v>
      </c>
      <c r="AY275" s="17" t="s">
        <v>121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7" t="s">
        <v>78</v>
      </c>
      <c r="BK275" s="215">
        <f>ROUND(I275*H275,2)</f>
        <v>0</v>
      </c>
      <c r="BL275" s="17" t="s">
        <v>129</v>
      </c>
      <c r="BM275" s="214" t="s">
        <v>482</v>
      </c>
    </row>
    <row r="276" s="2" customFormat="1">
      <c r="A276" s="38"/>
      <c r="B276" s="39"/>
      <c r="C276" s="40"/>
      <c r="D276" s="216" t="s">
        <v>131</v>
      </c>
      <c r="E276" s="40"/>
      <c r="F276" s="217" t="s">
        <v>483</v>
      </c>
      <c r="G276" s="40"/>
      <c r="H276" s="40"/>
      <c r="I276" s="218"/>
      <c r="J276" s="40"/>
      <c r="K276" s="40"/>
      <c r="L276" s="44"/>
      <c r="M276" s="219"/>
      <c r="N276" s="220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131</v>
      </c>
      <c r="AU276" s="17" t="s">
        <v>80</v>
      </c>
    </row>
    <row r="277" s="2" customFormat="1" ht="16.5" customHeight="1">
      <c r="A277" s="38"/>
      <c r="B277" s="39"/>
      <c r="C277" s="204" t="s">
        <v>484</v>
      </c>
      <c r="D277" s="204" t="s">
        <v>124</v>
      </c>
      <c r="E277" s="205" t="s">
        <v>485</v>
      </c>
      <c r="F277" s="206" t="s">
        <v>486</v>
      </c>
      <c r="G277" s="207" t="s">
        <v>241</v>
      </c>
      <c r="H277" s="208">
        <v>3</v>
      </c>
      <c r="I277" s="209"/>
      <c r="J277" s="208">
        <f>ROUND(I277*H277,2)</f>
        <v>0</v>
      </c>
      <c r="K277" s="206" t="s">
        <v>18</v>
      </c>
      <c r="L277" s="44"/>
      <c r="M277" s="210" t="s">
        <v>18</v>
      </c>
      <c r="N277" s="211" t="s">
        <v>41</v>
      </c>
      <c r="O277" s="84"/>
      <c r="P277" s="212">
        <f>O277*H277</f>
        <v>0</v>
      </c>
      <c r="Q277" s="212">
        <v>0</v>
      </c>
      <c r="R277" s="212">
        <f>Q277*H277</f>
        <v>0</v>
      </c>
      <c r="S277" s="212">
        <v>0</v>
      </c>
      <c r="T277" s="213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14" t="s">
        <v>129</v>
      </c>
      <c r="AT277" s="214" t="s">
        <v>124</v>
      </c>
      <c r="AU277" s="214" t="s">
        <v>80</v>
      </c>
      <c r="AY277" s="17" t="s">
        <v>121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7" t="s">
        <v>78</v>
      </c>
      <c r="BK277" s="215">
        <f>ROUND(I277*H277,2)</f>
        <v>0</v>
      </c>
      <c r="BL277" s="17" t="s">
        <v>129</v>
      </c>
      <c r="BM277" s="214" t="s">
        <v>487</v>
      </c>
    </row>
    <row r="278" s="2" customFormat="1">
      <c r="A278" s="38"/>
      <c r="B278" s="39"/>
      <c r="C278" s="40"/>
      <c r="D278" s="216" t="s">
        <v>131</v>
      </c>
      <c r="E278" s="40"/>
      <c r="F278" s="217" t="s">
        <v>486</v>
      </c>
      <c r="G278" s="40"/>
      <c r="H278" s="40"/>
      <c r="I278" s="218"/>
      <c r="J278" s="40"/>
      <c r="K278" s="40"/>
      <c r="L278" s="44"/>
      <c r="M278" s="219"/>
      <c r="N278" s="220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131</v>
      </c>
      <c r="AU278" s="17" t="s">
        <v>80</v>
      </c>
    </row>
    <row r="279" s="2" customFormat="1" ht="16.5" customHeight="1">
      <c r="A279" s="38"/>
      <c r="B279" s="39"/>
      <c r="C279" s="204" t="s">
        <v>488</v>
      </c>
      <c r="D279" s="204" t="s">
        <v>124</v>
      </c>
      <c r="E279" s="205" t="s">
        <v>489</v>
      </c>
      <c r="F279" s="206" t="s">
        <v>490</v>
      </c>
      <c r="G279" s="207" t="s">
        <v>491</v>
      </c>
      <c r="H279" s="208">
        <v>1</v>
      </c>
      <c r="I279" s="209"/>
      <c r="J279" s="208">
        <f>ROUND(I279*H279,2)</f>
        <v>0</v>
      </c>
      <c r="K279" s="206" t="s">
        <v>18</v>
      </c>
      <c r="L279" s="44"/>
      <c r="M279" s="210" t="s">
        <v>18</v>
      </c>
      <c r="N279" s="211" t="s">
        <v>41</v>
      </c>
      <c r="O279" s="84"/>
      <c r="P279" s="212">
        <f>O279*H279</f>
        <v>0</v>
      </c>
      <c r="Q279" s="212">
        <v>0</v>
      </c>
      <c r="R279" s="212">
        <f>Q279*H279</f>
        <v>0</v>
      </c>
      <c r="S279" s="212">
        <v>0</v>
      </c>
      <c r="T279" s="21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14" t="s">
        <v>129</v>
      </c>
      <c r="AT279" s="214" t="s">
        <v>124</v>
      </c>
      <c r="AU279" s="214" t="s">
        <v>80</v>
      </c>
      <c r="AY279" s="17" t="s">
        <v>121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7" t="s">
        <v>78</v>
      </c>
      <c r="BK279" s="215">
        <f>ROUND(I279*H279,2)</f>
        <v>0</v>
      </c>
      <c r="BL279" s="17" t="s">
        <v>129</v>
      </c>
      <c r="BM279" s="214" t="s">
        <v>492</v>
      </c>
    </row>
    <row r="280" s="2" customFormat="1">
      <c r="A280" s="38"/>
      <c r="B280" s="39"/>
      <c r="C280" s="40"/>
      <c r="D280" s="216" t="s">
        <v>131</v>
      </c>
      <c r="E280" s="40"/>
      <c r="F280" s="217" t="s">
        <v>493</v>
      </c>
      <c r="G280" s="40"/>
      <c r="H280" s="40"/>
      <c r="I280" s="218"/>
      <c r="J280" s="40"/>
      <c r="K280" s="40"/>
      <c r="L280" s="44"/>
      <c r="M280" s="219"/>
      <c r="N280" s="220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131</v>
      </c>
      <c r="AU280" s="17" t="s">
        <v>80</v>
      </c>
    </row>
    <row r="281" s="2" customFormat="1" ht="16.5" customHeight="1">
      <c r="A281" s="38"/>
      <c r="B281" s="39"/>
      <c r="C281" s="204" t="s">
        <v>494</v>
      </c>
      <c r="D281" s="204" t="s">
        <v>124</v>
      </c>
      <c r="E281" s="205" t="s">
        <v>495</v>
      </c>
      <c r="F281" s="206" t="s">
        <v>355</v>
      </c>
      <c r="G281" s="207" t="s">
        <v>141</v>
      </c>
      <c r="H281" s="208">
        <v>200</v>
      </c>
      <c r="I281" s="209"/>
      <c r="J281" s="208">
        <f>ROUND(I281*H281,2)</f>
        <v>0</v>
      </c>
      <c r="K281" s="206" t="s">
        <v>18</v>
      </c>
      <c r="L281" s="44"/>
      <c r="M281" s="210" t="s">
        <v>18</v>
      </c>
      <c r="N281" s="211" t="s">
        <v>41</v>
      </c>
      <c r="O281" s="84"/>
      <c r="P281" s="212">
        <f>O281*H281</f>
        <v>0</v>
      </c>
      <c r="Q281" s="212">
        <v>0</v>
      </c>
      <c r="R281" s="212">
        <f>Q281*H281</f>
        <v>0</v>
      </c>
      <c r="S281" s="212">
        <v>0</v>
      </c>
      <c r="T281" s="213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14" t="s">
        <v>129</v>
      </c>
      <c r="AT281" s="214" t="s">
        <v>124</v>
      </c>
      <c r="AU281" s="214" t="s">
        <v>80</v>
      </c>
      <c r="AY281" s="17" t="s">
        <v>121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7" t="s">
        <v>78</v>
      </c>
      <c r="BK281" s="215">
        <f>ROUND(I281*H281,2)</f>
        <v>0</v>
      </c>
      <c r="BL281" s="17" t="s">
        <v>129</v>
      </c>
      <c r="BM281" s="214" t="s">
        <v>496</v>
      </c>
    </row>
    <row r="282" s="2" customFormat="1">
      <c r="A282" s="38"/>
      <c r="B282" s="39"/>
      <c r="C282" s="40"/>
      <c r="D282" s="216" t="s">
        <v>131</v>
      </c>
      <c r="E282" s="40"/>
      <c r="F282" s="217" t="s">
        <v>355</v>
      </c>
      <c r="G282" s="40"/>
      <c r="H282" s="40"/>
      <c r="I282" s="218"/>
      <c r="J282" s="40"/>
      <c r="K282" s="40"/>
      <c r="L282" s="44"/>
      <c r="M282" s="219"/>
      <c r="N282" s="220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131</v>
      </c>
      <c r="AU282" s="17" t="s">
        <v>80</v>
      </c>
    </row>
    <row r="283" s="2" customFormat="1" ht="16.5" customHeight="1">
      <c r="A283" s="38"/>
      <c r="B283" s="39"/>
      <c r="C283" s="204" t="s">
        <v>497</v>
      </c>
      <c r="D283" s="204" t="s">
        <v>124</v>
      </c>
      <c r="E283" s="205" t="s">
        <v>498</v>
      </c>
      <c r="F283" s="206" t="s">
        <v>359</v>
      </c>
      <c r="G283" s="207" t="s">
        <v>141</v>
      </c>
      <c r="H283" s="208">
        <v>150</v>
      </c>
      <c r="I283" s="209"/>
      <c r="J283" s="208">
        <f>ROUND(I283*H283,2)</f>
        <v>0</v>
      </c>
      <c r="K283" s="206" t="s">
        <v>18</v>
      </c>
      <c r="L283" s="44"/>
      <c r="M283" s="210" t="s">
        <v>18</v>
      </c>
      <c r="N283" s="211" t="s">
        <v>41</v>
      </c>
      <c r="O283" s="84"/>
      <c r="P283" s="212">
        <f>O283*H283</f>
        <v>0</v>
      </c>
      <c r="Q283" s="212">
        <v>0</v>
      </c>
      <c r="R283" s="212">
        <f>Q283*H283</f>
        <v>0</v>
      </c>
      <c r="S283" s="212">
        <v>0</v>
      </c>
      <c r="T283" s="21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14" t="s">
        <v>129</v>
      </c>
      <c r="AT283" s="214" t="s">
        <v>124</v>
      </c>
      <c r="AU283" s="214" t="s">
        <v>80</v>
      </c>
      <c r="AY283" s="17" t="s">
        <v>121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7" t="s">
        <v>78</v>
      </c>
      <c r="BK283" s="215">
        <f>ROUND(I283*H283,2)</f>
        <v>0</v>
      </c>
      <c r="BL283" s="17" t="s">
        <v>129</v>
      </c>
      <c r="BM283" s="214" t="s">
        <v>499</v>
      </c>
    </row>
    <row r="284" s="2" customFormat="1">
      <c r="A284" s="38"/>
      <c r="B284" s="39"/>
      <c r="C284" s="40"/>
      <c r="D284" s="216" t="s">
        <v>131</v>
      </c>
      <c r="E284" s="40"/>
      <c r="F284" s="217" t="s">
        <v>359</v>
      </c>
      <c r="G284" s="40"/>
      <c r="H284" s="40"/>
      <c r="I284" s="218"/>
      <c r="J284" s="40"/>
      <c r="K284" s="40"/>
      <c r="L284" s="44"/>
      <c r="M284" s="219"/>
      <c r="N284" s="220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131</v>
      </c>
      <c r="AU284" s="17" t="s">
        <v>80</v>
      </c>
    </row>
    <row r="285" s="2" customFormat="1" ht="16.5" customHeight="1">
      <c r="A285" s="38"/>
      <c r="B285" s="39"/>
      <c r="C285" s="204" t="s">
        <v>500</v>
      </c>
      <c r="D285" s="204" t="s">
        <v>124</v>
      </c>
      <c r="E285" s="205" t="s">
        <v>501</v>
      </c>
      <c r="F285" s="206" t="s">
        <v>363</v>
      </c>
      <c r="G285" s="207" t="s">
        <v>141</v>
      </c>
      <c r="H285" s="208">
        <v>15</v>
      </c>
      <c r="I285" s="209"/>
      <c r="J285" s="208">
        <f>ROUND(I285*H285,2)</f>
        <v>0</v>
      </c>
      <c r="K285" s="206" t="s">
        <v>18</v>
      </c>
      <c r="L285" s="44"/>
      <c r="M285" s="210" t="s">
        <v>18</v>
      </c>
      <c r="N285" s="211" t="s">
        <v>41</v>
      </c>
      <c r="O285" s="84"/>
      <c r="P285" s="212">
        <f>O285*H285</f>
        <v>0</v>
      </c>
      <c r="Q285" s="212">
        <v>0</v>
      </c>
      <c r="R285" s="212">
        <f>Q285*H285</f>
        <v>0</v>
      </c>
      <c r="S285" s="212">
        <v>0</v>
      </c>
      <c r="T285" s="213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4" t="s">
        <v>129</v>
      </c>
      <c r="AT285" s="214" t="s">
        <v>124</v>
      </c>
      <c r="AU285" s="214" t="s">
        <v>80</v>
      </c>
      <c r="AY285" s="17" t="s">
        <v>121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7" t="s">
        <v>78</v>
      </c>
      <c r="BK285" s="215">
        <f>ROUND(I285*H285,2)</f>
        <v>0</v>
      </c>
      <c r="BL285" s="17" t="s">
        <v>129</v>
      </c>
      <c r="BM285" s="214" t="s">
        <v>502</v>
      </c>
    </row>
    <row r="286" s="2" customFormat="1">
      <c r="A286" s="38"/>
      <c r="B286" s="39"/>
      <c r="C286" s="40"/>
      <c r="D286" s="216" t="s">
        <v>131</v>
      </c>
      <c r="E286" s="40"/>
      <c r="F286" s="217" t="s">
        <v>503</v>
      </c>
      <c r="G286" s="40"/>
      <c r="H286" s="40"/>
      <c r="I286" s="218"/>
      <c r="J286" s="40"/>
      <c r="K286" s="40"/>
      <c r="L286" s="44"/>
      <c r="M286" s="219"/>
      <c r="N286" s="220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131</v>
      </c>
      <c r="AU286" s="17" t="s">
        <v>80</v>
      </c>
    </row>
    <row r="287" s="2" customFormat="1" ht="16.5" customHeight="1">
      <c r="A287" s="38"/>
      <c r="B287" s="39"/>
      <c r="C287" s="204" t="s">
        <v>504</v>
      </c>
      <c r="D287" s="204" t="s">
        <v>124</v>
      </c>
      <c r="E287" s="205" t="s">
        <v>505</v>
      </c>
      <c r="F287" s="206" t="s">
        <v>367</v>
      </c>
      <c r="G287" s="207" t="s">
        <v>141</v>
      </c>
      <c r="H287" s="208">
        <v>15</v>
      </c>
      <c r="I287" s="209"/>
      <c r="J287" s="208">
        <f>ROUND(I287*H287,2)</f>
        <v>0</v>
      </c>
      <c r="K287" s="206" t="s">
        <v>18</v>
      </c>
      <c r="L287" s="44"/>
      <c r="M287" s="210" t="s">
        <v>18</v>
      </c>
      <c r="N287" s="211" t="s">
        <v>41</v>
      </c>
      <c r="O287" s="84"/>
      <c r="P287" s="212">
        <f>O287*H287</f>
        <v>0</v>
      </c>
      <c r="Q287" s="212">
        <v>0</v>
      </c>
      <c r="R287" s="212">
        <f>Q287*H287</f>
        <v>0</v>
      </c>
      <c r="S287" s="212">
        <v>0</v>
      </c>
      <c r="T287" s="213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14" t="s">
        <v>129</v>
      </c>
      <c r="AT287" s="214" t="s">
        <v>124</v>
      </c>
      <c r="AU287" s="214" t="s">
        <v>80</v>
      </c>
      <c r="AY287" s="17" t="s">
        <v>121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7" t="s">
        <v>78</v>
      </c>
      <c r="BK287" s="215">
        <f>ROUND(I287*H287,2)</f>
        <v>0</v>
      </c>
      <c r="BL287" s="17" t="s">
        <v>129</v>
      </c>
      <c r="BM287" s="214" t="s">
        <v>506</v>
      </c>
    </row>
    <row r="288" s="2" customFormat="1">
      <c r="A288" s="38"/>
      <c r="B288" s="39"/>
      <c r="C288" s="40"/>
      <c r="D288" s="216" t="s">
        <v>131</v>
      </c>
      <c r="E288" s="40"/>
      <c r="F288" s="217" t="s">
        <v>367</v>
      </c>
      <c r="G288" s="40"/>
      <c r="H288" s="40"/>
      <c r="I288" s="218"/>
      <c r="J288" s="40"/>
      <c r="K288" s="40"/>
      <c r="L288" s="44"/>
      <c r="M288" s="219"/>
      <c r="N288" s="220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131</v>
      </c>
      <c r="AU288" s="17" t="s">
        <v>80</v>
      </c>
    </row>
    <row r="289" s="2" customFormat="1" ht="16.5" customHeight="1">
      <c r="A289" s="38"/>
      <c r="B289" s="39"/>
      <c r="C289" s="204" t="s">
        <v>507</v>
      </c>
      <c r="D289" s="204" t="s">
        <v>124</v>
      </c>
      <c r="E289" s="205" t="s">
        <v>508</v>
      </c>
      <c r="F289" s="206" t="s">
        <v>371</v>
      </c>
      <c r="G289" s="207" t="s">
        <v>141</v>
      </c>
      <c r="H289" s="208">
        <v>20</v>
      </c>
      <c r="I289" s="209"/>
      <c r="J289" s="208">
        <f>ROUND(I289*H289,2)</f>
        <v>0</v>
      </c>
      <c r="K289" s="206" t="s">
        <v>18</v>
      </c>
      <c r="L289" s="44"/>
      <c r="M289" s="210" t="s">
        <v>18</v>
      </c>
      <c r="N289" s="211" t="s">
        <v>41</v>
      </c>
      <c r="O289" s="84"/>
      <c r="P289" s="212">
        <f>O289*H289</f>
        <v>0</v>
      </c>
      <c r="Q289" s="212">
        <v>0</v>
      </c>
      <c r="R289" s="212">
        <f>Q289*H289</f>
        <v>0</v>
      </c>
      <c r="S289" s="212">
        <v>0</v>
      </c>
      <c r="T289" s="213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14" t="s">
        <v>129</v>
      </c>
      <c r="AT289" s="214" t="s">
        <v>124</v>
      </c>
      <c r="AU289" s="214" t="s">
        <v>80</v>
      </c>
      <c r="AY289" s="17" t="s">
        <v>121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7" t="s">
        <v>78</v>
      </c>
      <c r="BK289" s="215">
        <f>ROUND(I289*H289,2)</f>
        <v>0</v>
      </c>
      <c r="BL289" s="17" t="s">
        <v>129</v>
      </c>
      <c r="BM289" s="214" t="s">
        <v>509</v>
      </c>
    </row>
    <row r="290" s="2" customFormat="1">
      <c r="A290" s="38"/>
      <c r="B290" s="39"/>
      <c r="C290" s="40"/>
      <c r="D290" s="216" t="s">
        <v>131</v>
      </c>
      <c r="E290" s="40"/>
      <c r="F290" s="217" t="s">
        <v>371</v>
      </c>
      <c r="G290" s="40"/>
      <c r="H290" s="40"/>
      <c r="I290" s="218"/>
      <c r="J290" s="40"/>
      <c r="K290" s="40"/>
      <c r="L290" s="44"/>
      <c r="M290" s="219"/>
      <c r="N290" s="220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131</v>
      </c>
      <c r="AU290" s="17" t="s">
        <v>80</v>
      </c>
    </row>
    <row r="291" s="2" customFormat="1" ht="16.5" customHeight="1">
      <c r="A291" s="38"/>
      <c r="B291" s="39"/>
      <c r="C291" s="204" t="s">
        <v>510</v>
      </c>
      <c r="D291" s="204" t="s">
        <v>124</v>
      </c>
      <c r="E291" s="205" t="s">
        <v>511</v>
      </c>
      <c r="F291" s="206" t="s">
        <v>375</v>
      </c>
      <c r="G291" s="207" t="s">
        <v>141</v>
      </c>
      <c r="H291" s="208">
        <v>20</v>
      </c>
      <c r="I291" s="209"/>
      <c r="J291" s="208">
        <f>ROUND(I291*H291,2)</f>
        <v>0</v>
      </c>
      <c r="K291" s="206" t="s">
        <v>18</v>
      </c>
      <c r="L291" s="44"/>
      <c r="M291" s="210" t="s">
        <v>18</v>
      </c>
      <c r="N291" s="211" t="s">
        <v>41</v>
      </c>
      <c r="O291" s="84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14" t="s">
        <v>129</v>
      </c>
      <c r="AT291" s="214" t="s">
        <v>124</v>
      </c>
      <c r="AU291" s="214" t="s">
        <v>80</v>
      </c>
      <c r="AY291" s="17" t="s">
        <v>121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7" t="s">
        <v>78</v>
      </c>
      <c r="BK291" s="215">
        <f>ROUND(I291*H291,2)</f>
        <v>0</v>
      </c>
      <c r="BL291" s="17" t="s">
        <v>129</v>
      </c>
      <c r="BM291" s="214" t="s">
        <v>512</v>
      </c>
    </row>
    <row r="292" s="2" customFormat="1">
      <c r="A292" s="38"/>
      <c r="B292" s="39"/>
      <c r="C292" s="40"/>
      <c r="D292" s="216" t="s">
        <v>131</v>
      </c>
      <c r="E292" s="40"/>
      <c r="F292" s="217" t="s">
        <v>375</v>
      </c>
      <c r="G292" s="40"/>
      <c r="H292" s="40"/>
      <c r="I292" s="218"/>
      <c r="J292" s="40"/>
      <c r="K292" s="40"/>
      <c r="L292" s="44"/>
      <c r="M292" s="219"/>
      <c r="N292" s="220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131</v>
      </c>
      <c r="AU292" s="17" t="s">
        <v>80</v>
      </c>
    </row>
    <row r="293" s="2" customFormat="1" ht="16.5" customHeight="1">
      <c r="A293" s="38"/>
      <c r="B293" s="39"/>
      <c r="C293" s="204" t="s">
        <v>513</v>
      </c>
      <c r="D293" s="204" t="s">
        <v>124</v>
      </c>
      <c r="E293" s="205" t="s">
        <v>514</v>
      </c>
      <c r="F293" s="206" t="s">
        <v>379</v>
      </c>
      <c r="G293" s="207" t="s">
        <v>18</v>
      </c>
      <c r="H293" s="208">
        <v>30</v>
      </c>
      <c r="I293" s="209"/>
      <c r="J293" s="208">
        <f>ROUND(I293*H293,2)</f>
        <v>0</v>
      </c>
      <c r="K293" s="206" t="s">
        <v>18</v>
      </c>
      <c r="L293" s="44"/>
      <c r="M293" s="210" t="s">
        <v>18</v>
      </c>
      <c r="N293" s="211" t="s">
        <v>41</v>
      </c>
      <c r="O293" s="84"/>
      <c r="P293" s="212">
        <f>O293*H293</f>
        <v>0</v>
      </c>
      <c r="Q293" s="212">
        <v>0</v>
      </c>
      <c r="R293" s="212">
        <f>Q293*H293</f>
        <v>0</v>
      </c>
      <c r="S293" s="212">
        <v>0</v>
      </c>
      <c r="T293" s="213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4" t="s">
        <v>129</v>
      </c>
      <c r="AT293" s="214" t="s">
        <v>124</v>
      </c>
      <c r="AU293" s="214" t="s">
        <v>80</v>
      </c>
      <c r="AY293" s="17" t="s">
        <v>121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7" t="s">
        <v>78</v>
      </c>
      <c r="BK293" s="215">
        <f>ROUND(I293*H293,2)</f>
        <v>0</v>
      </c>
      <c r="BL293" s="17" t="s">
        <v>129</v>
      </c>
      <c r="BM293" s="214" t="s">
        <v>515</v>
      </c>
    </row>
    <row r="294" s="2" customFormat="1">
      <c r="A294" s="38"/>
      <c r="B294" s="39"/>
      <c r="C294" s="40"/>
      <c r="D294" s="216" t="s">
        <v>131</v>
      </c>
      <c r="E294" s="40"/>
      <c r="F294" s="217" t="s">
        <v>379</v>
      </c>
      <c r="G294" s="40"/>
      <c r="H294" s="40"/>
      <c r="I294" s="218"/>
      <c r="J294" s="40"/>
      <c r="K294" s="40"/>
      <c r="L294" s="44"/>
      <c r="M294" s="219"/>
      <c r="N294" s="220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131</v>
      </c>
      <c r="AU294" s="17" t="s">
        <v>80</v>
      </c>
    </row>
    <row r="295" s="2" customFormat="1" ht="16.5" customHeight="1">
      <c r="A295" s="38"/>
      <c r="B295" s="39"/>
      <c r="C295" s="204" t="s">
        <v>516</v>
      </c>
      <c r="D295" s="204" t="s">
        <v>124</v>
      </c>
      <c r="E295" s="205" t="s">
        <v>517</v>
      </c>
      <c r="F295" s="206" t="s">
        <v>383</v>
      </c>
      <c r="G295" s="207" t="s">
        <v>141</v>
      </c>
      <c r="H295" s="208">
        <v>5</v>
      </c>
      <c r="I295" s="209"/>
      <c r="J295" s="208">
        <f>ROUND(I295*H295,2)</f>
        <v>0</v>
      </c>
      <c r="K295" s="206" t="s">
        <v>18</v>
      </c>
      <c r="L295" s="44"/>
      <c r="M295" s="210" t="s">
        <v>18</v>
      </c>
      <c r="N295" s="211" t="s">
        <v>41</v>
      </c>
      <c r="O295" s="84"/>
      <c r="P295" s="212">
        <f>O295*H295</f>
        <v>0</v>
      </c>
      <c r="Q295" s="212">
        <v>0</v>
      </c>
      <c r="R295" s="212">
        <f>Q295*H295</f>
        <v>0</v>
      </c>
      <c r="S295" s="212">
        <v>0</v>
      </c>
      <c r="T295" s="213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14" t="s">
        <v>129</v>
      </c>
      <c r="AT295" s="214" t="s">
        <v>124</v>
      </c>
      <c r="AU295" s="214" t="s">
        <v>80</v>
      </c>
      <c r="AY295" s="17" t="s">
        <v>121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17" t="s">
        <v>78</v>
      </c>
      <c r="BK295" s="215">
        <f>ROUND(I295*H295,2)</f>
        <v>0</v>
      </c>
      <c r="BL295" s="17" t="s">
        <v>129</v>
      </c>
      <c r="BM295" s="214" t="s">
        <v>518</v>
      </c>
    </row>
    <row r="296" s="2" customFormat="1">
      <c r="A296" s="38"/>
      <c r="B296" s="39"/>
      <c r="C296" s="40"/>
      <c r="D296" s="216" t="s">
        <v>131</v>
      </c>
      <c r="E296" s="40"/>
      <c r="F296" s="217" t="s">
        <v>519</v>
      </c>
      <c r="G296" s="40"/>
      <c r="H296" s="40"/>
      <c r="I296" s="218"/>
      <c r="J296" s="40"/>
      <c r="K296" s="40"/>
      <c r="L296" s="44"/>
      <c r="M296" s="219"/>
      <c r="N296" s="220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131</v>
      </c>
      <c r="AU296" s="17" t="s">
        <v>80</v>
      </c>
    </row>
    <row r="297" s="2" customFormat="1" ht="16.5" customHeight="1">
      <c r="A297" s="38"/>
      <c r="B297" s="39"/>
      <c r="C297" s="204" t="s">
        <v>520</v>
      </c>
      <c r="D297" s="204" t="s">
        <v>124</v>
      </c>
      <c r="E297" s="205" t="s">
        <v>521</v>
      </c>
      <c r="F297" s="206" t="s">
        <v>387</v>
      </c>
      <c r="G297" s="207" t="s">
        <v>303</v>
      </c>
      <c r="H297" s="208">
        <v>3</v>
      </c>
      <c r="I297" s="209"/>
      <c r="J297" s="208">
        <f>ROUND(I297*H297,2)</f>
        <v>0</v>
      </c>
      <c r="K297" s="206" t="s">
        <v>18</v>
      </c>
      <c r="L297" s="44"/>
      <c r="M297" s="210" t="s">
        <v>18</v>
      </c>
      <c r="N297" s="211" t="s">
        <v>41</v>
      </c>
      <c r="O297" s="84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14" t="s">
        <v>129</v>
      </c>
      <c r="AT297" s="214" t="s">
        <v>124</v>
      </c>
      <c r="AU297" s="214" t="s">
        <v>80</v>
      </c>
      <c r="AY297" s="17" t="s">
        <v>121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7" t="s">
        <v>78</v>
      </c>
      <c r="BK297" s="215">
        <f>ROUND(I297*H297,2)</f>
        <v>0</v>
      </c>
      <c r="BL297" s="17" t="s">
        <v>129</v>
      </c>
      <c r="BM297" s="214" t="s">
        <v>522</v>
      </c>
    </row>
    <row r="298" s="2" customFormat="1">
      <c r="A298" s="38"/>
      <c r="B298" s="39"/>
      <c r="C298" s="40"/>
      <c r="D298" s="216" t="s">
        <v>131</v>
      </c>
      <c r="E298" s="40"/>
      <c r="F298" s="217" t="s">
        <v>387</v>
      </c>
      <c r="G298" s="40"/>
      <c r="H298" s="40"/>
      <c r="I298" s="218"/>
      <c r="J298" s="40"/>
      <c r="K298" s="40"/>
      <c r="L298" s="44"/>
      <c r="M298" s="219"/>
      <c r="N298" s="220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131</v>
      </c>
      <c r="AU298" s="17" t="s">
        <v>80</v>
      </c>
    </row>
    <row r="299" s="2" customFormat="1" ht="16.5" customHeight="1">
      <c r="A299" s="38"/>
      <c r="B299" s="39"/>
      <c r="C299" s="204" t="s">
        <v>523</v>
      </c>
      <c r="D299" s="204" t="s">
        <v>124</v>
      </c>
      <c r="E299" s="205" t="s">
        <v>524</v>
      </c>
      <c r="F299" s="206" t="s">
        <v>391</v>
      </c>
      <c r="G299" s="207" t="s">
        <v>303</v>
      </c>
      <c r="H299" s="208">
        <v>3</v>
      </c>
      <c r="I299" s="209"/>
      <c r="J299" s="208">
        <f>ROUND(I299*H299,2)</f>
        <v>0</v>
      </c>
      <c r="K299" s="206" t="s">
        <v>18</v>
      </c>
      <c r="L299" s="44"/>
      <c r="M299" s="210" t="s">
        <v>18</v>
      </c>
      <c r="N299" s="211" t="s">
        <v>41</v>
      </c>
      <c r="O299" s="84"/>
      <c r="P299" s="212">
        <f>O299*H299</f>
        <v>0</v>
      </c>
      <c r="Q299" s="212">
        <v>0</v>
      </c>
      <c r="R299" s="212">
        <f>Q299*H299</f>
        <v>0</v>
      </c>
      <c r="S299" s="212">
        <v>0</v>
      </c>
      <c r="T299" s="213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14" t="s">
        <v>129</v>
      </c>
      <c r="AT299" s="214" t="s">
        <v>124</v>
      </c>
      <c r="AU299" s="214" t="s">
        <v>80</v>
      </c>
      <c r="AY299" s="17" t="s">
        <v>121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7" t="s">
        <v>78</v>
      </c>
      <c r="BK299" s="215">
        <f>ROUND(I299*H299,2)</f>
        <v>0</v>
      </c>
      <c r="BL299" s="17" t="s">
        <v>129</v>
      </c>
      <c r="BM299" s="214" t="s">
        <v>525</v>
      </c>
    </row>
    <row r="300" s="2" customFormat="1">
      <c r="A300" s="38"/>
      <c r="B300" s="39"/>
      <c r="C300" s="40"/>
      <c r="D300" s="216" t="s">
        <v>131</v>
      </c>
      <c r="E300" s="40"/>
      <c r="F300" s="217" t="s">
        <v>526</v>
      </c>
      <c r="G300" s="40"/>
      <c r="H300" s="40"/>
      <c r="I300" s="218"/>
      <c r="J300" s="40"/>
      <c r="K300" s="40"/>
      <c r="L300" s="44"/>
      <c r="M300" s="219"/>
      <c r="N300" s="220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131</v>
      </c>
      <c r="AU300" s="17" t="s">
        <v>80</v>
      </c>
    </row>
    <row r="301" s="2" customFormat="1" ht="16.5" customHeight="1">
      <c r="A301" s="38"/>
      <c r="B301" s="39"/>
      <c r="C301" s="204" t="s">
        <v>527</v>
      </c>
      <c r="D301" s="204" t="s">
        <v>124</v>
      </c>
      <c r="E301" s="205" t="s">
        <v>528</v>
      </c>
      <c r="F301" s="206" t="s">
        <v>395</v>
      </c>
      <c r="G301" s="207" t="s">
        <v>303</v>
      </c>
      <c r="H301" s="208">
        <v>3</v>
      </c>
      <c r="I301" s="209"/>
      <c r="J301" s="208">
        <f>ROUND(I301*H301,2)</f>
        <v>0</v>
      </c>
      <c r="K301" s="206" t="s">
        <v>18</v>
      </c>
      <c r="L301" s="44"/>
      <c r="M301" s="210" t="s">
        <v>18</v>
      </c>
      <c r="N301" s="211" t="s">
        <v>41</v>
      </c>
      <c r="O301" s="84"/>
      <c r="P301" s="212">
        <f>O301*H301</f>
        <v>0</v>
      </c>
      <c r="Q301" s="212">
        <v>0</v>
      </c>
      <c r="R301" s="212">
        <f>Q301*H301</f>
        <v>0</v>
      </c>
      <c r="S301" s="212">
        <v>0</v>
      </c>
      <c r="T301" s="21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14" t="s">
        <v>129</v>
      </c>
      <c r="AT301" s="214" t="s">
        <v>124</v>
      </c>
      <c r="AU301" s="214" t="s">
        <v>80</v>
      </c>
      <c r="AY301" s="17" t="s">
        <v>121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7" t="s">
        <v>78</v>
      </c>
      <c r="BK301" s="215">
        <f>ROUND(I301*H301,2)</f>
        <v>0</v>
      </c>
      <c r="BL301" s="17" t="s">
        <v>129</v>
      </c>
      <c r="BM301" s="214" t="s">
        <v>529</v>
      </c>
    </row>
    <row r="302" s="2" customFormat="1">
      <c r="A302" s="38"/>
      <c r="B302" s="39"/>
      <c r="C302" s="40"/>
      <c r="D302" s="216" t="s">
        <v>131</v>
      </c>
      <c r="E302" s="40"/>
      <c r="F302" s="217" t="s">
        <v>395</v>
      </c>
      <c r="G302" s="40"/>
      <c r="H302" s="40"/>
      <c r="I302" s="218"/>
      <c r="J302" s="40"/>
      <c r="K302" s="40"/>
      <c r="L302" s="44"/>
      <c r="M302" s="219"/>
      <c r="N302" s="220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131</v>
      </c>
      <c r="AU302" s="17" t="s">
        <v>80</v>
      </c>
    </row>
    <row r="303" s="2" customFormat="1" ht="16.5" customHeight="1">
      <c r="A303" s="38"/>
      <c r="B303" s="39"/>
      <c r="C303" s="204" t="s">
        <v>530</v>
      </c>
      <c r="D303" s="204" t="s">
        <v>124</v>
      </c>
      <c r="E303" s="205" t="s">
        <v>531</v>
      </c>
      <c r="F303" s="206" t="s">
        <v>399</v>
      </c>
      <c r="G303" s="207" t="s">
        <v>303</v>
      </c>
      <c r="H303" s="208">
        <v>1</v>
      </c>
      <c r="I303" s="209"/>
      <c r="J303" s="208">
        <f>ROUND(I303*H303,2)</f>
        <v>0</v>
      </c>
      <c r="K303" s="206" t="s">
        <v>18</v>
      </c>
      <c r="L303" s="44"/>
      <c r="M303" s="210" t="s">
        <v>18</v>
      </c>
      <c r="N303" s="211" t="s">
        <v>41</v>
      </c>
      <c r="O303" s="84"/>
      <c r="P303" s="212">
        <f>O303*H303</f>
        <v>0</v>
      </c>
      <c r="Q303" s="212">
        <v>0</v>
      </c>
      <c r="R303" s="212">
        <f>Q303*H303</f>
        <v>0</v>
      </c>
      <c r="S303" s="212">
        <v>0</v>
      </c>
      <c r="T303" s="21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14" t="s">
        <v>129</v>
      </c>
      <c r="AT303" s="214" t="s">
        <v>124</v>
      </c>
      <c r="AU303" s="214" t="s">
        <v>80</v>
      </c>
      <c r="AY303" s="17" t="s">
        <v>121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17" t="s">
        <v>78</v>
      </c>
      <c r="BK303" s="215">
        <f>ROUND(I303*H303,2)</f>
        <v>0</v>
      </c>
      <c r="BL303" s="17" t="s">
        <v>129</v>
      </c>
      <c r="BM303" s="214" t="s">
        <v>532</v>
      </c>
    </row>
    <row r="304" s="2" customFormat="1">
      <c r="A304" s="38"/>
      <c r="B304" s="39"/>
      <c r="C304" s="40"/>
      <c r="D304" s="216" t="s">
        <v>131</v>
      </c>
      <c r="E304" s="40"/>
      <c r="F304" s="217" t="s">
        <v>399</v>
      </c>
      <c r="G304" s="40"/>
      <c r="H304" s="40"/>
      <c r="I304" s="218"/>
      <c r="J304" s="40"/>
      <c r="K304" s="40"/>
      <c r="L304" s="44"/>
      <c r="M304" s="219"/>
      <c r="N304" s="220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131</v>
      </c>
      <c r="AU304" s="17" t="s">
        <v>80</v>
      </c>
    </row>
    <row r="305" s="2" customFormat="1" ht="16.5" customHeight="1">
      <c r="A305" s="38"/>
      <c r="B305" s="39"/>
      <c r="C305" s="204" t="s">
        <v>533</v>
      </c>
      <c r="D305" s="204" t="s">
        <v>124</v>
      </c>
      <c r="E305" s="205" t="s">
        <v>534</v>
      </c>
      <c r="F305" s="206" t="s">
        <v>403</v>
      </c>
      <c r="G305" s="207" t="s">
        <v>303</v>
      </c>
      <c r="H305" s="208">
        <v>13</v>
      </c>
      <c r="I305" s="209"/>
      <c r="J305" s="208">
        <f>ROUND(I305*H305,2)</f>
        <v>0</v>
      </c>
      <c r="K305" s="206" t="s">
        <v>18</v>
      </c>
      <c r="L305" s="44"/>
      <c r="M305" s="210" t="s">
        <v>18</v>
      </c>
      <c r="N305" s="211" t="s">
        <v>41</v>
      </c>
      <c r="O305" s="84"/>
      <c r="P305" s="212">
        <f>O305*H305</f>
        <v>0</v>
      </c>
      <c r="Q305" s="212">
        <v>0</v>
      </c>
      <c r="R305" s="212">
        <f>Q305*H305</f>
        <v>0</v>
      </c>
      <c r="S305" s="212">
        <v>0</v>
      </c>
      <c r="T305" s="213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14" t="s">
        <v>129</v>
      </c>
      <c r="AT305" s="214" t="s">
        <v>124</v>
      </c>
      <c r="AU305" s="214" t="s">
        <v>80</v>
      </c>
      <c r="AY305" s="17" t="s">
        <v>121</v>
      </c>
      <c r="BE305" s="215">
        <f>IF(N305="základní",J305,0)</f>
        <v>0</v>
      </c>
      <c r="BF305" s="215">
        <f>IF(N305="snížená",J305,0)</f>
        <v>0</v>
      </c>
      <c r="BG305" s="215">
        <f>IF(N305="zákl. přenesená",J305,0)</f>
        <v>0</v>
      </c>
      <c r="BH305" s="215">
        <f>IF(N305="sníž. přenesená",J305,0)</f>
        <v>0</v>
      </c>
      <c r="BI305" s="215">
        <f>IF(N305="nulová",J305,0)</f>
        <v>0</v>
      </c>
      <c r="BJ305" s="17" t="s">
        <v>78</v>
      </c>
      <c r="BK305" s="215">
        <f>ROUND(I305*H305,2)</f>
        <v>0</v>
      </c>
      <c r="BL305" s="17" t="s">
        <v>129</v>
      </c>
      <c r="BM305" s="214" t="s">
        <v>535</v>
      </c>
    </row>
    <row r="306" s="2" customFormat="1">
      <c r="A306" s="38"/>
      <c r="B306" s="39"/>
      <c r="C306" s="40"/>
      <c r="D306" s="216" t="s">
        <v>131</v>
      </c>
      <c r="E306" s="40"/>
      <c r="F306" s="217" t="s">
        <v>403</v>
      </c>
      <c r="G306" s="40"/>
      <c r="H306" s="40"/>
      <c r="I306" s="218"/>
      <c r="J306" s="40"/>
      <c r="K306" s="40"/>
      <c r="L306" s="44"/>
      <c r="M306" s="219"/>
      <c r="N306" s="220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131</v>
      </c>
      <c r="AU306" s="17" t="s">
        <v>80</v>
      </c>
    </row>
    <row r="307" s="2" customFormat="1" ht="21.75" customHeight="1">
      <c r="A307" s="38"/>
      <c r="B307" s="39"/>
      <c r="C307" s="204" t="s">
        <v>536</v>
      </c>
      <c r="D307" s="204" t="s">
        <v>124</v>
      </c>
      <c r="E307" s="205" t="s">
        <v>537</v>
      </c>
      <c r="F307" s="206" t="s">
        <v>407</v>
      </c>
      <c r="G307" s="207" t="s">
        <v>303</v>
      </c>
      <c r="H307" s="208">
        <v>2</v>
      </c>
      <c r="I307" s="209"/>
      <c r="J307" s="208">
        <f>ROUND(I307*H307,2)</f>
        <v>0</v>
      </c>
      <c r="K307" s="206" t="s">
        <v>18</v>
      </c>
      <c r="L307" s="44"/>
      <c r="M307" s="210" t="s">
        <v>18</v>
      </c>
      <c r="N307" s="211" t="s">
        <v>41</v>
      </c>
      <c r="O307" s="84"/>
      <c r="P307" s="212">
        <f>O307*H307</f>
        <v>0</v>
      </c>
      <c r="Q307" s="212">
        <v>0</v>
      </c>
      <c r="R307" s="212">
        <f>Q307*H307</f>
        <v>0</v>
      </c>
      <c r="S307" s="212">
        <v>0</v>
      </c>
      <c r="T307" s="213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14" t="s">
        <v>129</v>
      </c>
      <c r="AT307" s="214" t="s">
        <v>124</v>
      </c>
      <c r="AU307" s="214" t="s">
        <v>80</v>
      </c>
      <c r="AY307" s="17" t="s">
        <v>121</v>
      </c>
      <c r="BE307" s="215">
        <f>IF(N307="základní",J307,0)</f>
        <v>0</v>
      </c>
      <c r="BF307" s="215">
        <f>IF(N307="snížená",J307,0)</f>
        <v>0</v>
      </c>
      <c r="BG307" s="215">
        <f>IF(N307="zákl. přenesená",J307,0)</f>
        <v>0</v>
      </c>
      <c r="BH307" s="215">
        <f>IF(N307="sníž. přenesená",J307,0)</f>
        <v>0</v>
      </c>
      <c r="BI307" s="215">
        <f>IF(N307="nulová",J307,0)</f>
        <v>0</v>
      </c>
      <c r="BJ307" s="17" t="s">
        <v>78</v>
      </c>
      <c r="BK307" s="215">
        <f>ROUND(I307*H307,2)</f>
        <v>0</v>
      </c>
      <c r="BL307" s="17" t="s">
        <v>129</v>
      </c>
      <c r="BM307" s="214" t="s">
        <v>538</v>
      </c>
    </row>
    <row r="308" s="2" customFormat="1">
      <c r="A308" s="38"/>
      <c r="B308" s="39"/>
      <c r="C308" s="40"/>
      <c r="D308" s="216" t="s">
        <v>131</v>
      </c>
      <c r="E308" s="40"/>
      <c r="F308" s="217" t="s">
        <v>539</v>
      </c>
      <c r="G308" s="40"/>
      <c r="H308" s="40"/>
      <c r="I308" s="218"/>
      <c r="J308" s="40"/>
      <c r="K308" s="40"/>
      <c r="L308" s="44"/>
      <c r="M308" s="219"/>
      <c r="N308" s="220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131</v>
      </c>
      <c r="AU308" s="17" t="s">
        <v>80</v>
      </c>
    </row>
    <row r="309" s="2" customFormat="1" ht="16.5" customHeight="1">
      <c r="A309" s="38"/>
      <c r="B309" s="39"/>
      <c r="C309" s="204" t="s">
        <v>540</v>
      </c>
      <c r="D309" s="204" t="s">
        <v>124</v>
      </c>
      <c r="E309" s="205" t="s">
        <v>541</v>
      </c>
      <c r="F309" s="206" t="s">
        <v>411</v>
      </c>
      <c r="G309" s="207" t="s">
        <v>141</v>
      </c>
      <c r="H309" s="208">
        <v>2</v>
      </c>
      <c r="I309" s="209"/>
      <c r="J309" s="208">
        <f>ROUND(I309*H309,2)</f>
        <v>0</v>
      </c>
      <c r="K309" s="206" t="s">
        <v>18</v>
      </c>
      <c r="L309" s="44"/>
      <c r="M309" s="210" t="s">
        <v>18</v>
      </c>
      <c r="N309" s="211" t="s">
        <v>41</v>
      </c>
      <c r="O309" s="84"/>
      <c r="P309" s="212">
        <f>O309*H309</f>
        <v>0</v>
      </c>
      <c r="Q309" s="212">
        <v>0</v>
      </c>
      <c r="R309" s="212">
        <f>Q309*H309</f>
        <v>0</v>
      </c>
      <c r="S309" s="212">
        <v>0</v>
      </c>
      <c r="T309" s="213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14" t="s">
        <v>129</v>
      </c>
      <c r="AT309" s="214" t="s">
        <v>124</v>
      </c>
      <c r="AU309" s="214" t="s">
        <v>80</v>
      </c>
      <c r="AY309" s="17" t="s">
        <v>121</v>
      </c>
      <c r="BE309" s="215">
        <f>IF(N309="základní",J309,0)</f>
        <v>0</v>
      </c>
      <c r="BF309" s="215">
        <f>IF(N309="snížená",J309,0)</f>
        <v>0</v>
      </c>
      <c r="BG309" s="215">
        <f>IF(N309="zákl. přenesená",J309,0)</f>
        <v>0</v>
      </c>
      <c r="BH309" s="215">
        <f>IF(N309="sníž. přenesená",J309,0)</f>
        <v>0</v>
      </c>
      <c r="BI309" s="215">
        <f>IF(N309="nulová",J309,0)</f>
        <v>0</v>
      </c>
      <c r="BJ309" s="17" t="s">
        <v>78</v>
      </c>
      <c r="BK309" s="215">
        <f>ROUND(I309*H309,2)</f>
        <v>0</v>
      </c>
      <c r="BL309" s="17" t="s">
        <v>129</v>
      </c>
      <c r="BM309" s="214" t="s">
        <v>542</v>
      </c>
    </row>
    <row r="310" s="2" customFormat="1">
      <c r="A310" s="38"/>
      <c r="B310" s="39"/>
      <c r="C310" s="40"/>
      <c r="D310" s="216" t="s">
        <v>131</v>
      </c>
      <c r="E310" s="40"/>
      <c r="F310" s="217" t="s">
        <v>411</v>
      </c>
      <c r="G310" s="40"/>
      <c r="H310" s="40"/>
      <c r="I310" s="218"/>
      <c r="J310" s="40"/>
      <c r="K310" s="40"/>
      <c r="L310" s="44"/>
      <c r="M310" s="219"/>
      <c r="N310" s="220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131</v>
      </c>
      <c r="AU310" s="17" t="s">
        <v>80</v>
      </c>
    </row>
    <row r="311" s="2" customFormat="1" ht="21.75" customHeight="1">
      <c r="A311" s="38"/>
      <c r="B311" s="39"/>
      <c r="C311" s="204" t="s">
        <v>543</v>
      </c>
      <c r="D311" s="204" t="s">
        <v>124</v>
      </c>
      <c r="E311" s="205" t="s">
        <v>544</v>
      </c>
      <c r="F311" s="206" t="s">
        <v>415</v>
      </c>
      <c r="G311" s="207" t="s">
        <v>303</v>
      </c>
      <c r="H311" s="208">
        <v>1</v>
      </c>
      <c r="I311" s="209"/>
      <c r="J311" s="208">
        <f>ROUND(I311*H311,2)</f>
        <v>0</v>
      </c>
      <c r="K311" s="206" t="s">
        <v>18</v>
      </c>
      <c r="L311" s="44"/>
      <c r="M311" s="210" t="s">
        <v>18</v>
      </c>
      <c r="N311" s="211" t="s">
        <v>41</v>
      </c>
      <c r="O311" s="84"/>
      <c r="P311" s="212">
        <f>O311*H311</f>
        <v>0</v>
      </c>
      <c r="Q311" s="212">
        <v>0</v>
      </c>
      <c r="R311" s="212">
        <f>Q311*H311</f>
        <v>0</v>
      </c>
      <c r="S311" s="212">
        <v>0</v>
      </c>
      <c r="T311" s="213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14" t="s">
        <v>129</v>
      </c>
      <c r="AT311" s="214" t="s">
        <v>124</v>
      </c>
      <c r="AU311" s="214" t="s">
        <v>80</v>
      </c>
      <c r="AY311" s="17" t="s">
        <v>121</v>
      </c>
      <c r="BE311" s="215">
        <f>IF(N311="základní",J311,0)</f>
        <v>0</v>
      </c>
      <c r="BF311" s="215">
        <f>IF(N311="snížená",J311,0)</f>
        <v>0</v>
      </c>
      <c r="BG311" s="215">
        <f>IF(N311="zákl. přenesená",J311,0)</f>
        <v>0</v>
      </c>
      <c r="BH311" s="215">
        <f>IF(N311="sníž. přenesená",J311,0)</f>
        <v>0</v>
      </c>
      <c r="BI311" s="215">
        <f>IF(N311="nulová",J311,0)</f>
        <v>0</v>
      </c>
      <c r="BJ311" s="17" t="s">
        <v>78</v>
      </c>
      <c r="BK311" s="215">
        <f>ROUND(I311*H311,2)</f>
        <v>0</v>
      </c>
      <c r="BL311" s="17" t="s">
        <v>129</v>
      </c>
      <c r="BM311" s="214" t="s">
        <v>545</v>
      </c>
    </row>
    <row r="312" s="2" customFormat="1">
      <c r="A312" s="38"/>
      <c r="B312" s="39"/>
      <c r="C312" s="40"/>
      <c r="D312" s="216" t="s">
        <v>131</v>
      </c>
      <c r="E312" s="40"/>
      <c r="F312" s="217" t="s">
        <v>546</v>
      </c>
      <c r="G312" s="40"/>
      <c r="H312" s="40"/>
      <c r="I312" s="218"/>
      <c r="J312" s="40"/>
      <c r="K312" s="40"/>
      <c r="L312" s="44"/>
      <c r="M312" s="219"/>
      <c r="N312" s="220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131</v>
      </c>
      <c r="AU312" s="17" t="s">
        <v>80</v>
      </c>
    </row>
    <row r="313" s="2" customFormat="1" ht="16.5" customHeight="1">
      <c r="A313" s="38"/>
      <c r="B313" s="39"/>
      <c r="C313" s="204" t="s">
        <v>547</v>
      </c>
      <c r="D313" s="204" t="s">
        <v>124</v>
      </c>
      <c r="E313" s="205" t="s">
        <v>548</v>
      </c>
      <c r="F313" s="206" t="s">
        <v>419</v>
      </c>
      <c r="G313" s="207" t="s">
        <v>303</v>
      </c>
      <c r="H313" s="208">
        <v>1</v>
      </c>
      <c r="I313" s="209"/>
      <c r="J313" s="208">
        <f>ROUND(I313*H313,2)</f>
        <v>0</v>
      </c>
      <c r="K313" s="206" t="s">
        <v>18</v>
      </c>
      <c r="L313" s="44"/>
      <c r="M313" s="210" t="s">
        <v>18</v>
      </c>
      <c r="N313" s="211" t="s">
        <v>41</v>
      </c>
      <c r="O313" s="84"/>
      <c r="P313" s="212">
        <f>O313*H313</f>
        <v>0</v>
      </c>
      <c r="Q313" s="212">
        <v>0</v>
      </c>
      <c r="R313" s="212">
        <f>Q313*H313</f>
        <v>0</v>
      </c>
      <c r="S313" s="212">
        <v>0</v>
      </c>
      <c r="T313" s="213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14" t="s">
        <v>129</v>
      </c>
      <c r="AT313" s="214" t="s">
        <v>124</v>
      </c>
      <c r="AU313" s="214" t="s">
        <v>80</v>
      </c>
      <c r="AY313" s="17" t="s">
        <v>121</v>
      </c>
      <c r="BE313" s="215">
        <f>IF(N313="základní",J313,0)</f>
        <v>0</v>
      </c>
      <c r="BF313" s="215">
        <f>IF(N313="snížená",J313,0)</f>
        <v>0</v>
      </c>
      <c r="BG313" s="215">
        <f>IF(N313="zákl. přenesená",J313,0)</f>
        <v>0</v>
      </c>
      <c r="BH313" s="215">
        <f>IF(N313="sníž. přenesená",J313,0)</f>
        <v>0</v>
      </c>
      <c r="BI313" s="215">
        <f>IF(N313="nulová",J313,0)</f>
        <v>0</v>
      </c>
      <c r="BJ313" s="17" t="s">
        <v>78</v>
      </c>
      <c r="BK313" s="215">
        <f>ROUND(I313*H313,2)</f>
        <v>0</v>
      </c>
      <c r="BL313" s="17" t="s">
        <v>129</v>
      </c>
      <c r="BM313" s="214" t="s">
        <v>549</v>
      </c>
    </row>
    <row r="314" s="2" customFormat="1">
      <c r="A314" s="38"/>
      <c r="B314" s="39"/>
      <c r="C314" s="40"/>
      <c r="D314" s="216" t="s">
        <v>131</v>
      </c>
      <c r="E314" s="40"/>
      <c r="F314" s="217" t="s">
        <v>550</v>
      </c>
      <c r="G314" s="40"/>
      <c r="H314" s="40"/>
      <c r="I314" s="218"/>
      <c r="J314" s="40"/>
      <c r="K314" s="40"/>
      <c r="L314" s="44"/>
      <c r="M314" s="219"/>
      <c r="N314" s="220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131</v>
      </c>
      <c r="AU314" s="17" t="s">
        <v>80</v>
      </c>
    </row>
    <row r="315" s="2" customFormat="1" ht="16.5" customHeight="1">
      <c r="A315" s="38"/>
      <c r="B315" s="39"/>
      <c r="C315" s="204" t="s">
        <v>551</v>
      </c>
      <c r="D315" s="204" t="s">
        <v>124</v>
      </c>
      <c r="E315" s="205" t="s">
        <v>552</v>
      </c>
      <c r="F315" s="206" t="s">
        <v>423</v>
      </c>
      <c r="G315" s="207" t="s">
        <v>303</v>
      </c>
      <c r="H315" s="208">
        <v>1</v>
      </c>
      <c r="I315" s="209"/>
      <c r="J315" s="208">
        <f>ROUND(I315*H315,2)</f>
        <v>0</v>
      </c>
      <c r="K315" s="206" t="s">
        <v>18</v>
      </c>
      <c r="L315" s="44"/>
      <c r="M315" s="210" t="s">
        <v>18</v>
      </c>
      <c r="N315" s="211" t="s">
        <v>41</v>
      </c>
      <c r="O315" s="84"/>
      <c r="P315" s="212">
        <f>O315*H315</f>
        <v>0</v>
      </c>
      <c r="Q315" s="212">
        <v>0</v>
      </c>
      <c r="R315" s="212">
        <f>Q315*H315</f>
        <v>0</v>
      </c>
      <c r="S315" s="212">
        <v>0</v>
      </c>
      <c r="T315" s="213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4" t="s">
        <v>129</v>
      </c>
      <c r="AT315" s="214" t="s">
        <v>124</v>
      </c>
      <c r="AU315" s="214" t="s">
        <v>80</v>
      </c>
      <c r="AY315" s="17" t="s">
        <v>121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7" t="s">
        <v>78</v>
      </c>
      <c r="BK315" s="215">
        <f>ROUND(I315*H315,2)</f>
        <v>0</v>
      </c>
      <c r="BL315" s="17" t="s">
        <v>129</v>
      </c>
      <c r="BM315" s="214" t="s">
        <v>553</v>
      </c>
    </row>
    <row r="316" s="2" customFormat="1">
      <c r="A316" s="38"/>
      <c r="B316" s="39"/>
      <c r="C316" s="40"/>
      <c r="D316" s="216" t="s">
        <v>131</v>
      </c>
      <c r="E316" s="40"/>
      <c r="F316" s="217" t="s">
        <v>554</v>
      </c>
      <c r="G316" s="40"/>
      <c r="H316" s="40"/>
      <c r="I316" s="218"/>
      <c r="J316" s="40"/>
      <c r="K316" s="40"/>
      <c r="L316" s="44"/>
      <c r="M316" s="219"/>
      <c r="N316" s="220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131</v>
      </c>
      <c r="AU316" s="17" t="s">
        <v>80</v>
      </c>
    </row>
    <row r="317" s="2" customFormat="1" ht="16.5" customHeight="1">
      <c r="A317" s="38"/>
      <c r="B317" s="39"/>
      <c r="C317" s="204" t="s">
        <v>555</v>
      </c>
      <c r="D317" s="204" t="s">
        <v>124</v>
      </c>
      <c r="E317" s="205" t="s">
        <v>556</v>
      </c>
      <c r="F317" s="206" t="s">
        <v>427</v>
      </c>
      <c r="G317" s="207" t="s">
        <v>303</v>
      </c>
      <c r="H317" s="208">
        <v>1</v>
      </c>
      <c r="I317" s="209"/>
      <c r="J317" s="208">
        <f>ROUND(I317*H317,2)</f>
        <v>0</v>
      </c>
      <c r="K317" s="206" t="s">
        <v>18</v>
      </c>
      <c r="L317" s="44"/>
      <c r="M317" s="210" t="s">
        <v>18</v>
      </c>
      <c r="N317" s="211" t="s">
        <v>41</v>
      </c>
      <c r="O317" s="84"/>
      <c r="P317" s="212">
        <f>O317*H317</f>
        <v>0</v>
      </c>
      <c r="Q317" s="212">
        <v>0</v>
      </c>
      <c r="R317" s="212">
        <f>Q317*H317</f>
        <v>0</v>
      </c>
      <c r="S317" s="212">
        <v>0</v>
      </c>
      <c r="T317" s="213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4" t="s">
        <v>129</v>
      </c>
      <c r="AT317" s="214" t="s">
        <v>124</v>
      </c>
      <c r="AU317" s="214" t="s">
        <v>80</v>
      </c>
      <c r="AY317" s="17" t="s">
        <v>121</v>
      </c>
      <c r="BE317" s="215">
        <f>IF(N317="základní",J317,0)</f>
        <v>0</v>
      </c>
      <c r="BF317" s="215">
        <f>IF(N317="snížená",J317,0)</f>
        <v>0</v>
      </c>
      <c r="BG317" s="215">
        <f>IF(N317="zákl. přenesená",J317,0)</f>
        <v>0</v>
      </c>
      <c r="BH317" s="215">
        <f>IF(N317="sníž. přenesená",J317,0)</f>
        <v>0</v>
      </c>
      <c r="BI317" s="215">
        <f>IF(N317="nulová",J317,0)</f>
        <v>0</v>
      </c>
      <c r="BJ317" s="17" t="s">
        <v>78</v>
      </c>
      <c r="BK317" s="215">
        <f>ROUND(I317*H317,2)</f>
        <v>0</v>
      </c>
      <c r="BL317" s="17" t="s">
        <v>129</v>
      </c>
      <c r="BM317" s="214" t="s">
        <v>557</v>
      </c>
    </row>
    <row r="318" s="2" customFormat="1">
      <c r="A318" s="38"/>
      <c r="B318" s="39"/>
      <c r="C318" s="40"/>
      <c r="D318" s="216" t="s">
        <v>131</v>
      </c>
      <c r="E318" s="40"/>
      <c r="F318" s="217" t="s">
        <v>558</v>
      </c>
      <c r="G318" s="40"/>
      <c r="H318" s="40"/>
      <c r="I318" s="218"/>
      <c r="J318" s="40"/>
      <c r="K318" s="40"/>
      <c r="L318" s="44"/>
      <c r="M318" s="219"/>
      <c r="N318" s="220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131</v>
      </c>
      <c r="AU318" s="17" t="s">
        <v>80</v>
      </c>
    </row>
    <row r="319" s="2" customFormat="1" ht="16.5" customHeight="1">
      <c r="A319" s="38"/>
      <c r="B319" s="39"/>
      <c r="C319" s="204" t="s">
        <v>559</v>
      </c>
      <c r="D319" s="204" t="s">
        <v>124</v>
      </c>
      <c r="E319" s="205" t="s">
        <v>560</v>
      </c>
      <c r="F319" s="206" t="s">
        <v>431</v>
      </c>
      <c r="G319" s="207" t="s">
        <v>141</v>
      </c>
      <c r="H319" s="208">
        <v>10</v>
      </c>
      <c r="I319" s="209"/>
      <c r="J319" s="208">
        <f>ROUND(I319*H319,2)</f>
        <v>0</v>
      </c>
      <c r="K319" s="206" t="s">
        <v>18</v>
      </c>
      <c r="L319" s="44"/>
      <c r="M319" s="210" t="s">
        <v>18</v>
      </c>
      <c r="N319" s="211" t="s">
        <v>41</v>
      </c>
      <c r="O319" s="84"/>
      <c r="P319" s="212">
        <f>O319*H319</f>
        <v>0</v>
      </c>
      <c r="Q319" s="212">
        <v>0</v>
      </c>
      <c r="R319" s="212">
        <f>Q319*H319</f>
        <v>0</v>
      </c>
      <c r="S319" s="212">
        <v>0</v>
      </c>
      <c r="T319" s="213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14" t="s">
        <v>129</v>
      </c>
      <c r="AT319" s="214" t="s">
        <v>124</v>
      </c>
      <c r="AU319" s="214" t="s">
        <v>80</v>
      </c>
      <c r="AY319" s="17" t="s">
        <v>121</v>
      </c>
      <c r="BE319" s="215">
        <f>IF(N319="základní",J319,0)</f>
        <v>0</v>
      </c>
      <c r="BF319" s="215">
        <f>IF(N319="snížená",J319,0)</f>
        <v>0</v>
      </c>
      <c r="BG319" s="215">
        <f>IF(N319="zákl. přenesená",J319,0)</f>
        <v>0</v>
      </c>
      <c r="BH319" s="215">
        <f>IF(N319="sníž. přenesená",J319,0)</f>
        <v>0</v>
      </c>
      <c r="BI319" s="215">
        <f>IF(N319="nulová",J319,0)</f>
        <v>0</v>
      </c>
      <c r="BJ319" s="17" t="s">
        <v>78</v>
      </c>
      <c r="BK319" s="215">
        <f>ROUND(I319*H319,2)</f>
        <v>0</v>
      </c>
      <c r="BL319" s="17" t="s">
        <v>129</v>
      </c>
      <c r="BM319" s="214" t="s">
        <v>561</v>
      </c>
    </row>
    <row r="320" s="2" customFormat="1">
      <c r="A320" s="38"/>
      <c r="B320" s="39"/>
      <c r="C320" s="40"/>
      <c r="D320" s="216" t="s">
        <v>131</v>
      </c>
      <c r="E320" s="40"/>
      <c r="F320" s="217" t="s">
        <v>431</v>
      </c>
      <c r="G320" s="40"/>
      <c r="H320" s="40"/>
      <c r="I320" s="218"/>
      <c r="J320" s="40"/>
      <c r="K320" s="40"/>
      <c r="L320" s="44"/>
      <c r="M320" s="219"/>
      <c r="N320" s="220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131</v>
      </c>
      <c r="AU320" s="17" t="s">
        <v>80</v>
      </c>
    </row>
    <row r="321" s="2" customFormat="1" ht="16.5" customHeight="1">
      <c r="A321" s="38"/>
      <c r="B321" s="39"/>
      <c r="C321" s="204" t="s">
        <v>562</v>
      </c>
      <c r="D321" s="204" t="s">
        <v>124</v>
      </c>
      <c r="E321" s="205" t="s">
        <v>563</v>
      </c>
      <c r="F321" s="206" t="s">
        <v>564</v>
      </c>
      <c r="G321" s="207" t="s">
        <v>303</v>
      </c>
      <c r="H321" s="208">
        <v>1</v>
      </c>
      <c r="I321" s="209"/>
      <c r="J321" s="208">
        <f>ROUND(I321*H321,2)</f>
        <v>0</v>
      </c>
      <c r="K321" s="206" t="s">
        <v>18</v>
      </c>
      <c r="L321" s="44"/>
      <c r="M321" s="210" t="s">
        <v>18</v>
      </c>
      <c r="N321" s="211" t="s">
        <v>41</v>
      </c>
      <c r="O321" s="84"/>
      <c r="P321" s="212">
        <f>O321*H321</f>
        <v>0</v>
      </c>
      <c r="Q321" s="212">
        <v>0</v>
      </c>
      <c r="R321" s="212">
        <f>Q321*H321</f>
        <v>0</v>
      </c>
      <c r="S321" s="212">
        <v>0</v>
      </c>
      <c r="T321" s="213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14" t="s">
        <v>129</v>
      </c>
      <c r="AT321" s="214" t="s">
        <v>124</v>
      </c>
      <c r="AU321" s="214" t="s">
        <v>80</v>
      </c>
      <c r="AY321" s="17" t="s">
        <v>121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7" t="s">
        <v>78</v>
      </c>
      <c r="BK321" s="215">
        <f>ROUND(I321*H321,2)</f>
        <v>0</v>
      </c>
      <c r="BL321" s="17" t="s">
        <v>129</v>
      </c>
      <c r="BM321" s="214" t="s">
        <v>565</v>
      </c>
    </row>
    <row r="322" s="2" customFormat="1">
      <c r="A322" s="38"/>
      <c r="B322" s="39"/>
      <c r="C322" s="40"/>
      <c r="D322" s="216" t="s">
        <v>131</v>
      </c>
      <c r="E322" s="40"/>
      <c r="F322" s="217" t="s">
        <v>564</v>
      </c>
      <c r="G322" s="40"/>
      <c r="H322" s="40"/>
      <c r="I322" s="218"/>
      <c r="J322" s="40"/>
      <c r="K322" s="40"/>
      <c r="L322" s="44"/>
      <c r="M322" s="219"/>
      <c r="N322" s="220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131</v>
      </c>
      <c r="AU322" s="17" t="s">
        <v>80</v>
      </c>
    </row>
    <row r="323" s="2" customFormat="1" ht="16.5" customHeight="1">
      <c r="A323" s="38"/>
      <c r="B323" s="39"/>
      <c r="C323" s="204" t="s">
        <v>566</v>
      </c>
      <c r="D323" s="204" t="s">
        <v>124</v>
      </c>
      <c r="E323" s="205" t="s">
        <v>567</v>
      </c>
      <c r="F323" s="206" t="s">
        <v>435</v>
      </c>
      <c r="G323" s="207" t="s">
        <v>303</v>
      </c>
      <c r="H323" s="208">
        <v>1</v>
      </c>
      <c r="I323" s="209"/>
      <c r="J323" s="208">
        <f>ROUND(I323*H323,2)</f>
        <v>0</v>
      </c>
      <c r="K323" s="206" t="s">
        <v>18</v>
      </c>
      <c r="L323" s="44"/>
      <c r="M323" s="210" t="s">
        <v>18</v>
      </c>
      <c r="N323" s="211" t="s">
        <v>41</v>
      </c>
      <c r="O323" s="84"/>
      <c r="P323" s="212">
        <f>O323*H323</f>
        <v>0</v>
      </c>
      <c r="Q323" s="212">
        <v>0</v>
      </c>
      <c r="R323" s="212">
        <f>Q323*H323</f>
        <v>0</v>
      </c>
      <c r="S323" s="212">
        <v>0</v>
      </c>
      <c r="T323" s="213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14" t="s">
        <v>129</v>
      </c>
      <c r="AT323" s="214" t="s">
        <v>124</v>
      </c>
      <c r="AU323" s="214" t="s">
        <v>80</v>
      </c>
      <c r="AY323" s="17" t="s">
        <v>121</v>
      </c>
      <c r="BE323" s="215">
        <f>IF(N323="základní",J323,0)</f>
        <v>0</v>
      </c>
      <c r="BF323" s="215">
        <f>IF(N323="snížená",J323,0)</f>
        <v>0</v>
      </c>
      <c r="BG323" s="215">
        <f>IF(N323="zákl. přenesená",J323,0)</f>
        <v>0</v>
      </c>
      <c r="BH323" s="215">
        <f>IF(N323="sníž. přenesená",J323,0)</f>
        <v>0</v>
      </c>
      <c r="BI323" s="215">
        <f>IF(N323="nulová",J323,0)</f>
        <v>0</v>
      </c>
      <c r="BJ323" s="17" t="s">
        <v>78</v>
      </c>
      <c r="BK323" s="215">
        <f>ROUND(I323*H323,2)</f>
        <v>0</v>
      </c>
      <c r="BL323" s="17" t="s">
        <v>129</v>
      </c>
      <c r="BM323" s="214" t="s">
        <v>568</v>
      </c>
    </row>
    <row r="324" s="2" customFormat="1">
      <c r="A324" s="38"/>
      <c r="B324" s="39"/>
      <c r="C324" s="40"/>
      <c r="D324" s="216" t="s">
        <v>131</v>
      </c>
      <c r="E324" s="40"/>
      <c r="F324" s="217" t="s">
        <v>435</v>
      </c>
      <c r="G324" s="40"/>
      <c r="H324" s="40"/>
      <c r="I324" s="218"/>
      <c r="J324" s="40"/>
      <c r="K324" s="40"/>
      <c r="L324" s="44"/>
      <c r="M324" s="219"/>
      <c r="N324" s="220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131</v>
      </c>
      <c r="AU324" s="17" t="s">
        <v>80</v>
      </c>
    </row>
    <row r="325" s="2" customFormat="1" ht="16.5" customHeight="1">
      <c r="A325" s="38"/>
      <c r="B325" s="39"/>
      <c r="C325" s="204" t="s">
        <v>569</v>
      </c>
      <c r="D325" s="204" t="s">
        <v>124</v>
      </c>
      <c r="E325" s="205" t="s">
        <v>570</v>
      </c>
      <c r="F325" s="206" t="s">
        <v>571</v>
      </c>
      <c r="G325" s="207" t="s">
        <v>491</v>
      </c>
      <c r="H325" s="208">
        <v>1</v>
      </c>
      <c r="I325" s="209"/>
      <c r="J325" s="208">
        <f>ROUND(I325*H325,2)</f>
        <v>0</v>
      </c>
      <c r="K325" s="206" t="s">
        <v>18</v>
      </c>
      <c r="L325" s="44"/>
      <c r="M325" s="210" t="s">
        <v>18</v>
      </c>
      <c r="N325" s="211" t="s">
        <v>41</v>
      </c>
      <c r="O325" s="84"/>
      <c r="P325" s="212">
        <f>O325*H325</f>
        <v>0</v>
      </c>
      <c r="Q325" s="212">
        <v>0</v>
      </c>
      <c r="R325" s="212">
        <f>Q325*H325</f>
        <v>0</v>
      </c>
      <c r="S325" s="212">
        <v>0</v>
      </c>
      <c r="T325" s="213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14" t="s">
        <v>129</v>
      </c>
      <c r="AT325" s="214" t="s">
        <v>124</v>
      </c>
      <c r="AU325" s="214" t="s">
        <v>80</v>
      </c>
      <c r="AY325" s="17" t="s">
        <v>121</v>
      </c>
      <c r="BE325" s="215">
        <f>IF(N325="základní",J325,0)</f>
        <v>0</v>
      </c>
      <c r="BF325" s="215">
        <f>IF(N325="snížená",J325,0)</f>
        <v>0</v>
      </c>
      <c r="BG325" s="215">
        <f>IF(N325="zákl. přenesená",J325,0)</f>
        <v>0</v>
      </c>
      <c r="BH325" s="215">
        <f>IF(N325="sníž. přenesená",J325,0)</f>
        <v>0</v>
      </c>
      <c r="BI325" s="215">
        <f>IF(N325="nulová",J325,0)</f>
        <v>0</v>
      </c>
      <c r="BJ325" s="17" t="s">
        <v>78</v>
      </c>
      <c r="BK325" s="215">
        <f>ROUND(I325*H325,2)</f>
        <v>0</v>
      </c>
      <c r="BL325" s="17" t="s">
        <v>129</v>
      </c>
      <c r="BM325" s="214" t="s">
        <v>572</v>
      </c>
    </row>
    <row r="326" s="2" customFormat="1">
      <c r="A326" s="38"/>
      <c r="B326" s="39"/>
      <c r="C326" s="40"/>
      <c r="D326" s="216" t="s">
        <v>131</v>
      </c>
      <c r="E326" s="40"/>
      <c r="F326" s="217" t="s">
        <v>571</v>
      </c>
      <c r="G326" s="40"/>
      <c r="H326" s="40"/>
      <c r="I326" s="218"/>
      <c r="J326" s="40"/>
      <c r="K326" s="40"/>
      <c r="L326" s="44"/>
      <c r="M326" s="219"/>
      <c r="N326" s="220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131</v>
      </c>
      <c r="AU326" s="17" t="s">
        <v>80</v>
      </c>
    </row>
    <row r="327" s="2" customFormat="1" ht="16.5" customHeight="1">
      <c r="A327" s="38"/>
      <c r="B327" s="39"/>
      <c r="C327" s="204" t="s">
        <v>573</v>
      </c>
      <c r="D327" s="204" t="s">
        <v>124</v>
      </c>
      <c r="E327" s="205" t="s">
        <v>574</v>
      </c>
      <c r="F327" s="206" t="s">
        <v>575</v>
      </c>
      <c r="G327" s="207" t="s">
        <v>491</v>
      </c>
      <c r="H327" s="208">
        <v>1</v>
      </c>
      <c r="I327" s="209"/>
      <c r="J327" s="208">
        <f>ROUND(I327*H327,2)</f>
        <v>0</v>
      </c>
      <c r="K327" s="206" t="s">
        <v>18</v>
      </c>
      <c r="L327" s="44"/>
      <c r="M327" s="210" t="s">
        <v>18</v>
      </c>
      <c r="N327" s="211" t="s">
        <v>41</v>
      </c>
      <c r="O327" s="84"/>
      <c r="P327" s="212">
        <f>O327*H327</f>
        <v>0</v>
      </c>
      <c r="Q327" s="212">
        <v>0</v>
      </c>
      <c r="R327" s="212">
        <f>Q327*H327</f>
        <v>0</v>
      </c>
      <c r="S327" s="212">
        <v>0</v>
      </c>
      <c r="T327" s="213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14" t="s">
        <v>129</v>
      </c>
      <c r="AT327" s="214" t="s">
        <v>124</v>
      </c>
      <c r="AU327" s="214" t="s">
        <v>80</v>
      </c>
      <c r="AY327" s="17" t="s">
        <v>121</v>
      </c>
      <c r="BE327" s="215">
        <f>IF(N327="základní",J327,0)</f>
        <v>0</v>
      </c>
      <c r="BF327" s="215">
        <f>IF(N327="snížená",J327,0)</f>
        <v>0</v>
      </c>
      <c r="BG327" s="215">
        <f>IF(N327="zákl. přenesená",J327,0)</f>
        <v>0</v>
      </c>
      <c r="BH327" s="215">
        <f>IF(N327="sníž. přenesená",J327,0)</f>
        <v>0</v>
      </c>
      <c r="BI327" s="215">
        <f>IF(N327="nulová",J327,0)</f>
        <v>0</v>
      </c>
      <c r="BJ327" s="17" t="s">
        <v>78</v>
      </c>
      <c r="BK327" s="215">
        <f>ROUND(I327*H327,2)</f>
        <v>0</v>
      </c>
      <c r="BL327" s="17" t="s">
        <v>129</v>
      </c>
      <c r="BM327" s="214" t="s">
        <v>576</v>
      </c>
    </row>
    <row r="328" s="2" customFormat="1">
      <c r="A328" s="38"/>
      <c r="B328" s="39"/>
      <c r="C328" s="40"/>
      <c r="D328" s="216" t="s">
        <v>131</v>
      </c>
      <c r="E328" s="40"/>
      <c r="F328" s="217" t="s">
        <v>575</v>
      </c>
      <c r="G328" s="40"/>
      <c r="H328" s="40"/>
      <c r="I328" s="218"/>
      <c r="J328" s="40"/>
      <c r="K328" s="40"/>
      <c r="L328" s="44"/>
      <c r="M328" s="219"/>
      <c r="N328" s="220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131</v>
      </c>
      <c r="AU328" s="17" t="s">
        <v>80</v>
      </c>
    </row>
    <row r="329" s="2" customFormat="1" ht="16.5" customHeight="1">
      <c r="A329" s="38"/>
      <c r="B329" s="39"/>
      <c r="C329" s="204" t="s">
        <v>577</v>
      </c>
      <c r="D329" s="204" t="s">
        <v>124</v>
      </c>
      <c r="E329" s="205" t="s">
        <v>578</v>
      </c>
      <c r="F329" s="206" t="s">
        <v>579</v>
      </c>
      <c r="G329" s="207" t="s">
        <v>303</v>
      </c>
      <c r="H329" s="208">
        <v>1</v>
      </c>
      <c r="I329" s="209"/>
      <c r="J329" s="208">
        <f>ROUND(I329*H329,2)</f>
        <v>0</v>
      </c>
      <c r="K329" s="206" t="s">
        <v>18</v>
      </c>
      <c r="L329" s="44"/>
      <c r="M329" s="210" t="s">
        <v>18</v>
      </c>
      <c r="N329" s="211" t="s">
        <v>41</v>
      </c>
      <c r="O329" s="84"/>
      <c r="P329" s="212">
        <f>O329*H329</f>
        <v>0</v>
      </c>
      <c r="Q329" s="212">
        <v>0</v>
      </c>
      <c r="R329" s="212">
        <f>Q329*H329</f>
        <v>0</v>
      </c>
      <c r="S329" s="212">
        <v>0</v>
      </c>
      <c r="T329" s="213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14" t="s">
        <v>129</v>
      </c>
      <c r="AT329" s="214" t="s">
        <v>124</v>
      </c>
      <c r="AU329" s="214" t="s">
        <v>80</v>
      </c>
      <c r="AY329" s="17" t="s">
        <v>121</v>
      </c>
      <c r="BE329" s="215">
        <f>IF(N329="základní",J329,0)</f>
        <v>0</v>
      </c>
      <c r="BF329" s="215">
        <f>IF(N329="snížená",J329,0)</f>
        <v>0</v>
      </c>
      <c r="BG329" s="215">
        <f>IF(N329="zákl. přenesená",J329,0)</f>
        <v>0</v>
      </c>
      <c r="BH329" s="215">
        <f>IF(N329="sníž. přenesená",J329,0)</f>
        <v>0</v>
      </c>
      <c r="BI329" s="215">
        <f>IF(N329="nulová",J329,0)</f>
        <v>0</v>
      </c>
      <c r="BJ329" s="17" t="s">
        <v>78</v>
      </c>
      <c r="BK329" s="215">
        <f>ROUND(I329*H329,2)</f>
        <v>0</v>
      </c>
      <c r="BL329" s="17" t="s">
        <v>129</v>
      </c>
      <c r="BM329" s="214" t="s">
        <v>580</v>
      </c>
    </row>
    <row r="330" s="2" customFormat="1">
      <c r="A330" s="38"/>
      <c r="B330" s="39"/>
      <c r="C330" s="40"/>
      <c r="D330" s="216" t="s">
        <v>131</v>
      </c>
      <c r="E330" s="40"/>
      <c r="F330" s="217" t="s">
        <v>579</v>
      </c>
      <c r="G330" s="40"/>
      <c r="H330" s="40"/>
      <c r="I330" s="218"/>
      <c r="J330" s="40"/>
      <c r="K330" s="40"/>
      <c r="L330" s="44"/>
      <c r="M330" s="219"/>
      <c r="N330" s="220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131</v>
      </c>
      <c r="AU330" s="17" t="s">
        <v>80</v>
      </c>
    </row>
    <row r="331" s="2" customFormat="1" ht="16.5" customHeight="1">
      <c r="A331" s="38"/>
      <c r="B331" s="39"/>
      <c r="C331" s="204" t="s">
        <v>581</v>
      </c>
      <c r="D331" s="204" t="s">
        <v>124</v>
      </c>
      <c r="E331" s="205" t="s">
        <v>582</v>
      </c>
      <c r="F331" s="206" t="s">
        <v>439</v>
      </c>
      <c r="G331" s="207" t="s">
        <v>303</v>
      </c>
      <c r="H331" s="208">
        <v>1</v>
      </c>
      <c r="I331" s="209"/>
      <c r="J331" s="208">
        <f>ROUND(I331*H331,2)</f>
        <v>0</v>
      </c>
      <c r="K331" s="206" t="s">
        <v>18</v>
      </c>
      <c r="L331" s="44"/>
      <c r="M331" s="210" t="s">
        <v>18</v>
      </c>
      <c r="N331" s="211" t="s">
        <v>41</v>
      </c>
      <c r="O331" s="84"/>
      <c r="P331" s="212">
        <f>O331*H331</f>
        <v>0</v>
      </c>
      <c r="Q331" s="212">
        <v>0</v>
      </c>
      <c r="R331" s="212">
        <f>Q331*H331</f>
        <v>0</v>
      </c>
      <c r="S331" s="212">
        <v>0</v>
      </c>
      <c r="T331" s="213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14" t="s">
        <v>129</v>
      </c>
      <c r="AT331" s="214" t="s">
        <v>124</v>
      </c>
      <c r="AU331" s="214" t="s">
        <v>80</v>
      </c>
      <c r="AY331" s="17" t="s">
        <v>121</v>
      </c>
      <c r="BE331" s="215">
        <f>IF(N331="základní",J331,0)</f>
        <v>0</v>
      </c>
      <c r="BF331" s="215">
        <f>IF(N331="snížená",J331,0)</f>
        <v>0</v>
      </c>
      <c r="BG331" s="215">
        <f>IF(N331="zákl. přenesená",J331,0)</f>
        <v>0</v>
      </c>
      <c r="BH331" s="215">
        <f>IF(N331="sníž. přenesená",J331,0)</f>
        <v>0</v>
      </c>
      <c r="BI331" s="215">
        <f>IF(N331="nulová",J331,0)</f>
        <v>0</v>
      </c>
      <c r="BJ331" s="17" t="s">
        <v>78</v>
      </c>
      <c r="BK331" s="215">
        <f>ROUND(I331*H331,2)</f>
        <v>0</v>
      </c>
      <c r="BL331" s="17" t="s">
        <v>129</v>
      </c>
      <c r="BM331" s="214" t="s">
        <v>583</v>
      </c>
    </row>
    <row r="332" s="2" customFormat="1">
      <c r="A332" s="38"/>
      <c r="B332" s="39"/>
      <c r="C332" s="40"/>
      <c r="D332" s="216" t="s">
        <v>131</v>
      </c>
      <c r="E332" s="40"/>
      <c r="F332" s="217" t="s">
        <v>439</v>
      </c>
      <c r="G332" s="40"/>
      <c r="H332" s="40"/>
      <c r="I332" s="218"/>
      <c r="J332" s="40"/>
      <c r="K332" s="40"/>
      <c r="L332" s="44"/>
      <c r="M332" s="219"/>
      <c r="N332" s="220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131</v>
      </c>
      <c r="AU332" s="17" t="s">
        <v>80</v>
      </c>
    </row>
    <row r="333" s="2" customFormat="1" ht="16.5" customHeight="1">
      <c r="A333" s="38"/>
      <c r="B333" s="39"/>
      <c r="C333" s="204" t="s">
        <v>584</v>
      </c>
      <c r="D333" s="204" t="s">
        <v>124</v>
      </c>
      <c r="E333" s="205" t="s">
        <v>585</v>
      </c>
      <c r="F333" s="206" t="s">
        <v>586</v>
      </c>
      <c r="G333" s="207" t="s">
        <v>303</v>
      </c>
      <c r="H333" s="208">
        <v>1</v>
      </c>
      <c r="I333" s="209"/>
      <c r="J333" s="208">
        <f>ROUND(I333*H333,2)</f>
        <v>0</v>
      </c>
      <c r="K333" s="206" t="s">
        <v>18</v>
      </c>
      <c r="L333" s="44"/>
      <c r="M333" s="210" t="s">
        <v>18</v>
      </c>
      <c r="N333" s="211" t="s">
        <v>41</v>
      </c>
      <c r="O333" s="84"/>
      <c r="P333" s="212">
        <f>O333*H333</f>
        <v>0</v>
      </c>
      <c r="Q333" s="212">
        <v>0</v>
      </c>
      <c r="R333" s="212">
        <f>Q333*H333</f>
        <v>0</v>
      </c>
      <c r="S333" s="212">
        <v>0</v>
      </c>
      <c r="T333" s="213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14" t="s">
        <v>129</v>
      </c>
      <c r="AT333" s="214" t="s">
        <v>124</v>
      </c>
      <c r="AU333" s="214" t="s">
        <v>80</v>
      </c>
      <c r="AY333" s="17" t="s">
        <v>121</v>
      </c>
      <c r="BE333" s="215">
        <f>IF(N333="základní",J333,0)</f>
        <v>0</v>
      </c>
      <c r="BF333" s="215">
        <f>IF(N333="snížená",J333,0)</f>
        <v>0</v>
      </c>
      <c r="BG333" s="215">
        <f>IF(N333="zákl. přenesená",J333,0)</f>
        <v>0</v>
      </c>
      <c r="BH333" s="215">
        <f>IF(N333="sníž. přenesená",J333,0)</f>
        <v>0</v>
      </c>
      <c r="BI333" s="215">
        <f>IF(N333="nulová",J333,0)</f>
        <v>0</v>
      </c>
      <c r="BJ333" s="17" t="s">
        <v>78</v>
      </c>
      <c r="BK333" s="215">
        <f>ROUND(I333*H333,2)</f>
        <v>0</v>
      </c>
      <c r="BL333" s="17" t="s">
        <v>129</v>
      </c>
      <c r="BM333" s="214" t="s">
        <v>587</v>
      </c>
    </row>
    <row r="334" s="2" customFormat="1">
      <c r="A334" s="38"/>
      <c r="B334" s="39"/>
      <c r="C334" s="40"/>
      <c r="D334" s="216" t="s">
        <v>131</v>
      </c>
      <c r="E334" s="40"/>
      <c r="F334" s="217" t="s">
        <v>586</v>
      </c>
      <c r="G334" s="40"/>
      <c r="H334" s="40"/>
      <c r="I334" s="218"/>
      <c r="J334" s="40"/>
      <c r="K334" s="40"/>
      <c r="L334" s="44"/>
      <c r="M334" s="219"/>
      <c r="N334" s="220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131</v>
      </c>
      <c r="AU334" s="17" t="s">
        <v>80</v>
      </c>
    </row>
    <row r="335" s="12" customFormat="1" ht="22.8" customHeight="1">
      <c r="A335" s="12"/>
      <c r="B335" s="188"/>
      <c r="C335" s="189"/>
      <c r="D335" s="190" t="s">
        <v>69</v>
      </c>
      <c r="E335" s="202" t="s">
        <v>588</v>
      </c>
      <c r="F335" s="202" t="s">
        <v>589</v>
      </c>
      <c r="G335" s="189"/>
      <c r="H335" s="189"/>
      <c r="I335" s="192"/>
      <c r="J335" s="203">
        <f>BK335</f>
        <v>0</v>
      </c>
      <c r="K335" s="189"/>
      <c r="L335" s="194"/>
      <c r="M335" s="195"/>
      <c r="N335" s="196"/>
      <c r="O335" s="196"/>
      <c r="P335" s="197">
        <f>SUM(P336:P354)</f>
        <v>0</v>
      </c>
      <c r="Q335" s="196"/>
      <c r="R335" s="197">
        <f>SUM(R336:R354)</f>
        <v>0.10792260000000001</v>
      </c>
      <c r="S335" s="196"/>
      <c r="T335" s="198">
        <f>SUM(T336:T354)</f>
        <v>0.22563939999999999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99" t="s">
        <v>80</v>
      </c>
      <c r="AT335" s="200" t="s">
        <v>69</v>
      </c>
      <c r="AU335" s="200" t="s">
        <v>78</v>
      </c>
      <c r="AY335" s="199" t="s">
        <v>121</v>
      </c>
      <c r="BK335" s="201">
        <f>SUM(BK336:BK354)</f>
        <v>0</v>
      </c>
    </row>
    <row r="336" s="2" customFormat="1" ht="16.5" customHeight="1">
      <c r="A336" s="38"/>
      <c r="B336" s="39"/>
      <c r="C336" s="204" t="s">
        <v>590</v>
      </c>
      <c r="D336" s="204" t="s">
        <v>124</v>
      </c>
      <c r="E336" s="205" t="s">
        <v>591</v>
      </c>
      <c r="F336" s="206" t="s">
        <v>592</v>
      </c>
      <c r="G336" s="207" t="s">
        <v>593</v>
      </c>
      <c r="H336" s="208">
        <v>2.54</v>
      </c>
      <c r="I336" s="209"/>
      <c r="J336" s="208">
        <f>ROUND(I336*H336,2)</f>
        <v>0</v>
      </c>
      <c r="K336" s="206" t="s">
        <v>128</v>
      </c>
      <c r="L336" s="44"/>
      <c r="M336" s="210" t="s">
        <v>18</v>
      </c>
      <c r="N336" s="211" t="s">
        <v>41</v>
      </c>
      <c r="O336" s="84"/>
      <c r="P336" s="212">
        <f>O336*H336</f>
        <v>0</v>
      </c>
      <c r="Q336" s="212">
        <v>0</v>
      </c>
      <c r="R336" s="212">
        <f>Q336*H336</f>
        <v>0</v>
      </c>
      <c r="S336" s="212">
        <v>0.035299999999999998</v>
      </c>
      <c r="T336" s="213">
        <f>S336*H336</f>
        <v>0.089661999999999992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14" t="s">
        <v>211</v>
      </c>
      <c r="AT336" s="214" t="s">
        <v>124</v>
      </c>
      <c r="AU336" s="214" t="s">
        <v>80</v>
      </c>
      <c r="AY336" s="17" t="s">
        <v>121</v>
      </c>
      <c r="BE336" s="215">
        <f>IF(N336="základní",J336,0)</f>
        <v>0</v>
      </c>
      <c r="BF336" s="215">
        <f>IF(N336="snížená",J336,0)</f>
        <v>0</v>
      </c>
      <c r="BG336" s="215">
        <f>IF(N336="zákl. přenesená",J336,0)</f>
        <v>0</v>
      </c>
      <c r="BH336" s="215">
        <f>IF(N336="sníž. přenesená",J336,0)</f>
        <v>0</v>
      </c>
      <c r="BI336" s="215">
        <f>IF(N336="nulová",J336,0)</f>
        <v>0</v>
      </c>
      <c r="BJ336" s="17" t="s">
        <v>78</v>
      </c>
      <c r="BK336" s="215">
        <f>ROUND(I336*H336,2)</f>
        <v>0</v>
      </c>
      <c r="BL336" s="17" t="s">
        <v>211</v>
      </c>
      <c r="BM336" s="214" t="s">
        <v>594</v>
      </c>
    </row>
    <row r="337" s="2" customFormat="1">
      <c r="A337" s="38"/>
      <c r="B337" s="39"/>
      <c r="C337" s="40"/>
      <c r="D337" s="216" t="s">
        <v>131</v>
      </c>
      <c r="E337" s="40"/>
      <c r="F337" s="217" t="s">
        <v>592</v>
      </c>
      <c r="G337" s="40"/>
      <c r="H337" s="40"/>
      <c r="I337" s="218"/>
      <c r="J337" s="40"/>
      <c r="K337" s="40"/>
      <c r="L337" s="44"/>
      <c r="M337" s="219"/>
      <c r="N337" s="220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131</v>
      </c>
      <c r="AU337" s="17" t="s">
        <v>80</v>
      </c>
    </row>
    <row r="338" s="2" customFormat="1">
      <c r="A338" s="38"/>
      <c r="B338" s="39"/>
      <c r="C338" s="40"/>
      <c r="D338" s="221" t="s">
        <v>133</v>
      </c>
      <c r="E338" s="40"/>
      <c r="F338" s="222" t="s">
        <v>595</v>
      </c>
      <c r="G338" s="40"/>
      <c r="H338" s="40"/>
      <c r="I338" s="218"/>
      <c r="J338" s="40"/>
      <c r="K338" s="40"/>
      <c r="L338" s="44"/>
      <c r="M338" s="219"/>
      <c r="N338" s="220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133</v>
      </c>
      <c r="AU338" s="17" t="s">
        <v>80</v>
      </c>
    </row>
    <row r="339" s="13" customFormat="1">
      <c r="A339" s="13"/>
      <c r="B339" s="223"/>
      <c r="C339" s="224"/>
      <c r="D339" s="216" t="s">
        <v>135</v>
      </c>
      <c r="E339" s="225" t="s">
        <v>18</v>
      </c>
      <c r="F339" s="226" t="s">
        <v>596</v>
      </c>
      <c r="G339" s="224"/>
      <c r="H339" s="227">
        <v>2.54</v>
      </c>
      <c r="I339" s="228"/>
      <c r="J339" s="224"/>
      <c r="K339" s="224"/>
      <c r="L339" s="229"/>
      <c r="M339" s="230"/>
      <c r="N339" s="231"/>
      <c r="O339" s="231"/>
      <c r="P339" s="231"/>
      <c r="Q339" s="231"/>
      <c r="R339" s="231"/>
      <c r="S339" s="231"/>
      <c r="T339" s="23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3" t="s">
        <v>135</v>
      </c>
      <c r="AU339" s="233" t="s">
        <v>80</v>
      </c>
      <c r="AV339" s="13" t="s">
        <v>80</v>
      </c>
      <c r="AW339" s="13" t="s">
        <v>32</v>
      </c>
      <c r="AX339" s="13" t="s">
        <v>78</v>
      </c>
      <c r="AY339" s="233" t="s">
        <v>121</v>
      </c>
    </row>
    <row r="340" s="2" customFormat="1" ht="16.5" customHeight="1">
      <c r="A340" s="38"/>
      <c r="B340" s="39"/>
      <c r="C340" s="204" t="s">
        <v>597</v>
      </c>
      <c r="D340" s="204" t="s">
        <v>124</v>
      </c>
      <c r="E340" s="205" t="s">
        <v>598</v>
      </c>
      <c r="F340" s="206" t="s">
        <v>599</v>
      </c>
      <c r="G340" s="207" t="s">
        <v>197</v>
      </c>
      <c r="H340" s="208">
        <v>45.630000000000003</v>
      </c>
      <c r="I340" s="209"/>
      <c r="J340" s="208">
        <f>ROUND(I340*H340,2)</f>
        <v>0</v>
      </c>
      <c r="K340" s="206" t="s">
        <v>128</v>
      </c>
      <c r="L340" s="44"/>
      <c r="M340" s="210" t="s">
        <v>18</v>
      </c>
      <c r="N340" s="211" t="s">
        <v>41</v>
      </c>
      <c r="O340" s="84"/>
      <c r="P340" s="212">
        <f>O340*H340</f>
        <v>0</v>
      </c>
      <c r="Q340" s="212">
        <v>0.0010200000000000001</v>
      </c>
      <c r="R340" s="212">
        <f>Q340*H340</f>
        <v>0.046542600000000003</v>
      </c>
      <c r="S340" s="212">
        <v>0.00298</v>
      </c>
      <c r="T340" s="213">
        <f>S340*H340</f>
        <v>0.1359774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4" t="s">
        <v>211</v>
      </c>
      <c r="AT340" s="214" t="s">
        <v>124</v>
      </c>
      <c r="AU340" s="214" t="s">
        <v>80</v>
      </c>
      <c r="AY340" s="17" t="s">
        <v>121</v>
      </c>
      <c r="BE340" s="215">
        <f>IF(N340="základní",J340,0)</f>
        <v>0</v>
      </c>
      <c r="BF340" s="215">
        <f>IF(N340="snížená",J340,0)</f>
        <v>0</v>
      </c>
      <c r="BG340" s="215">
        <f>IF(N340="zákl. přenesená",J340,0)</f>
        <v>0</v>
      </c>
      <c r="BH340" s="215">
        <f>IF(N340="sníž. přenesená",J340,0)</f>
        <v>0</v>
      </c>
      <c r="BI340" s="215">
        <f>IF(N340="nulová",J340,0)</f>
        <v>0</v>
      </c>
      <c r="BJ340" s="17" t="s">
        <v>78</v>
      </c>
      <c r="BK340" s="215">
        <f>ROUND(I340*H340,2)</f>
        <v>0</v>
      </c>
      <c r="BL340" s="17" t="s">
        <v>211</v>
      </c>
      <c r="BM340" s="214" t="s">
        <v>600</v>
      </c>
    </row>
    <row r="341" s="2" customFormat="1">
      <c r="A341" s="38"/>
      <c r="B341" s="39"/>
      <c r="C341" s="40"/>
      <c r="D341" s="216" t="s">
        <v>131</v>
      </c>
      <c r="E341" s="40"/>
      <c r="F341" s="217" t="s">
        <v>601</v>
      </c>
      <c r="G341" s="40"/>
      <c r="H341" s="40"/>
      <c r="I341" s="218"/>
      <c r="J341" s="40"/>
      <c r="K341" s="40"/>
      <c r="L341" s="44"/>
      <c r="M341" s="219"/>
      <c r="N341" s="220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131</v>
      </c>
      <c r="AU341" s="17" t="s">
        <v>80</v>
      </c>
    </row>
    <row r="342" s="2" customFormat="1">
      <c r="A342" s="38"/>
      <c r="B342" s="39"/>
      <c r="C342" s="40"/>
      <c r="D342" s="221" t="s">
        <v>133</v>
      </c>
      <c r="E342" s="40"/>
      <c r="F342" s="222" t="s">
        <v>602</v>
      </c>
      <c r="G342" s="40"/>
      <c r="H342" s="40"/>
      <c r="I342" s="218"/>
      <c r="J342" s="40"/>
      <c r="K342" s="40"/>
      <c r="L342" s="44"/>
      <c r="M342" s="219"/>
      <c r="N342" s="220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133</v>
      </c>
      <c r="AU342" s="17" t="s">
        <v>80</v>
      </c>
    </row>
    <row r="343" s="13" customFormat="1">
      <c r="A343" s="13"/>
      <c r="B343" s="223"/>
      <c r="C343" s="224"/>
      <c r="D343" s="216" t="s">
        <v>135</v>
      </c>
      <c r="E343" s="225" t="s">
        <v>18</v>
      </c>
      <c r="F343" s="226" t="s">
        <v>603</v>
      </c>
      <c r="G343" s="224"/>
      <c r="H343" s="227">
        <v>45.630000000000003</v>
      </c>
      <c r="I343" s="228"/>
      <c r="J343" s="224"/>
      <c r="K343" s="224"/>
      <c r="L343" s="229"/>
      <c r="M343" s="230"/>
      <c r="N343" s="231"/>
      <c r="O343" s="231"/>
      <c r="P343" s="231"/>
      <c r="Q343" s="231"/>
      <c r="R343" s="231"/>
      <c r="S343" s="231"/>
      <c r="T343" s="23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3" t="s">
        <v>135</v>
      </c>
      <c r="AU343" s="233" t="s">
        <v>80</v>
      </c>
      <c r="AV343" s="13" t="s">
        <v>80</v>
      </c>
      <c r="AW343" s="13" t="s">
        <v>32</v>
      </c>
      <c r="AX343" s="13" t="s">
        <v>78</v>
      </c>
      <c r="AY343" s="233" t="s">
        <v>121</v>
      </c>
    </row>
    <row r="344" s="2" customFormat="1" ht="16.5" customHeight="1">
      <c r="A344" s="38"/>
      <c r="B344" s="39"/>
      <c r="C344" s="234" t="s">
        <v>604</v>
      </c>
      <c r="D344" s="234" t="s">
        <v>176</v>
      </c>
      <c r="E344" s="235" t="s">
        <v>605</v>
      </c>
      <c r="F344" s="236" t="s">
        <v>606</v>
      </c>
      <c r="G344" s="237" t="s">
        <v>593</v>
      </c>
      <c r="H344" s="238">
        <v>2.79</v>
      </c>
      <c r="I344" s="239"/>
      <c r="J344" s="238">
        <f>ROUND(I344*H344,2)</f>
        <v>0</v>
      </c>
      <c r="K344" s="236" t="s">
        <v>128</v>
      </c>
      <c r="L344" s="240"/>
      <c r="M344" s="241" t="s">
        <v>18</v>
      </c>
      <c r="N344" s="242" t="s">
        <v>41</v>
      </c>
      <c r="O344" s="84"/>
      <c r="P344" s="212">
        <f>O344*H344</f>
        <v>0</v>
      </c>
      <c r="Q344" s="212">
        <v>0.021999999999999999</v>
      </c>
      <c r="R344" s="212">
        <f>Q344*H344</f>
        <v>0.061379999999999997</v>
      </c>
      <c r="S344" s="212">
        <v>0</v>
      </c>
      <c r="T344" s="213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14" t="s">
        <v>282</v>
      </c>
      <c r="AT344" s="214" t="s">
        <v>176</v>
      </c>
      <c r="AU344" s="214" t="s">
        <v>80</v>
      </c>
      <c r="AY344" s="17" t="s">
        <v>121</v>
      </c>
      <c r="BE344" s="215">
        <f>IF(N344="základní",J344,0)</f>
        <v>0</v>
      </c>
      <c r="BF344" s="215">
        <f>IF(N344="snížená",J344,0)</f>
        <v>0</v>
      </c>
      <c r="BG344" s="215">
        <f>IF(N344="zákl. přenesená",J344,0)</f>
        <v>0</v>
      </c>
      <c r="BH344" s="215">
        <f>IF(N344="sníž. přenesená",J344,0)</f>
        <v>0</v>
      </c>
      <c r="BI344" s="215">
        <f>IF(N344="nulová",J344,0)</f>
        <v>0</v>
      </c>
      <c r="BJ344" s="17" t="s">
        <v>78</v>
      </c>
      <c r="BK344" s="215">
        <f>ROUND(I344*H344,2)</f>
        <v>0</v>
      </c>
      <c r="BL344" s="17" t="s">
        <v>211</v>
      </c>
      <c r="BM344" s="214" t="s">
        <v>607</v>
      </c>
    </row>
    <row r="345" s="2" customFormat="1">
      <c r="A345" s="38"/>
      <c r="B345" s="39"/>
      <c r="C345" s="40"/>
      <c r="D345" s="216" t="s">
        <v>131</v>
      </c>
      <c r="E345" s="40"/>
      <c r="F345" s="217" t="s">
        <v>606</v>
      </c>
      <c r="G345" s="40"/>
      <c r="H345" s="40"/>
      <c r="I345" s="218"/>
      <c r="J345" s="40"/>
      <c r="K345" s="40"/>
      <c r="L345" s="44"/>
      <c r="M345" s="219"/>
      <c r="N345" s="220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131</v>
      </c>
      <c r="AU345" s="17" t="s">
        <v>80</v>
      </c>
    </row>
    <row r="346" s="13" customFormat="1">
      <c r="A346" s="13"/>
      <c r="B346" s="223"/>
      <c r="C346" s="224"/>
      <c r="D346" s="216" t="s">
        <v>135</v>
      </c>
      <c r="E346" s="225" t="s">
        <v>18</v>
      </c>
      <c r="F346" s="226" t="s">
        <v>608</v>
      </c>
      <c r="G346" s="224"/>
      <c r="H346" s="227">
        <v>2.54</v>
      </c>
      <c r="I346" s="228"/>
      <c r="J346" s="224"/>
      <c r="K346" s="224"/>
      <c r="L346" s="229"/>
      <c r="M346" s="230"/>
      <c r="N346" s="231"/>
      <c r="O346" s="231"/>
      <c r="P346" s="231"/>
      <c r="Q346" s="231"/>
      <c r="R346" s="231"/>
      <c r="S346" s="231"/>
      <c r="T346" s="23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3" t="s">
        <v>135</v>
      </c>
      <c r="AU346" s="233" t="s">
        <v>80</v>
      </c>
      <c r="AV346" s="13" t="s">
        <v>80</v>
      </c>
      <c r="AW346" s="13" t="s">
        <v>32</v>
      </c>
      <c r="AX346" s="13" t="s">
        <v>78</v>
      </c>
      <c r="AY346" s="233" t="s">
        <v>121</v>
      </c>
    </row>
    <row r="347" s="13" customFormat="1">
      <c r="A347" s="13"/>
      <c r="B347" s="223"/>
      <c r="C347" s="224"/>
      <c r="D347" s="216" t="s">
        <v>135</v>
      </c>
      <c r="E347" s="224"/>
      <c r="F347" s="226" t="s">
        <v>609</v>
      </c>
      <c r="G347" s="224"/>
      <c r="H347" s="227">
        <v>2.79</v>
      </c>
      <c r="I347" s="228"/>
      <c r="J347" s="224"/>
      <c r="K347" s="224"/>
      <c r="L347" s="229"/>
      <c r="M347" s="230"/>
      <c r="N347" s="231"/>
      <c r="O347" s="231"/>
      <c r="P347" s="231"/>
      <c r="Q347" s="231"/>
      <c r="R347" s="231"/>
      <c r="S347" s="231"/>
      <c r="T347" s="23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3" t="s">
        <v>135</v>
      </c>
      <c r="AU347" s="233" t="s">
        <v>80</v>
      </c>
      <c r="AV347" s="13" t="s">
        <v>80</v>
      </c>
      <c r="AW347" s="13" t="s">
        <v>4</v>
      </c>
      <c r="AX347" s="13" t="s">
        <v>78</v>
      </c>
      <c r="AY347" s="233" t="s">
        <v>121</v>
      </c>
    </row>
    <row r="348" s="2" customFormat="1" ht="16.5" customHeight="1">
      <c r="A348" s="38"/>
      <c r="B348" s="39"/>
      <c r="C348" s="204" t="s">
        <v>610</v>
      </c>
      <c r="D348" s="204" t="s">
        <v>124</v>
      </c>
      <c r="E348" s="205" t="s">
        <v>611</v>
      </c>
      <c r="F348" s="206" t="s">
        <v>612</v>
      </c>
      <c r="G348" s="207" t="s">
        <v>141</v>
      </c>
      <c r="H348" s="208">
        <v>10.140000000000001</v>
      </c>
      <c r="I348" s="209"/>
      <c r="J348" s="208">
        <f>ROUND(I348*H348,2)</f>
        <v>0</v>
      </c>
      <c r="K348" s="206" t="s">
        <v>128</v>
      </c>
      <c r="L348" s="44"/>
      <c r="M348" s="210" t="s">
        <v>18</v>
      </c>
      <c r="N348" s="211" t="s">
        <v>41</v>
      </c>
      <c r="O348" s="84"/>
      <c r="P348" s="212">
        <f>O348*H348</f>
        <v>0</v>
      </c>
      <c r="Q348" s="212">
        <v>0</v>
      </c>
      <c r="R348" s="212">
        <f>Q348*H348</f>
        <v>0</v>
      </c>
      <c r="S348" s="212">
        <v>0</v>
      </c>
      <c r="T348" s="213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14" t="s">
        <v>211</v>
      </c>
      <c r="AT348" s="214" t="s">
        <v>124</v>
      </c>
      <c r="AU348" s="214" t="s">
        <v>80</v>
      </c>
      <c r="AY348" s="17" t="s">
        <v>121</v>
      </c>
      <c r="BE348" s="215">
        <f>IF(N348="základní",J348,0)</f>
        <v>0</v>
      </c>
      <c r="BF348" s="215">
        <f>IF(N348="snížená",J348,0)</f>
        <v>0</v>
      </c>
      <c r="BG348" s="215">
        <f>IF(N348="zákl. přenesená",J348,0)</f>
        <v>0</v>
      </c>
      <c r="BH348" s="215">
        <f>IF(N348="sníž. přenesená",J348,0)</f>
        <v>0</v>
      </c>
      <c r="BI348" s="215">
        <f>IF(N348="nulová",J348,0)</f>
        <v>0</v>
      </c>
      <c r="BJ348" s="17" t="s">
        <v>78</v>
      </c>
      <c r="BK348" s="215">
        <f>ROUND(I348*H348,2)</f>
        <v>0</v>
      </c>
      <c r="BL348" s="17" t="s">
        <v>211</v>
      </c>
      <c r="BM348" s="214" t="s">
        <v>613</v>
      </c>
    </row>
    <row r="349" s="2" customFormat="1">
      <c r="A349" s="38"/>
      <c r="B349" s="39"/>
      <c r="C349" s="40"/>
      <c r="D349" s="216" t="s">
        <v>131</v>
      </c>
      <c r="E349" s="40"/>
      <c r="F349" s="217" t="s">
        <v>614</v>
      </c>
      <c r="G349" s="40"/>
      <c r="H349" s="40"/>
      <c r="I349" s="218"/>
      <c r="J349" s="40"/>
      <c r="K349" s="40"/>
      <c r="L349" s="44"/>
      <c r="M349" s="219"/>
      <c r="N349" s="220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131</v>
      </c>
      <c r="AU349" s="17" t="s">
        <v>80</v>
      </c>
    </row>
    <row r="350" s="2" customFormat="1">
      <c r="A350" s="38"/>
      <c r="B350" s="39"/>
      <c r="C350" s="40"/>
      <c r="D350" s="221" t="s">
        <v>133</v>
      </c>
      <c r="E350" s="40"/>
      <c r="F350" s="222" t="s">
        <v>615</v>
      </c>
      <c r="G350" s="40"/>
      <c r="H350" s="40"/>
      <c r="I350" s="218"/>
      <c r="J350" s="40"/>
      <c r="K350" s="40"/>
      <c r="L350" s="44"/>
      <c r="M350" s="219"/>
      <c r="N350" s="220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133</v>
      </c>
      <c r="AU350" s="17" t="s">
        <v>80</v>
      </c>
    </row>
    <row r="351" s="13" customFormat="1">
      <c r="A351" s="13"/>
      <c r="B351" s="223"/>
      <c r="C351" s="224"/>
      <c r="D351" s="216" t="s">
        <v>135</v>
      </c>
      <c r="E351" s="225" t="s">
        <v>18</v>
      </c>
      <c r="F351" s="226" t="s">
        <v>616</v>
      </c>
      <c r="G351" s="224"/>
      <c r="H351" s="227">
        <v>10.140000000000001</v>
      </c>
      <c r="I351" s="228"/>
      <c r="J351" s="224"/>
      <c r="K351" s="224"/>
      <c r="L351" s="229"/>
      <c r="M351" s="230"/>
      <c r="N351" s="231"/>
      <c r="O351" s="231"/>
      <c r="P351" s="231"/>
      <c r="Q351" s="231"/>
      <c r="R351" s="231"/>
      <c r="S351" s="231"/>
      <c r="T351" s="23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3" t="s">
        <v>135</v>
      </c>
      <c r="AU351" s="233" t="s">
        <v>80</v>
      </c>
      <c r="AV351" s="13" t="s">
        <v>80</v>
      </c>
      <c r="AW351" s="13" t="s">
        <v>32</v>
      </c>
      <c r="AX351" s="13" t="s">
        <v>78</v>
      </c>
      <c r="AY351" s="233" t="s">
        <v>121</v>
      </c>
    </row>
    <row r="352" s="2" customFormat="1" ht="16.5" customHeight="1">
      <c r="A352" s="38"/>
      <c r="B352" s="39"/>
      <c r="C352" s="204" t="s">
        <v>617</v>
      </c>
      <c r="D352" s="204" t="s">
        <v>124</v>
      </c>
      <c r="E352" s="205" t="s">
        <v>618</v>
      </c>
      <c r="F352" s="206" t="s">
        <v>619</v>
      </c>
      <c r="G352" s="207" t="s">
        <v>620</v>
      </c>
      <c r="H352" s="209"/>
      <c r="I352" s="209"/>
      <c r="J352" s="208">
        <f>ROUND(I352*H352,2)</f>
        <v>0</v>
      </c>
      <c r="K352" s="206" t="s">
        <v>128</v>
      </c>
      <c r="L352" s="44"/>
      <c r="M352" s="210" t="s">
        <v>18</v>
      </c>
      <c r="N352" s="211" t="s">
        <v>41</v>
      </c>
      <c r="O352" s="84"/>
      <c r="P352" s="212">
        <f>O352*H352</f>
        <v>0</v>
      </c>
      <c r="Q352" s="212">
        <v>0</v>
      </c>
      <c r="R352" s="212">
        <f>Q352*H352</f>
        <v>0</v>
      </c>
      <c r="S352" s="212">
        <v>0</v>
      </c>
      <c r="T352" s="213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4" t="s">
        <v>211</v>
      </c>
      <c r="AT352" s="214" t="s">
        <v>124</v>
      </c>
      <c r="AU352" s="214" t="s">
        <v>80</v>
      </c>
      <c r="AY352" s="17" t="s">
        <v>121</v>
      </c>
      <c r="BE352" s="215">
        <f>IF(N352="základní",J352,0)</f>
        <v>0</v>
      </c>
      <c r="BF352" s="215">
        <f>IF(N352="snížená",J352,0)</f>
        <v>0</v>
      </c>
      <c r="BG352" s="215">
        <f>IF(N352="zákl. přenesená",J352,0)</f>
        <v>0</v>
      </c>
      <c r="BH352" s="215">
        <f>IF(N352="sníž. přenesená",J352,0)</f>
        <v>0</v>
      </c>
      <c r="BI352" s="215">
        <f>IF(N352="nulová",J352,0)</f>
        <v>0</v>
      </c>
      <c r="BJ352" s="17" t="s">
        <v>78</v>
      </c>
      <c r="BK352" s="215">
        <f>ROUND(I352*H352,2)</f>
        <v>0</v>
      </c>
      <c r="BL352" s="17" t="s">
        <v>211</v>
      </c>
      <c r="BM352" s="214" t="s">
        <v>621</v>
      </c>
    </row>
    <row r="353" s="2" customFormat="1">
      <c r="A353" s="38"/>
      <c r="B353" s="39"/>
      <c r="C353" s="40"/>
      <c r="D353" s="216" t="s">
        <v>131</v>
      </c>
      <c r="E353" s="40"/>
      <c r="F353" s="217" t="s">
        <v>622</v>
      </c>
      <c r="G353" s="40"/>
      <c r="H353" s="40"/>
      <c r="I353" s="218"/>
      <c r="J353" s="40"/>
      <c r="K353" s="40"/>
      <c r="L353" s="44"/>
      <c r="M353" s="219"/>
      <c r="N353" s="220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131</v>
      </c>
      <c r="AU353" s="17" t="s">
        <v>80</v>
      </c>
    </row>
    <row r="354" s="2" customFormat="1">
      <c r="A354" s="38"/>
      <c r="B354" s="39"/>
      <c r="C354" s="40"/>
      <c r="D354" s="221" t="s">
        <v>133</v>
      </c>
      <c r="E354" s="40"/>
      <c r="F354" s="222" t="s">
        <v>623</v>
      </c>
      <c r="G354" s="40"/>
      <c r="H354" s="40"/>
      <c r="I354" s="218"/>
      <c r="J354" s="40"/>
      <c r="K354" s="40"/>
      <c r="L354" s="44"/>
      <c r="M354" s="219"/>
      <c r="N354" s="220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133</v>
      </c>
      <c r="AU354" s="17" t="s">
        <v>80</v>
      </c>
    </row>
    <row r="355" s="12" customFormat="1" ht="22.8" customHeight="1">
      <c r="A355" s="12"/>
      <c r="B355" s="188"/>
      <c r="C355" s="189"/>
      <c r="D355" s="190" t="s">
        <v>69</v>
      </c>
      <c r="E355" s="202" t="s">
        <v>624</v>
      </c>
      <c r="F355" s="202" t="s">
        <v>625</v>
      </c>
      <c r="G355" s="189"/>
      <c r="H355" s="189"/>
      <c r="I355" s="192"/>
      <c r="J355" s="203">
        <f>BK355</f>
        <v>0</v>
      </c>
      <c r="K355" s="189"/>
      <c r="L355" s="194"/>
      <c r="M355" s="195"/>
      <c r="N355" s="196"/>
      <c r="O355" s="196"/>
      <c r="P355" s="197">
        <f>SUM(P356:P359)</f>
        <v>0</v>
      </c>
      <c r="Q355" s="196"/>
      <c r="R355" s="197">
        <f>SUM(R356:R359)</f>
        <v>0</v>
      </c>
      <c r="S355" s="196"/>
      <c r="T355" s="198">
        <f>SUM(T356:T359)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99" t="s">
        <v>80</v>
      </c>
      <c r="AT355" s="200" t="s">
        <v>69</v>
      </c>
      <c r="AU355" s="200" t="s">
        <v>78</v>
      </c>
      <c r="AY355" s="199" t="s">
        <v>121</v>
      </c>
      <c r="BK355" s="201">
        <f>SUM(BK356:BK359)</f>
        <v>0</v>
      </c>
    </row>
    <row r="356" s="2" customFormat="1" ht="16.5" customHeight="1">
      <c r="A356" s="38"/>
      <c r="B356" s="39"/>
      <c r="C356" s="204" t="s">
        <v>626</v>
      </c>
      <c r="D356" s="204" t="s">
        <v>124</v>
      </c>
      <c r="E356" s="205" t="s">
        <v>627</v>
      </c>
      <c r="F356" s="206" t="s">
        <v>628</v>
      </c>
      <c r="G356" s="207" t="s">
        <v>303</v>
      </c>
      <c r="H356" s="208">
        <v>1</v>
      </c>
      <c r="I356" s="209"/>
      <c r="J356" s="208">
        <f>ROUND(I356*H356,2)</f>
        <v>0</v>
      </c>
      <c r="K356" s="206" t="s">
        <v>18</v>
      </c>
      <c r="L356" s="44"/>
      <c r="M356" s="210" t="s">
        <v>18</v>
      </c>
      <c r="N356" s="211" t="s">
        <v>41</v>
      </c>
      <c r="O356" s="84"/>
      <c r="P356" s="212">
        <f>O356*H356</f>
        <v>0</v>
      </c>
      <c r="Q356" s="212">
        <v>0</v>
      </c>
      <c r="R356" s="212">
        <f>Q356*H356</f>
        <v>0</v>
      </c>
      <c r="S356" s="212">
        <v>0</v>
      </c>
      <c r="T356" s="213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14" t="s">
        <v>211</v>
      </c>
      <c r="AT356" s="214" t="s">
        <v>124</v>
      </c>
      <c r="AU356" s="214" t="s">
        <v>80</v>
      </c>
      <c r="AY356" s="17" t="s">
        <v>121</v>
      </c>
      <c r="BE356" s="215">
        <f>IF(N356="základní",J356,0)</f>
        <v>0</v>
      </c>
      <c r="BF356" s="215">
        <f>IF(N356="snížená",J356,0)</f>
        <v>0</v>
      </c>
      <c r="BG356" s="215">
        <f>IF(N356="zákl. přenesená",J356,0)</f>
        <v>0</v>
      </c>
      <c r="BH356" s="215">
        <f>IF(N356="sníž. přenesená",J356,0)</f>
        <v>0</v>
      </c>
      <c r="BI356" s="215">
        <f>IF(N356="nulová",J356,0)</f>
        <v>0</v>
      </c>
      <c r="BJ356" s="17" t="s">
        <v>78</v>
      </c>
      <c r="BK356" s="215">
        <f>ROUND(I356*H356,2)</f>
        <v>0</v>
      </c>
      <c r="BL356" s="17" t="s">
        <v>211</v>
      </c>
      <c r="BM356" s="214" t="s">
        <v>629</v>
      </c>
    </row>
    <row r="357" s="2" customFormat="1">
      <c r="A357" s="38"/>
      <c r="B357" s="39"/>
      <c r="C357" s="40"/>
      <c r="D357" s="216" t="s">
        <v>131</v>
      </c>
      <c r="E357" s="40"/>
      <c r="F357" s="217" t="s">
        <v>630</v>
      </c>
      <c r="G357" s="40"/>
      <c r="H357" s="40"/>
      <c r="I357" s="218"/>
      <c r="J357" s="40"/>
      <c r="K357" s="40"/>
      <c r="L357" s="44"/>
      <c r="M357" s="219"/>
      <c r="N357" s="220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131</v>
      </c>
      <c r="AU357" s="17" t="s">
        <v>80</v>
      </c>
    </row>
    <row r="358" s="2" customFormat="1" ht="16.5" customHeight="1">
      <c r="A358" s="38"/>
      <c r="B358" s="39"/>
      <c r="C358" s="204" t="s">
        <v>631</v>
      </c>
      <c r="D358" s="204" t="s">
        <v>124</v>
      </c>
      <c r="E358" s="205" t="s">
        <v>632</v>
      </c>
      <c r="F358" s="206" t="s">
        <v>633</v>
      </c>
      <c r="G358" s="207" t="s">
        <v>303</v>
      </c>
      <c r="H358" s="208">
        <v>1</v>
      </c>
      <c r="I358" s="209"/>
      <c r="J358" s="208">
        <f>ROUND(I358*H358,2)</f>
        <v>0</v>
      </c>
      <c r="K358" s="206" t="s">
        <v>18</v>
      </c>
      <c r="L358" s="44"/>
      <c r="M358" s="210" t="s">
        <v>18</v>
      </c>
      <c r="N358" s="211" t="s">
        <v>41</v>
      </c>
      <c r="O358" s="84"/>
      <c r="P358" s="212">
        <f>O358*H358</f>
        <v>0</v>
      </c>
      <c r="Q358" s="212">
        <v>0</v>
      </c>
      <c r="R358" s="212">
        <f>Q358*H358</f>
        <v>0</v>
      </c>
      <c r="S358" s="212">
        <v>0</v>
      </c>
      <c r="T358" s="213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14" t="s">
        <v>211</v>
      </c>
      <c r="AT358" s="214" t="s">
        <v>124</v>
      </c>
      <c r="AU358" s="214" t="s">
        <v>80</v>
      </c>
      <c r="AY358" s="17" t="s">
        <v>121</v>
      </c>
      <c r="BE358" s="215">
        <f>IF(N358="základní",J358,0)</f>
        <v>0</v>
      </c>
      <c r="BF358" s="215">
        <f>IF(N358="snížená",J358,0)</f>
        <v>0</v>
      </c>
      <c r="BG358" s="215">
        <f>IF(N358="zákl. přenesená",J358,0)</f>
        <v>0</v>
      </c>
      <c r="BH358" s="215">
        <f>IF(N358="sníž. přenesená",J358,0)</f>
        <v>0</v>
      </c>
      <c r="BI358" s="215">
        <f>IF(N358="nulová",J358,0)</f>
        <v>0</v>
      </c>
      <c r="BJ358" s="17" t="s">
        <v>78</v>
      </c>
      <c r="BK358" s="215">
        <f>ROUND(I358*H358,2)</f>
        <v>0</v>
      </c>
      <c r="BL358" s="17" t="s">
        <v>211</v>
      </c>
      <c r="BM358" s="214" t="s">
        <v>634</v>
      </c>
    </row>
    <row r="359" s="2" customFormat="1">
      <c r="A359" s="38"/>
      <c r="B359" s="39"/>
      <c r="C359" s="40"/>
      <c r="D359" s="216" t="s">
        <v>131</v>
      </c>
      <c r="E359" s="40"/>
      <c r="F359" s="217" t="s">
        <v>633</v>
      </c>
      <c r="G359" s="40"/>
      <c r="H359" s="40"/>
      <c r="I359" s="218"/>
      <c r="J359" s="40"/>
      <c r="K359" s="40"/>
      <c r="L359" s="44"/>
      <c r="M359" s="243"/>
      <c r="N359" s="244"/>
      <c r="O359" s="245"/>
      <c r="P359" s="245"/>
      <c r="Q359" s="245"/>
      <c r="R359" s="245"/>
      <c r="S359" s="245"/>
      <c r="T359" s="246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131</v>
      </c>
      <c r="AU359" s="17" t="s">
        <v>80</v>
      </c>
    </row>
    <row r="360" s="2" customFormat="1" ht="6.96" customHeight="1">
      <c r="A360" s="38"/>
      <c r="B360" s="59"/>
      <c r="C360" s="60"/>
      <c r="D360" s="60"/>
      <c r="E360" s="60"/>
      <c r="F360" s="60"/>
      <c r="G360" s="60"/>
      <c r="H360" s="60"/>
      <c r="I360" s="60"/>
      <c r="J360" s="60"/>
      <c r="K360" s="60"/>
      <c r="L360" s="44"/>
      <c r="M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</row>
  </sheetData>
  <sheetProtection sheet="1" autoFilter="0" formatColumns="0" formatRows="0" objects="1" scenarios="1" spinCount="100000" saltValue="cfJB8GqRqKl+gP/2aCXGgLgRs1RNvD4jh6BTEKc84G9JsKKujNd0qZa4GtMsAxSgSniYFLlMHlSmE2Aj++c18Q==" hashValue="jM5SZoDOcdO8g/GAmkxbrfl9lawLslUm1hqYVxrZx5+nCPgm19Oh/qk4WSrx1qc3YzxIQxyA8VVBapdjncfotQ==" algorithmName="SHA-512" password="CC35"/>
  <autoFilter ref="C90:K35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4_01/631311131"/>
    <hyperlink ref="F101" r:id="rId2" display="https://podminky.urs.cz/item/CS_URS_2024_01/974042587"/>
    <hyperlink ref="F106" r:id="rId3" display="https://podminky.urs.cz/item/CS_URS_2024_01/997002611"/>
    <hyperlink ref="F109" r:id="rId4" display="https://podminky.urs.cz/item/CS_URS_2024_01/997013211"/>
    <hyperlink ref="F115" r:id="rId5" display="https://podminky.urs.cz/item/CS_URS_2024_01/998018001"/>
    <hyperlink ref="F338" r:id="rId6" display="https://podminky.urs.cz/item/CS_URS_2024_01/771573810"/>
    <hyperlink ref="F342" r:id="rId7" display="https://podminky.urs.cz/item/CS_URS_2024_01/771573931"/>
    <hyperlink ref="F350" r:id="rId8" display="https://podminky.urs.cz/item/CS_URS_2024_01/771591184"/>
    <hyperlink ref="F354" r:id="rId9" display="https://podminky.urs.cz/item/CS_URS_2024_01/99877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87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1424 Plzeň ZU, Jungmanova 1-3 - výměna vnitřních dveří v zádveří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635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15. 2. 2024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">
        <v>18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26</v>
      </c>
      <c r="F15" s="38"/>
      <c r="G15" s="38"/>
      <c r="H15" s="38"/>
      <c r="I15" s="132" t="s">
        <v>27</v>
      </c>
      <c r="J15" s="136" t="s">
        <v>18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25</v>
      </c>
      <c r="J20" s="136" t="s">
        <v>18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31</v>
      </c>
      <c r="F21" s="38"/>
      <c r="G21" s="38"/>
      <c r="H21" s="38"/>
      <c r="I21" s="132" t="s">
        <v>27</v>
      </c>
      <c r="J21" s="136" t="s">
        <v>18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33</v>
      </c>
      <c r="E23" s="38"/>
      <c r="F23" s="38"/>
      <c r="G23" s="38"/>
      <c r="H23" s="38"/>
      <c r="I23" s="132" t="s">
        <v>25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27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36</v>
      </c>
      <c r="E30" s="38"/>
      <c r="F30" s="38"/>
      <c r="G30" s="38"/>
      <c r="H30" s="38"/>
      <c r="I30" s="38"/>
      <c r="J30" s="144">
        <f>ROUND(J88,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38</v>
      </c>
      <c r="G32" s="38"/>
      <c r="H32" s="38"/>
      <c r="I32" s="145" t="s">
        <v>37</v>
      </c>
      <c r="J32" s="145" t="s">
        <v>39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40</v>
      </c>
      <c r="E33" s="132" t="s">
        <v>41</v>
      </c>
      <c r="F33" s="147">
        <f>ROUND((SUM(BE88:BE158)),  2)</f>
        <v>0</v>
      </c>
      <c r="G33" s="38"/>
      <c r="H33" s="38"/>
      <c r="I33" s="148">
        <v>0.20999999999999999</v>
      </c>
      <c r="J33" s="147">
        <f>ROUND(((SUM(BE88:BE158))*I33),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42</v>
      </c>
      <c r="F34" s="147">
        <f>ROUND((SUM(BF88:BF158)),  2)</f>
        <v>0</v>
      </c>
      <c r="G34" s="38"/>
      <c r="H34" s="38"/>
      <c r="I34" s="148">
        <v>0.12</v>
      </c>
      <c r="J34" s="147">
        <f>ROUND(((SUM(BF88:BF158))*I34),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43</v>
      </c>
      <c r="F35" s="147">
        <f>ROUND((SUM(BG88:BG158)),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44</v>
      </c>
      <c r="F36" s="147">
        <f>ROUND((SUM(BH88:BH158)),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45</v>
      </c>
      <c r="F37" s="147">
        <f>ROUND((SUM(BI88:BI158)),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1424 Plzeň ZU, Jungmanova 1-3 - výměna vnitřních dveří v zádveří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02 - SO 02 Automatické dveře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15. 2. 2024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>ZU PLzeň, Univerzitní 2732/8</v>
      </c>
      <c r="G54" s="40"/>
      <c r="H54" s="40"/>
      <c r="I54" s="32" t="s">
        <v>30</v>
      </c>
      <c r="J54" s="36" t="str">
        <f>E21</f>
        <v>CH PROJEKT PLZEŇ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91</v>
      </c>
      <c r="D57" s="162"/>
      <c r="E57" s="162"/>
      <c r="F57" s="162"/>
      <c r="G57" s="162"/>
      <c r="H57" s="162"/>
      <c r="I57" s="162"/>
      <c r="J57" s="163" t="s">
        <v>92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68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93</v>
      </c>
    </row>
    <row r="60" s="9" customFormat="1" ht="24.96" customHeight="1">
      <c r="A60" s="9"/>
      <c r="B60" s="165"/>
      <c r="C60" s="166"/>
      <c r="D60" s="167" t="s">
        <v>94</v>
      </c>
      <c r="E60" s="168"/>
      <c r="F60" s="168"/>
      <c r="G60" s="168"/>
      <c r="H60" s="168"/>
      <c r="I60" s="168"/>
      <c r="J60" s="169">
        <f>J89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95</v>
      </c>
      <c r="E61" s="174"/>
      <c r="F61" s="174"/>
      <c r="G61" s="174"/>
      <c r="H61" s="174"/>
      <c r="I61" s="174"/>
      <c r="J61" s="175">
        <f>J90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96</v>
      </c>
      <c r="E62" s="174"/>
      <c r="F62" s="174"/>
      <c r="G62" s="174"/>
      <c r="H62" s="174"/>
      <c r="I62" s="174"/>
      <c r="J62" s="175">
        <f>J99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97</v>
      </c>
      <c r="E63" s="174"/>
      <c r="F63" s="174"/>
      <c r="G63" s="174"/>
      <c r="H63" s="174"/>
      <c r="I63" s="174"/>
      <c r="J63" s="175">
        <f>J108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98</v>
      </c>
      <c r="E64" s="174"/>
      <c r="F64" s="174"/>
      <c r="G64" s="174"/>
      <c r="H64" s="174"/>
      <c r="I64" s="174"/>
      <c r="J64" s="175">
        <f>J117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99</v>
      </c>
      <c r="E65" s="168"/>
      <c r="F65" s="168"/>
      <c r="G65" s="168"/>
      <c r="H65" s="168"/>
      <c r="I65" s="168"/>
      <c r="J65" s="169">
        <f>J121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1"/>
      <c r="C66" s="172"/>
      <c r="D66" s="173" t="s">
        <v>636</v>
      </c>
      <c r="E66" s="174"/>
      <c r="F66" s="174"/>
      <c r="G66" s="174"/>
      <c r="H66" s="174"/>
      <c r="I66" s="174"/>
      <c r="J66" s="175">
        <f>J122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104</v>
      </c>
      <c r="E67" s="174"/>
      <c r="F67" s="174"/>
      <c r="G67" s="174"/>
      <c r="H67" s="174"/>
      <c r="I67" s="174"/>
      <c r="J67" s="175">
        <f>J131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637</v>
      </c>
      <c r="E68" s="174"/>
      <c r="F68" s="174"/>
      <c r="G68" s="174"/>
      <c r="H68" s="174"/>
      <c r="I68" s="174"/>
      <c r="J68" s="175">
        <f>J151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106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15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0" t="str">
        <f>E7</f>
        <v>1424 Plzeň ZU, Jungmanova 1-3 - výměna vnitřních dveří v zádveří</v>
      </c>
      <c r="F78" s="32"/>
      <c r="G78" s="32"/>
      <c r="H78" s="32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88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02 - SO 02 Automatické dveře</v>
      </c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20</v>
      </c>
      <c r="D82" s="40"/>
      <c r="E82" s="40"/>
      <c r="F82" s="27" t="str">
        <f>F12</f>
        <v xml:space="preserve"> </v>
      </c>
      <c r="G82" s="40"/>
      <c r="H82" s="40"/>
      <c r="I82" s="32" t="s">
        <v>22</v>
      </c>
      <c r="J82" s="72" t="str">
        <f>IF(J12="","",J12)</f>
        <v>15. 2. 2024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24</v>
      </c>
      <c r="D84" s="40"/>
      <c r="E84" s="40"/>
      <c r="F84" s="27" t="str">
        <f>E15</f>
        <v>ZU PLzeň, Univerzitní 2732/8</v>
      </c>
      <c r="G84" s="40"/>
      <c r="H84" s="40"/>
      <c r="I84" s="32" t="s">
        <v>30</v>
      </c>
      <c r="J84" s="36" t="str">
        <f>E21</f>
        <v>CH PROJEKT PLZEŇ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28</v>
      </c>
      <c r="D85" s="40"/>
      <c r="E85" s="40"/>
      <c r="F85" s="27" t="str">
        <f>IF(E18="","",E18)</f>
        <v>Vyplň údaj</v>
      </c>
      <c r="G85" s="40"/>
      <c r="H85" s="40"/>
      <c r="I85" s="32" t="s">
        <v>33</v>
      </c>
      <c r="J85" s="36" t="str">
        <f>E24</f>
        <v xml:space="preserve"> 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7"/>
      <c r="B87" s="178"/>
      <c r="C87" s="179" t="s">
        <v>107</v>
      </c>
      <c r="D87" s="180" t="s">
        <v>55</v>
      </c>
      <c r="E87" s="180" t="s">
        <v>51</v>
      </c>
      <c r="F87" s="180" t="s">
        <v>52</v>
      </c>
      <c r="G87" s="180" t="s">
        <v>108</v>
      </c>
      <c r="H87" s="180" t="s">
        <v>109</v>
      </c>
      <c r="I87" s="180" t="s">
        <v>110</v>
      </c>
      <c r="J87" s="180" t="s">
        <v>92</v>
      </c>
      <c r="K87" s="181" t="s">
        <v>111</v>
      </c>
      <c r="L87" s="182"/>
      <c r="M87" s="92" t="s">
        <v>18</v>
      </c>
      <c r="N87" s="93" t="s">
        <v>40</v>
      </c>
      <c r="O87" s="93" t="s">
        <v>112</v>
      </c>
      <c r="P87" s="93" t="s">
        <v>113</v>
      </c>
      <c r="Q87" s="93" t="s">
        <v>114</v>
      </c>
      <c r="R87" s="93" t="s">
        <v>115</v>
      </c>
      <c r="S87" s="93" t="s">
        <v>116</v>
      </c>
      <c r="T87" s="94" t="s">
        <v>117</v>
      </c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</row>
    <row r="88" s="2" customFormat="1" ht="22.8" customHeight="1">
      <c r="A88" s="38"/>
      <c r="B88" s="39"/>
      <c r="C88" s="99" t="s">
        <v>118</v>
      </c>
      <c r="D88" s="40"/>
      <c r="E88" s="40"/>
      <c r="F88" s="40"/>
      <c r="G88" s="40"/>
      <c r="H88" s="40"/>
      <c r="I88" s="40"/>
      <c r="J88" s="183">
        <f>BK88</f>
        <v>0</v>
      </c>
      <c r="K88" s="40"/>
      <c r="L88" s="44"/>
      <c r="M88" s="95"/>
      <c r="N88" s="184"/>
      <c r="O88" s="96"/>
      <c r="P88" s="185">
        <f>P89+P121</f>
        <v>0</v>
      </c>
      <c r="Q88" s="96"/>
      <c r="R88" s="185">
        <f>R89+R121</f>
        <v>0.293682</v>
      </c>
      <c r="S88" s="96"/>
      <c r="T88" s="186">
        <f>T89+T121</f>
        <v>0.5009224000000001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69</v>
      </c>
      <c r="AU88" s="17" t="s">
        <v>93</v>
      </c>
      <c r="BK88" s="187">
        <f>BK89+BK121</f>
        <v>0</v>
      </c>
    </row>
    <row r="89" s="12" customFormat="1" ht="25.92" customHeight="1">
      <c r="A89" s="12"/>
      <c r="B89" s="188"/>
      <c r="C89" s="189"/>
      <c r="D89" s="190" t="s">
        <v>69</v>
      </c>
      <c r="E89" s="191" t="s">
        <v>119</v>
      </c>
      <c r="F89" s="191" t="s">
        <v>120</v>
      </c>
      <c r="G89" s="189"/>
      <c r="H89" s="189"/>
      <c r="I89" s="192"/>
      <c r="J89" s="193">
        <f>BK89</f>
        <v>0</v>
      </c>
      <c r="K89" s="189"/>
      <c r="L89" s="194"/>
      <c r="M89" s="195"/>
      <c r="N89" s="196"/>
      <c r="O89" s="196"/>
      <c r="P89" s="197">
        <f>P90+P99+P108+P117</f>
        <v>0</v>
      </c>
      <c r="Q89" s="196"/>
      <c r="R89" s="197">
        <f>R90+R99+R108+R117</f>
        <v>0.1531872</v>
      </c>
      <c r="S89" s="196"/>
      <c r="T89" s="198">
        <f>T90+T99+T108+T117</f>
        <v>0.40650000000000008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9" t="s">
        <v>78</v>
      </c>
      <c r="AT89" s="200" t="s">
        <v>69</v>
      </c>
      <c r="AU89" s="200" t="s">
        <v>70</v>
      </c>
      <c r="AY89" s="199" t="s">
        <v>121</v>
      </c>
      <c r="BK89" s="201">
        <f>BK90+BK99+BK108+BK117</f>
        <v>0</v>
      </c>
    </row>
    <row r="90" s="12" customFormat="1" ht="22.8" customHeight="1">
      <c r="A90" s="12"/>
      <c r="B90" s="188"/>
      <c r="C90" s="189"/>
      <c r="D90" s="190" t="s">
        <v>69</v>
      </c>
      <c r="E90" s="202" t="s">
        <v>122</v>
      </c>
      <c r="F90" s="202" t="s">
        <v>123</v>
      </c>
      <c r="G90" s="189"/>
      <c r="H90" s="189"/>
      <c r="I90" s="192"/>
      <c r="J90" s="203">
        <f>BK90</f>
        <v>0</v>
      </c>
      <c r="K90" s="189"/>
      <c r="L90" s="194"/>
      <c r="M90" s="195"/>
      <c r="N90" s="196"/>
      <c r="O90" s="196"/>
      <c r="P90" s="197">
        <f>SUM(P91:P98)</f>
        <v>0</v>
      </c>
      <c r="Q90" s="196"/>
      <c r="R90" s="197">
        <f>SUM(R91:R98)</f>
        <v>0.1478468</v>
      </c>
      <c r="S90" s="196"/>
      <c r="T90" s="198">
        <f>SUM(T91:T98)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78</v>
      </c>
      <c r="AT90" s="200" t="s">
        <v>69</v>
      </c>
      <c r="AU90" s="200" t="s">
        <v>78</v>
      </c>
      <c r="AY90" s="199" t="s">
        <v>121</v>
      </c>
      <c r="BK90" s="201">
        <f>SUM(BK91:BK98)</f>
        <v>0</v>
      </c>
    </row>
    <row r="91" s="2" customFormat="1" ht="16.5" customHeight="1">
      <c r="A91" s="38"/>
      <c r="B91" s="39"/>
      <c r="C91" s="204" t="s">
        <v>78</v>
      </c>
      <c r="D91" s="204" t="s">
        <v>124</v>
      </c>
      <c r="E91" s="205" t="s">
        <v>638</v>
      </c>
      <c r="F91" s="206" t="s">
        <v>639</v>
      </c>
      <c r="G91" s="207" t="s">
        <v>593</v>
      </c>
      <c r="H91" s="208">
        <v>1.52</v>
      </c>
      <c r="I91" s="209"/>
      <c r="J91" s="208">
        <f>ROUND(I91*H91,2)</f>
        <v>0</v>
      </c>
      <c r="K91" s="206" t="s">
        <v>128</v>
      </c>
      <c r="L91" s="44"/>
      <c r="M91" s="210" t="s">
        <v>18</v>
      </c>
      <c r="N91" s="211" t="s">
        <v>41</v>
      </c>
      <c r="O91" s="84"/>
      <c r="P91" s="212">
        <f>O91*H91</f>
        <v>0</v>
      </c>
      <c r="Q91" s="212">
        <v>0.041529999999999997</v>
      </c>
      <c r="R91" s="212">
        <f>Q91*H91</f>
        <v>0.06312559999999999</v>
      </c>
      <c r="S91" s="212">
        <v>0</v>
      </c>
      <c r="T91" s="21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4" t="s">
        <v>129</v>
      </c>
      <c r="AT91" s="214" t="s">
        <v>124</v>
      </c>
      <c r="AU91" s="214" t="s">
        <v>80</v>
      </c>
      <c r="AY91" s="17" t="s">
        <v>121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7" t="s">
        <v>78</v>
      </c>
      <c r="BK91" s="215">
        <f>ROUND(I91*H91,2)</f>
        <v>0</v>
      </c>
      <c r="BL91" s="17" t="s">
        <v>129</v>
      </c>
      <c r="BM91" s="214" t="s">
        <v>640</v>
      </c>
    </row>
    <row r="92" s="2" customFormat="1">
      <c r="A92" s="38"/>
      <c r="B92" s="39"/>
      <c r="C92" s="40"/>
      <c r="D92" s="216" t="s">
        <v>131</v>
      </c>
      <c r="E92" s="40"/>
      <c r="F92" s="217" t="s">
        <v>641</v>
      </c>
      <c r="G92" s="40"/>
      <c r="H92" s="40"/>
      <c r="I92" s="218"/>
      <c r="J92" s="40"/>
      <c r="K92" s="40"/>
      <c r="L92" s="44"/>
      <c r="M92" s="219"/>
      <c r="N92" s="220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131</v>
      </c>
      <c r="AU92" s="17" t="s">
        <v>80</v>
      </c>
    </row>
    <row r="93" s="2" customFormat="1">
      <c r="A93" s="38"/>
      <c r="B93" s="39"/>
      <c r="C93" s="40"/>
      <c r="D93" s="221" t="s">
        <v>133</v>
      </c>
      <c r="E93" s="40"/>
      <c r="F93" s="222" t="s">
        <v>642</v>
      </c>
      <c r="G93" s="40"/>
      <c r="H93" s="40"/>
      <c r="I93" s="218"/>
      <c r="J93" s="40"/>
      <c r="K93" s="40"/>
      <c r="L93" s="44"/>
      <c r="M93" s="219"/>
      <c r="N93" s="220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133</v>
      </c>
      <c r="AU93" s="17" t="s">
        <v>80</v>
      </c>
    </row>
    <row r="94" s="13" customFormat="1">
      <c r="A94" s="13"/>
      <c r="B94" s="223"/>
      <c r="C94" s="224"/>
      <c r="D94" s="216" t="s">
        <v>135</v>
      </c>
      <c r="E94" s="225" t="s">
        <v>18</v>
      </c>
      <c r="F94" s="226" t="s">
        <v>643</v>
      </c>
      <c r="G94" s="224"/>
      <c r="H94" s="227">
        <v>1.52</v>
      </c>
      <c r="I94" s="228"/>
      <c r="J94" s="224"/>
      <c r="K94" s="224"/>
      <c r="L94" s="229"/>
      <c r="M94" s="230"/>
      <c r="N94" s="231"/>
      <c r="O94" s="231"/>
      <c r="P94" s="231"/>
      <c r="Q94" s="231"/>
      <c r="R94" s="231"/>
      <c r="S94" s="231"/>
      <c r="T94" s="23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3" t="s">
        <v>135</v>
      </c>
      <c r="AU94" s="233" t="s">
        <v>80</v>
      </c>
      <c r="AV94" s="13" t="s">
        <v>80</v>
      </c>
      <c r="AW94" s="13" t="s">
        <v>32</v>
      </c>
      <c r="AX94" s="13" t="s">
        <v>78</v>
      </c>
      <c r="AY94" s="233" t="s">
        <v>121</v>
      </c>
    </row>
    <row r="95" s="2" customFormat="1" ht="16.5" customHeight="1">
      <c r="A95" s="38"/>
      <c r="B95" s="39"/>
      <c r="C95" s="204" t="s">
        <v>80</v>
      </c>
      <c r="D95" s="204" t="s">
        <v>124</v>
      </c>
      <c r="E95" s="205" t="s">
        <v>644</v>
      </c>
      <c r="F95" s="206" t="s">
        <v>645</v>
      </c>
      <c r="G95" s="207" t="s">
        <v>593</v>
      </c>
      <c r="H95" s="208">
        <v>2.04</v>
      </c>
      <c r="I95" s="209"/>
      <c r="J95" s="208">
        <f>ROUND(I95*H95,2)</f>
        <v>0</v>
      </c>
      <c r="K95" s="206" t="s">
        <v>128</v>
      </c>
      <c r="L95" s="44"/>
      <c r="M95" s="210" t="s">
        <v>18</v>
      </c>
      <c r="N95" s="211" t="s">
        <v>41</v>
      </c>
      <c r="O95" s="84"/>
      <c r="P95" s="212">
        <f>O95*H95</f>
        <v>0</v>
      </c>
      <c r="Q95" s="212">
        <v>0.041529999999999997</v>
      </c>
      <c r="R95" s="212">
        <f>Q95*H95</f>
        <v>0.084721199999999997</v>
      </c>
      <c r="S95" s="212">
        <v>0</v>
      </c>
      <c r="T95" s="21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4" t="s">
        <v>129</v>
      </c>
      <c r="AT95" s="214" t="s">
        <v>124</v>
      </c>
      <c r="AU95" s="214" t="s">
        <v>80</v>
      </c>
      <c r="AY95" s="17" t="s">
        <v>121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7" t="s">
        <v>78</v>
      </c>
      <c r="BK95" s="215">
        <f>ROUND(I95*H95,2)</f>
        <v>0</v>
      </c>
      <c r="BL95" s="17" t="s">
        <v>129</v>
      </c>
      <c r="BM95" s="214" t="s">
        <v>646</v>
      </c>
    </row>
    <row r="96" s="2" customFormat="1">
      <c r="A96" s="38"/>
      <c r="B96" s="39"/>
      <c r="C96" s="40"/>
      <c r="D96" s="216" t="s">
        <v>131</v>
      </c>
      <c r="E96" s="40"/>
      <c r="F96" s="217" t="s">
        <v>647</v>
      </c>
      <c r="G96" s="40"/>
      <c r="H96" s="40"/>
      <c r="I96" s="218"/>
      <c r="J96" s="40"/>
      <c r="K96" s="40"/>
      <c r="L96" s="44"/>
      <c r="M96" s="219"/>
      <c r="N96" s="220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131</v>
      </c>
      <c r="AU96" s="17" t="s">
        <v>80</v>
      </c>
    </row>
    <row r="97" s="2" customFormat="1">
      <c r="A97" s="38"/>
      <c r="B97" s="39"/>
      <c r="C97" s="40"/>
      <c r="D97" s="221" t="s">
        <v>133</v>
      </c>
      <c r="E97" s="40"/>
      <c r="F97" s="222" t="s">
        <v>648</v>
      </c>
      <c r="G97" s="40"/>
      <c r="H97" s="40"/>
      <c r="I97" s="218"/>
      <c r="J97" s="40"/>
      <c r="K97" s="40"/>
      <c r="L97" s="44"/>
      <c r="M97" s="219"/>
      <c r="N97" s="220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133</v>
      </c>
      <c r="AU97" s="17" t="s">
        <v>80</v>
      </c>
    </row>
    <row r="98" s="13" customFormat="1">
      <c r="A98" s="13"/>
      <c r="B98" s="223"/>
      <c r="C98" s="224"/>
      <c r="D98" s="216" t="s">
        <v>135</v>
      </c>
      <c r="E98" s="225" t="s">
        <v>18</v>
      </c>
      <c r="F98" s="226" t="s">
        <v>649</v>
      </c>
      <c r="G98" s="224"/>
      <c r="H98" s="227">
        <v>2.04</v>
      </c>
      <c r="I98" s="228"/>
      <c r="J98" s="224"/>
      <c r="K98" s="224"/>
      <c r="L98" s="229"/>
      <c r="M98" s="230"/>
      <c r="N98" s="231"/>
      <c r="O98" s="231"/>
      <c r="P98" s="231"/>
      <c r="Q98" s="231"/>
      <c r="R98" s="231"/>
      <c r="S98" s="231"/>
      <c r="T98" s="23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3" t="s">
        <v>135</v>
      </c>
      <c r="AU98" s="233" t="s">
        <v>80</v>
      </c>
      <c r="AV98" s="13" t="s">
        <v>80</v>
      </c>
      <c r="AW98" s="13" t="s">
        <v>32</v>
      </c>
      <c r="AX98" s="13" t="s">
        <v>78</v>
      </c>
      <c r="AY98" s="233" t="s">
        <v>121</v>
      </c>
    </row>
    <row r="99" s="12" customFormat="1" ht="22.8" customHeight="1">
      <c r="A99" s="12"/>
      <c r="B99" s="188"/>
      <c r="C99" s="189"/>
      <c r="D99" s="190" t="s">
        <v>69</v>
      </c>
      <c r="E99" s="202" t="s">
        <v>137</v>
      </c>
      <c r="F99" s="202" t="s">
        <v>138</v>
      </c>
      <c r="G99" s="189"/>
      <c r="H99" s="189"/>
      <c r="I99" s="192"/>
      <c r="J99" s="203">
        <f>BK99</f>
        <v>0</v>
      </c>
      <c r="K99" s="189"/>
      <c r="L99" s="194"/>
      <c r="M99" s="195"/>
      <c r="N99" s="196"/>
      <c r="O99" s="196"/>
      <c r="P99" s="197">
        <f>SUM(P100:P107)</f>
        <v>0</v>
      </c>
      <c r="Q99" s="196"/>
      <c r="R99" s="197">
        <f>SUM(R100:R107)</f>
        <v>0.0053403999999999995</v>
      </c>
      <c r="S99" s="196"/>
      <c r="T99" s="198">
        <f>SUM(T100:T107)</f>
        <v>0.40650000000000008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9" t="s">
        <v>78</v>
      </c>
      <c r="AT99" s="200" t="s">
        <v>69</v>
      </c>
      <c r="AU99" s="200" t="s">
        <v>78</v>
      </c>
      <c r="AY99" s="199" t="s">
        <v>121</v>
      </c>
      <c r="BK99" s="201">
        <f>SUM(BK100:BK107)</f>
        <v>0</v>
      </c>
    </row>
    <row r="100" s="2" customFormat="1" ht="21.75" customHeight="1">
      <c r="A100" s="38"/>
      <c r="B100" s="39"/>
      <c r="C100" s="204" t="s">
        <v>148</v>
      </c>
      <c r="D100" s="204" t="s">
        <v>124</v>
      </c>
      <c r="E100" s="205" t="s">
        <v>650</v>
      </c>
      <c r="F100" s="206" t="s">
        <v>651</v>
      </c>
      <c r="G100" s="207" t="s">
        <v>593</v>
      </c>
      <c r="H100" s="208">
        <v>41.079999999999998</v>
      </c>
      <c r="I100" s="209"/>
      <c r="J100" s="208">
        <f>ROUND(I100*H100,2)</f>
        <v>0</v>
      </c>
      <c r="K100" s="206" t="s">
        <v>128</v>
      </c>
      <c r="L100" s="44"/>
      <c r="M100" s="210" t="s">
        <v>18</v>
      </c>
      <c r="N100" s="211" t="s">
        <v>41</v>
      </c>
      <c r="O100" s="84"/>
      <c r="P100" s="212">
        <f>O100*H100</f>
        <v>0</v>
      </c>
      <c r="Q100" s="212">
        <v>0.00012999999999999999</v>
      </c>
      <c r="R100" s="212">
        <f>Q100*H100</f>
        <v>0.0053403999999999995</v>
      </c>
      <c r="S100" s="212">
        <v>0</v>
      </c>
      <c r="T100" s="21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4" t="s">
        <v>129</v>
      </c>
      <c r="AT100" s="214" t="s">
        <v>124</v>
      </c>
      <c r="AU100" s="214" t="s">
        <v>80</v>
      </c>
      <c r="AY100" s="17" t="s">
        <v>121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7" t="s">
        <v>78</v>
      </c>
      <c r="BK100" s="215">
        <f>ROUND(I100*H100,2)</f>
        <v>0</v>
      </c>
      <c r="BL100" s="17" t="s">
        <v>129</v>
      </c>
      <c r="BM100" s="214" t="s">
        <v>652</v>
      </c>
    </row>
    <row r="101" s="2" customFormat="1">
      <c r="A101" s="38"/>
      <c r="B101" s="39"/>
      <c r="C101" s="40"/>
      <c r="D101" s="216" t="s">
        <v>131</v>
      </c>
      <c r="E101" s="40"/>
      <c r="F101" s="217" t="s">
        <v>653</v>
      </c>
      <c r="G101" s="40"/>
      <c r="H101" s="40"/>
      <c r="I101" s="218"/>
      <c r="J101" s="40"/>
      <c r="K101" s="40"/>
      <c r="L101" s="44"/>
      <c r="M101" s="219"/>
      <c r="N101" s="220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131</v>
      </c>
      <c r="AU101" s="17" t="s">
        <v>80</v>
      </c>
    </row>
    <row r="102" s="2" customFormat="1">
      <c r="A102" s="38"/>
      <c r="B102" s="39"/>
      <c r="C102" s="40"/>
      <c r="D102" s="221" t="s">
        <v>133</v>
      </c>
      <c r="E102" s="40"/>
      <c r="F102" s="222" t="s">
        <v>654</v>
      </c>
      <c r="G102" s="40"/>
      <c r="H102" s="40"/>
      <c r="I102" s="218"/>
      <c r="J102" s="40"/>
      <c r="K102" s="40"/>
      <c r="L102" s="44"/>
      <c r="M102" s="219"/>
      <c r="N102" s="220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133</v>
      </c>
      <c r="AU102" s="17" t="s">
        <v>80</v>
      </c>
    </row>
    <row r="103" s="13" customFormat="1">
      <c r="A103" s="13"/>
      <c r="B103" s="223"/>
      <c r="C103" s="224"/>
      <c r="D103" s="216" t="s">
        <v>135</v>
      </c>
      <c r="E103" s="225" t="s">
        <v>18</v>
      </c>
      <c r="F103" s="226" t="s">
        <v>655</v>
      </c>
      <c r="G103" s="224"/>
      <c r="H103" s="227">
        <v>41.079999999999998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135</v>
      </c>
      <c r="AU103" s="233" t="s">
        <v>80</v>
      </c>
      <c r="AV103" s="13" t="s">
        <v>80</v>
      </c>
      <c r="AW103" s="13" t="s">
        <v>32</v>
      </c>
      <c r="AX103" s="13" t="s">
        <v>78</v>
      </c>
      <c r="AY103" s="233" t="s">
        <v>121</v>
      </c>
    </row>
    <row r="104" s="2" customFormat="1" ht="16.5" customHeight="1">
      <c r="A104" s="38"/>
      <c r="B104" s="39"/>
      <c r="C104" s="204" t="s">
        <v>129</v>
      </c>
      <c r="D104" s="204" t="s">
        <v>124</v>
      </c>
      <c r="E104" s="205" t="s">
        <v>656</v>
      </c>
      <c r="F104" s="206" t="s">
        <v>657</v>
      </c>
      <c r="G104" s="207" t="s">
        <v>593</v>
      </c>
      <c r="H104" s="208">
        <v>16.260000000000002</v>
      </c>
      <c r="I104" s="209"/>
      <c r="J104" s="208">
        <f>ROUND(I104*H104,2)</f>
        <v>0</v>
      </c>
      <c r="K104" s="206" t="s">
        <v>128</v>
      </c>
      <c r="L104" s="44"/>
      <c r="M104" s="210" t="s">
        <v>18</v>
      </c>
      <c r="N104" s="211" t="s">
        <v>41</v>
      </c>
      <c r="O104" s="84"/>
      <c r="P104" s="212">
        <f>O104*H104</f>
        <v>0</v>
      </c>
      <c r="Q104" s="212">
        <v>0</v>
      </c>
      <c r="R104" s="212">
        <f>Q104*H104</f>
        <v>0</v>
      </c>
      <c r="S104" s="212">
        <v>0.025000000000000001</v>
      </c>
      <c r="T104" s="213">
        <f>S104*H104</f>
        <v>0.40650000000000008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4" t="s">
        <v>129</v>
      </c>
      <c r="AT104" s="214" t="s">
        <v>124</v>
      </c>
      <c r="AU104" s="214" t="s">
        <v>80</v>
      </c>
      <c r="AY104" s="17" t="s">
        <v>121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7" t="s">
        <v>78</v>
      </c>
      <c r="BK104" s="215">
        <f>ROUND(I104*H104,2)</f>
        <v>0</v>
      </c>
      <c r="BL104" s="17" t="s">
        <v>129</v>
      </c>
      <c r="BM104" s="214" t="s">
        <v>658</v>
      </c>
    </row>
    <row r="105" s="2" customFormat="1">
      <c r="A105" s="38"/>
      <c r="B105" s="39"/>
      <c r="C105" s="40"/>
      <c r="D105" s="216" t="s">
        <v>131</v>
      </c>
      <c r="E105" s="40"/>
      <c r="F105" s="217" t="s">
        <v>659</v>
      </c>
      <c r="G105" s="40"/>
      <c r="H105" s="40"/>
      <c r="I105" s="218"/>
      <c r="J105" s="40"/>
      <c r="K105" s="40"/>
      <c r="L105" s="44"/>
      <c r="M105" s="219"/>
      <c r="N105" s="220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131</v>
      </c>
      <c r="AU105" s="17" t="s">
        <v>80</v>
      </c>
    </row>
    <row r="106" s="2" customFormat="1">
      <c r="A106" s="38"/>
      <c r="B106" s="39"/>
      <c r="C106" s="40"/>
      <c r="D106" s="221" t="s">
        <v>133</v>
      </c>
      <c r="E106" s="40"/>
      <c r="F106" s="222" t="s">
        <v>660</v>
      </c>
      <c r="G106" s="40"/>
      <c r="H106" s="40"/>
      <c r="I106" s="218"/>
      <c r="J106" s="40"/>
      <c r="K106" s="40"/>
      <c r="L106" s="44"/>
      <c r="M106" s="219"/>
      <c r="N106" s="220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133</v>
      </c>
      <c r="AU106" s="17" t="s">
        <v>80</v>
      </c>
    </row>
    <row r="107" s="13" customFormat="1">
      <c r="A107" s="13"/>
      <c r="B107" s="223"/>
      <c r="C107" s="224"/>
      <c r="D107" s="216" t="s">
        <v>135</v>
      </c>
      <c r="E107" s="225" t="s">
        <v>18</v>
      </c>
      <c r="F107" s="226" t="s">
        <v>661</v>
      </c>
      <c r="G107" s="224"/>
      <c r="H107" s="227">
        <v>16.260000000000002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135</v>
      </c>
      <c r="AU107" s="233" t="s">
        <v>80</v>
      </c>
      <c r="AV107" s="13" t="s">
        <v>80</v>
      </c>
      <c r="AW107" s="13" t="s">
        <v>32</v>
      </c>
      <c r="AX107" s="13" t="s">
        <v>78</v>
      </c>
      <c r="AY107" s="233" t="s">
        <v>121</v>
      </c>
    </row>
    <row r="108" s="12" customFormat="1" ht="22.8" customHeight="1">
      <c r="A108" s="12"/>
      <c r="B108" s="188"/>
      <c r="C108" s="189"/>
      <c r="D108" s="190" t="s">
        <v>69</v>
      </c>
      <c r="E108" s="202" t="s">
        <v>146</v>
      </c>
      <c r="F108" s="202" t="s">
        <v>147</v>
      </c>
      <c r="G108" s="189"/>
      <c r="H108" s="189"/>
      <c r="I108" s="192"/>
      <c r="J108" s="203">
        <f>BK108</f>
        <v>0</v>
      </c>
      <c r="K108" s="189"/>
      <c r="L108" s="194"/>
      <c r="M108" s="195"/>
      <c r="N108" s="196"/>
      <c r="O108" s="196"/>
      <c r="P108" s="197">
        <f>SUM(P109:P116)</f>
        <v>0</v>
      </c>
      <c r="Q108" s="196"/>
      <c r="R108" s="197">
        <f>SUM(R109:R116)</f>
        <v>0</v>
      </c>
      <c r="S108" s="196"/>
      <c r="T108" s="198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9" t="s">
        <v>78</v>
      </c>
      <c r="AT108" s="200" t="s">
        <v>69</v>
      </c>
      <c r="AU108" s="200" t="s">
        <v>78</v>
      </c>
      <c r="AY108" s="199" t="s">
        <v>121</v>
      </c>
      <c r="BK108" s="201">
        <f>SUM(BK109:BK116)</f>
        <v>0</v>
      </c>
    </row>
    <row r="109" s="2" customFormat="1" ht="16.5" customHeight="1">
      <c r="A109" s="38"/>
      <c r="B109" s="39"/>
      <c r="C109" s="204" t="s">
        <v>160</v>
      </c>
      <c r="D109" s="204" t="s">
        <v>124</v>
      </c>
      <c r="E109" s="205" t="s">
        <v>149</v>
      </c>
      <c r="F109" s="206" t="s">
        <v>150</v>
      </c>
      <c r="G109" s="207" t="s">
        <v>151</v>
      </c>
      <c r="H109" s="208">
        <v>0.5</v>
      </c>
      <c r="I109" s="209"/>
      <c r="J109" s="208">
        <f>ROUND(I109*H109,2)</f>
        <v>0</v>
      </c>
      <c r="K109" s="206" t="s">
        <v>128</v>
      </c>
      <c r="L109" s="44"/>
      <c r="M109" s="210" t="s">
        <v>18</v>
      </c>
      <c r="N109" s="211" t="s">
        <v>41</v>
      </c>
      <c r="O109" s="84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4" t="s">
        <v>129</v>
      </c>
      <c r="AT109" s="214" t="s">
        <v>124</v>
      </c>
      <c r="AU109" s="214" t="s">
        <v>80</v>
      </c>
      <c r="AY109" s="17" t="s">
        <v>121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7" t="s">
        <v>78</v>
      </c>
      <c r="BK109" s="215">
        <f>ROUND(I109*H109,2)</f>
        <v>0</v>
      </c>
      <c r="BL109" s="17" t="s">
        <v>129</v>
      </c>
      <c r="BM109" s="214" t="s">
        <v>662</v>
      </c>
    </row>
    <row r="110" s="2" customFormat="1">
      <c r="A110" s="38"/>
      <c r="B110" s="39"/>
      <c r="C110" s="40"/>
      <c r="D110" s="216" t="s">
        <v>131</v>
      </c>
      <c r="E110" s="40"/>
      <c r="F110" s="217" t="s">
        <v>153</v>
      </c>
      <c r="G110" s="40"/>
      <c r="H110" s="40"/>
      <c r="I110" s="218"/>
      <c r="J110" s="40"/>
      <c r="K110" s="40"/>
      <c r="L110" s="44"/>
      <c r="M110" s="219"/>
      <c r="N110" s="220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131</v>
      </c>
      <c r="AU110" s="17" t="s">
        <v>80</v>
      </c>
    </row>
    <row r="111" s="2" customFormat="1">
      <c r="A111" s="38"/>
      <c r="B111" s="39"/>
      <c r="C111" s="40"/>
      <c r="D111" s="221" t="s">
        <v>133</v>
      </c>
      <c r="E111" s="40"/>
      <c r="F111" s="222" t="s">
        <v>154</v>
      </c>
      <c r="G111" s="40"/>
      <c r="H111" s="40"/>
      <c r="I111" s="218"/>
      <c r="J111" s="40"/>
      <c r="K111" s="40"/>
      <c r="L111" s="44"/>
      <c r="M111" s="219"/>
      <c r="N111" s="220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133</v>
      </c>
      <c r="AU111" s="17" t="s">
        <v>80</v>
      </c>
    </row>
    <row r="112" s="2" customFormat="1" ht="16.5" customHeight="1">
      <c r="A112" s="38"/>
      <c r="B112" s="39"/>
      <c r="C112" s="204" t="s">
        <v>122</v>
      </c>
      <c r="D112" s="204" t="s">
        <v>124</v>
      </c>
      <c r="E112" s="205" t="s">
        <v>155</v>
      </c>
      <c r="F112" s="206" t="s">
        <v>156</v>
      </c>
      <c r="G112" s="207" t="s">
        <v>151</v>
      </c>
      <c r="H112" s="208">
        <v>0.5</v>
      </c>
      <c r="I112" s="209"/>
      <c r="J112" s="208">
        <f>ROUND(I112*H112,2)</f>
        <v>0</v>
      </c>
      <c r="K112" s="206" t="s">
        <v>128</v>
      </c>
      <c r="L112" s="44"/>
      <c r="M112" s="210" t="s">
        <v>18</v>
      </c>
      <c r="N112" s="211" t="s">
        <v>41</v>
      </c>
      <c r="O112" s="84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4" t="s">
        <v>129</v>
      </c>
      <c r="AT112" s="214" t="s">
        <v>124</v>
      </c>
      <c r="AU112" s="214" t="s">
        <v>80</v>
      </c>
      <c r="AY112" s="17" t="s">
        <v>121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7" t="s">
        <v>78</v>
      </c>
      <c r="BK112" s="215">
        <f>ROUND(I112*H112,2)</f>
        <v>0</v>
      </c>
      <c r="BL112" s="17" t="s">
        <v>129</v>
      </c>
      <c r="BM112" s="214" t="s">
        <v>663</v>
      </c>
    </row>
    <row r="113" s="2" customFormat="1">
      <c r="A113" s="38"/>
      <c r="B113" s="39"/>
      <c r="C113" s="40"/>
      <c r="D113" s="216" t="s">
        <v>131</v>
      </c>
      <c r="E113" s="40"/>
      <c r="F113" s="217" t="s">
        <v>158</v>
      </c>
      <c r="G113" s="40"/>
      <c r="H113" s="40"/>
      <c r="I113" s="218"/>
      <c r="J113" s="40"/>
      <c r="K113" s="40"/>
      <c r="L113" s="44"/>
      <c r="M113" s="219"/>
      <c r="N113" s="220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131</v>
      </c>
      <c r="AU113" s="17" t="s">
        <v>80</v>
      </c>
    </row>
    <row r="114" s="2" customFormat="1">
      <c r="A114" s="38"/>
      <c r="B114" s="39"/>
      <c r="C114" s="40"/>
      <c r="D114" s="221" t="s">
        <v>133</v>
      </c>
      <c r="E114" s="40"/>
      <c r="F114" s="222" t="s">
        <v>159</v>
      </c>
      <c r="G114" s="40"/>
      <c r="H114" s="40"/>
      <c r="I114" s="218"/>
      <c r="J114" s="40"/>
      <c r="K114" s="40"/>
      <c r="L114" s="44"/>
      <c r="M114" s="219"/>
      <c r="N114" s="220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133</v>
      </c>
      <c r="AU114" s="17" t="s">
        <v>80</v>
      </c>
    </row>
    <row r="115" s="2" customFormat="1" ht="16.5" customHeight="1">
      <c r="A115" s="38"/>
      <c r="B115" s="39"/>
      <c r="C115" s="204" t="s">
        <v>175</v>
      </c>
      <c r="D115" s="204" t="s">
        <v>124</v>
      </c>
      <c r="E115" s="205" t="s">
        <v>161</v>
      </c>
      <c r="F115" s="206" t="s">
        <v>18</v>
      </c>
      <c r="G115" s="207" t="s">
        <v>151</v>
      </c>
      <c r="H115" s="208">
        <v>0.5</v>
      </c>
      <c r="I115" s="209"/>
      <c r="J115" s="208">
        <f>ROUND(I115*H115,2)</f>
        <v>0</v>
      </c>
      <c r="K115" s="206" t="s">
        <v>18</v>
      </c>
      <c r="L115" s="44"/>
      <c r="M115" s="210" t="s">
        <v>18</v>
      </c>
      <c r="N115" s="211" t="s">
        <v>41</v>
      </c>
      <c r="O115" s="84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4" t="s">
        <v>129</v>
      </c>
      <c r="AT115" s="214" t="s">
        <v>124</v>
      </c>
      <c r="AU115" s="214" t="s">
        <v>80</v>
      </c>
      <c r="AY115" s="17" t="s">
        <v>121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7" t="s">
        <v>78</v>
      </c>
      <c r="BK115" s="215">
        <f>ROUND(I115*H115,2)</f>
        <v>0</v>
      </c>
      <c r="BL115" s="17" t="s">
        <v>129</v>
      </c>
      <c r="BM115" s="214" t="s">
        <v>664</v>
      </c>
    </row>
    <row r="116" s="2" customFormat="1">
      <c r="A116" s="38"/>
      <c r="B116" s="39"/>
      <c r="C116" s="40"/>
      <c r="D116" s="216" t="s">
        <v>131</v>
      </c>
      <c r="E116" s="40"/>
      <c r="F116" s="217" t="s">
        <v>163</v>
      </c>
      <c r="G116" s="40"/>
      <c r="H116" s="40"/>
      <c r="I116" s="218"/>
      <c r="J116" s="40"/>
      <c r="K116" s="40"/>
      <c r="L116" s="44"/>
      <c r="M116" s="219"/>
      <c r="N116" s="220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131</v>
      </c>
      <c r="AU116" s="17" t="s">
        <v>80</v>
      </c>
    </row>
    <row r="117" s="12" customFormat="1" ht="22.8" customHeight="1">
      <c r="A117" s="12"/>
      <c r="B117" s="188"/>
      <c r="C117" s="189"/>
      <c r="D117" s="190" t="s">
        <v>69</v>
      </c>
      <c r="E117" s="202" t="s">
        <v>164</v>
      </c>
      <c r="F117" s="202" t="s">
        <v>165</v>
      </c>
      <c r="G117" s="189"/>
      <c r="H117" s="189"/>
      <c r="I117" s="192"/>
      <c r="J117" s="203">
        <f>BK117</f>
        <v>0</v>
      </c>
      <c r="K117" s="189"/>
      <c r="L117" s="194"/>
      <c r="M117" s="195"/>
      <c r="N117" s="196"/>
      <c r="O117" s="196"/>
      <c r="P117" s="197">
        <f>SUM(P118:P120)</f>
        <v>0</v>
      </c>
      <c r="Q117" s="196"/>
      <c r="R117" s="197">
        <f>SUM(R118:R120)</f>
        <v>0</v>
      </c>
      <c r="S117" s="196"/>
      <c r="T117" s="198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9" t="s">
        <v>78</v>
      </c>
      <c r="AT117" s="200" t="s">
        <v>69</v>
      </c>
      <c r="AU117" s="200" t="s">
        <v>78</v>
      </c>
      <c r="AY117" s="199" t="s">
        <v>121</v>
      </c>
      <c r="BK117" s="201">
        <f>SUM(BK118:BK120)</f>
        <v>0</v>
      </c>
    </row>
    <row r="118" s="2" customFormat="1" ht="16.5" customHeight="1">
      <c r="A118" s="38"/>
      <c r="B118" s="39"/>
      <c r="C118" s="204" t="s">
        <v>179</v>
      </c>
      <c r="D118" s="204" t="s">
        <v>124</v>
      </c>
      <c r="E118" s="205" t="s">
        <v>166</v>
      </c>
      <c r="F118" s="206" t="s">
        <v>167</v>
      </c>
      <c r="G118" s="207" t="s">
        <v>151</v>
      </c>
      <c r="H118" s="208">
        <v>0.14999999999999999</v>
      </c>
      <c r="I118" s="209"/>
      <c r="J118" s="208">
        <f>ROUND(I118*H118,2)</f>
        <v>0</v>
      </c>
      <c r="K118" s="206" t="s">
        <v>128</v>
      </c>
      <c r="L118" s="44"/>
      <c r="M118" s="210" t="s">
        <v>18</v>
      </c>
      <c r="N118" s="211" t="s">
        <v>41</v>
      </c>
      <c r="O118" s="84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4" t="s">
        <v>129</v>
      </c>
      <c r="AT118" s="214" t="s">
        <v>124</v>
      </c>
      <c r="AU118" s="214" t="s">
        <v>80</v>
      </c>
      <c r="AY118" s="17" t="s">
        <v>121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7" t="s">
        <v>78</v>
      </c>
      <c r="BK118" s="215">
        <f>ROUND(I118*H118,2)</f>
        <v>0</v>
      </c>
      <c r="BL118" s="17" t="s">
        <v>129</v>
      </c>
      <c r="BM118" s="214" t="s">
        <v>665</v>
      </c>
    </row>
    <row r="119" s="2" customFormat="1">
      <c r="A119" s="38"/>
      <c r="B119" s="39"/>
      <c r="C119" s="40"/>
      <c r="D119" s="216" t="s">
        <v>131</v>
      </c>
      <c r="E119" s="40"/>
      <c r="F119" s="217" t="s">
        <v>169</v>
      </c>
      <c r="G119" s="40"/>
      <c r="H119" s="40"/>
      <c r="I119" s="218"/>
      <c r="J119" s="40"/>
      <c r="K119" s="40"/>
      <c r="L119" s="44"/>
      <c r="M119" s="219"/>
      <c r="N119" s="220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131</v>
      </c>
      <c r="AU119" s="17" t="s">
        <v>80</v>
      </c>
    </row>
    <row r="120" s="2" customFormat="1">
      <c r="A120" s="38"/>
      <c r="B120" s="39"/>
      <c r="C120" s="40"/>
      <c r="D120" s="221" t="s">
        <v>133</v>
      </c>
      <c r="E120" s="40"/>
      <c r="F120" s="222" t="s">
        <v>170</v>
      </c>
      <c r="G120" s="40"/>
      <c r="H120" s="40"/>
      <c r="I120" s="218"/>
      <c r="J120" s="40"/>
      <c r="K120" s="40"/>
      <c r="L120" s="44"/>
      <c r="M120" s="219"/>
      <c r="N120" s="220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133</v>
      </c>
      <c r="AU120" s="17" t="s">
        <v>80</v>
      </c>
    </row>
    <row r="121" s="12" customFormat="1" ht="25.92" customHeight="1">
      <c r="A121" s="12"/>
      <c r="B121" s="188"/>
      <c r="C121" s="189"/>
      <c r="D121" s="190" t="s">
        <v>69</v>
      </c>
      <c r="E121" s="191" t="s">
        <v>171</v>
      </c>
      <c r="F121" s="191" t="s">
        <v>172</v>
      </c>
      <c r="G121" s="189"/>
      <c r="H121" s="189"/>
      <c r="I121" s="192"/>
      <c r="J121" s="193">
        <f>BK121</f>
        <v>0</v>
      </c>
      <c r="K121" s="189"/>
      <c r="L121" s="194"/>
      <c r="M121" s="195"/>
      <c r="N121" s="196"/>
      <c r="O121" s="196"/>
      <c r="P121" s="197">
        <f>P122+P131+P151</f>
        <v>0</v>
      </c>
      <c r="Q121" s="196"/>
      <c r="R121" s="197">
        <f>R122+R131+R151</f>
        <v>0.14049479999999998</v>
      </c>
      <c r="S121" s="196"/>
      <c r="T121" s="198">
        <f>T122+T131+T151</f>
        <v>0.09442239999999999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9" t="s">
        <v>80</v>
      </c>
      <c r="AT121" s="200" t="s">
        <v>69</v>
      </c>
      <c r="AU121" s="200" t="s">
        <v>70</v>
      </c>
      <c r="AY121" s="199" t="s">
        <v>121</v>
      </c>
      <c r="BK121" s="201">
        <f>BK122+BK131+BK151</f>
        <v>0</v>
      </c>
    </row>
    <row r="122" s="12" customFormat="1" ht="22.8" customHeight="1">
      <c r="A122" s="12"/>
      <c r="B122" s="188"/>
      <c r="C122" s="189"/>
      <c r="D122" s="190" t="s">
        <v>69</v>
      </c>
      <c r="E122" s="202" t="s">
        <v>666</v>
      </c>
      <c r="F122" s="202" t="s">
        <v>667</v>
      </c>
      <c r="G122" s="189"/>
      <c r="H122" s="189"/>
      <c r="I122" s="192"/>
      <c r="J122" s="203">
        <f>BK122</f>
        <v>0</v>
      </c>
      <c r="K122" s="189"/>
      <c r="L122" s="194"/>
      <c r="M122" s="195"/>
      <c r="N122" s="196"/>
      <c r="O122" s="196"/>
      <c r="P122" s="197">
        <f>SUM(P123:P130)</f>
        <v>0</v>
      </c>
      <c r="Q122" s="196"/>
      <c r="R122" s="197">
        <f>SUM(R123:R130)</f>
        <v>0</v>
      </c>
      <c r="S122" s="196"/>
      <c r="T122" s="198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9" t="s">
        <v>80</v>
      </c>
      <c r="AT122" s="200" t="s">
        <v>69</v>
      </c>
      <c r="AU122" s="200" t="s">
        <v>78</v>
      </c>
      <c r="AY122" s="199" t="s">
        <v>121</v>
      </c>
      <c r="BK122" s="201">
        <f>SUM(BK123:BK130)</f>
        <v>0</v>
      </c>
    </row>
    <row r="123" s="2" customFormat="1" ht="16.5" customHeight="1">
      <c r="A123" s="38"/>
      <c r="B123" s="39"/>
      <c r="C123" s="204" t="s">
        <v>137</v>
      </c>
      <c r="D123" s="204" t="s">
        <v>124</v>
      </c>
      <c r="E123" s="205" t="s">
        <v>668</v>
      </c>
      <c r="F123" s="206" t="s">
        <v>669</v>
      </c>
      <c r="G123" s="207" t="s">
        <v>197</v>
      </c>
      <c r="H123" s="208">
        <v>1</v>
      </c>
      <c r="I123" s="209"/>
      <c r="J123" s="208">
        <f>ROUND(I123*H123,2)</f>
        <v>0</v>
      </c>
      <c r="K123" s="206" t="s">
        <v>128</v>
      </c>
      <c r="L123" s="44"/>
      <c r="M123" s="210" t="s">
        <v>18</v>
      </c>
      <c r="N123" s="211" t="s">
        <v>41</v>
      </c>
      <c r="O123" s="84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4" t="s">
        <v>211</v>
      </c>
      <c r="AT123" s="214" t="s">
        <v>124</v>
      </c>
      <c r="AU123" s="214" t="s">
        <v>80</v>
      </c>
      <c r="AY123" s="17" t="s">
        <v>121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7" t="s">
        <v>78</v>
      </c>
      <c r="BK123" s="215">
        <f>ROUND(I123*H123,2)</f>
        <v>0</v>
      </c>
      <c r="BL123" s="17" t="s">
        <v>211</v>
      </c>
      <c r="BM123" s="214" t="s">
        <v>670</v>
      </c>
    </row>
    <row r="124" s="2" customFormat="1">
      <c r="A124" s="38"/>
      <c r="B124" s="39"/>
      <c r="C124" s="40"/>
      <c r="D124" s="216" t="s">
        <v>131</v>
      </c>
      <c r="E124" s="40"/>
      <c r="F124" s="217" t="s">
        <v>671</v>
      </c>
      <c r="G124" s="40"/>
      <c r="H124" s="40"/>
      <c r="I124" s="218"/>
      <c r="J124" s="40"/>
      <c r="K124" s="40"/>
      <c r="L124" s="44"/>
      <c r="M124" s="219"/>
      <c r="N124" s="220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131</v>
      </c>
      <c r="AU124" s="17" t="s">
        <v>80</v>
      </c>
    </row>
    <row r="125" s="2" customFormat="1">
      <c r="A125" s="38"/>
      <c r="B125" s="39"/>
      <c r="C125" s="40"/>
      <c r="D125" s="221" t="s">
        <v>133</v>
      </c>
      <c r="E125" s="40"/>
      <c r="F125" s="222" t="s">
        <v>672</v>
      </c>
      <c r="G125" s="40"/>
      <c r="H125" s="40"/>
      <c r="I125" s="218"/>
      <c r="J125" s="40"/>
      <c r="K125" s="40"/>
      <c r="L125" s="44"/>
      <c r="M125" s="219"/>
      <c r="N125" s="220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80</v>
      </c>
    </row>
    <row r="126" s="2" customFormat="1" ht="37.8" customHeight="1">
      <c r="A126" s="38"/>
      <c r="B126" s="39"/>
      <c r="C126" s="234" t="s">
        <v>187</v>
      </c>
      <c r="D126" s="234" t="s">
        <v>176</v>
      </c>
      <c r="E126" s="235" t="s">
        <v>673</v>
      </c>
      <c r="F126" s="236" t="s">
        <v>674</v>
      </c>
      <c r="G126" s="237" t="s">
        <v>303</v>
      </c>
      <c r="H126" s="238">
        <v>1</v>
      </c>
      <c r="I126" s="239"/>
      <c r="J126" s="238">
        <f>ROUND(I126*H126,2)</f>
        <v>0</v>
      </c>
      <c r="K126" s="236" t="s">
        <v>18</v>
      </c>
      <c r="L126" s="240"/>
      <c r="M126" s="241" t="s">
        <v>18</v>
      </c>
      <c r="N126" s="242" t="s">
        <v>41</v>
      </c>
      <c r="O126" s="84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4" t="s">
        <v>282</v>
      </c>
      <c r="AT126" s="214" t="s">
        <v>176</v>
      </c>
      <c r="AU126" s="214" t="s">
        <v>80</v>
      </c>
      <c r="AY126" s="17" t="s">
        <v>121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7" t="s">
        <v>78</v>
      </c>
      <c r="BK126" s="215">
        <f>ROUND(I126*H126,2)</f>
        <v>0</v>
      </c>
      <c r="BL126" s="17" t="s">
        <v>211</v>
      </c>
      <c r="BM126" s="214" t="s">
        <v>675</v>
      </c>
    </row>
    <row r="127" s="2" customFormat="1">
      <c r="A127" s="38"/>
      <c r="B127" s="39"/>
      <c r="C127" s="40"/>
      <c r="D127" s="216" t="s">
        <v>131</v>
      </c>
      <c r="E127" s="40"/>
      <c r="F127" s="217" t="s">
        <v>676</v>
      </c>
      <c r="G127" s="40"/>
      <c r="H127" s="40"/>
      <c r="I127" s="218"/>
      <c r="J127" s="40"/>
      <c r="K127" s="40"/>
      <c r="L127" s="44"/>
      <c r="M127" s="219"/>
      <c r="N127" s="220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131</v>
      </c>
      <c r="AU127" s="17" t="s">
        <v>80</v>
      </c>
    </row>
    <row r="128" s="2" customFormat="1" ht="16.5" customHeight="1">
      <c r="A128" s="38"/>
      <c r="B128" s="39"/>
      <c r="C128" s="204" t="s">
        <v>191</v>
      </c>
      <c r="D128" s="204" t="s">
        <v>124</v>
      </c>
      <c r="E128" s="205" t="s">
        <v>677</v>
      </c>
      <c r="F128" s="206" t="s">
        <v>678</v>
      </c>
      <c r="G128" s="207" t="s">
        <v>620</v>
      </c>
      <c r="H128" s="209"/>
      <c r="I128" s="209"/>
      <c r="J128" s="208">
        <f>ROUND(I128*H128,2)</f>
        <v>0</v>
      </c>
      <c r="K128" s="206" t="s">
        <v>128</v>
      </c>
      <c r="L128" s="44"/>
      <c r="M128" s="210" t="s">
        <v>18</v>
      </c>
      <c r="N128" s="211" t="s">
        <v>41</v>
      </c>
      <c r="O128" s="84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4" t="s">
        <v>211</v>
      </c>
      <c r="AT128" s="214" t="s">
        <v>124</v>
      </c>
      <c r="AU128" s="214" t="s">
        <v>80</v>
      </c>
      <c r="AY128" s="17" t="s">
        <v>121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7" t="s">
        <v>78</v>
      </c>
      <c r="BK128" s="215">
        <f>ROUND(I128*H128,2)</f>
        <v>0</v>
      </c>
      <c r="BL128" s="17" t="s">
        <v>211</v>
      </c>
      <c r="BM128" s="214" t="s">
        <v>679</v>
      </c>
    </row>
    <row r="129" s="2" customFormat="1">
      <c r="A129" s="38"/>
      <c r="B129" s="39"/>
      <c r="C129" s="40"/>
      <c r="D129" s="216" t="s">
        <v>131</v>
      </c>
      <c r="E129" s="40"/>
      <c r="F129" s="217" t="s">
        <v>680</v>
      </c>
      <c r="G129" s="40"/>
      <c r="H129" s="40"/>
      <c r="I129" s="218"/>
      <c r="J129" s="40"/>
      <c r="K129" s="40"/>
      <c r="L129" s="44"/>
      <c r="M129" s="219"/>
      <c r="N129" s="220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131</v>
      </c>
      <c r="AU129" s="17" t="s">
        <v>80</v>
      </c>
    </row>
    <row r="130" s="2" customFormat="1">
      <c r="A130" s="38"/>
      <c r="B130" s="39"/>
      <c r="C130" s="40"/>
      <c r="D130" s="221" t="s">
        <v>133</v>
      </c>
      <c r="E130" s="40"/>
      <c r="F130" s="222" t="s">
        <v>681</v>
      </c>
      <c r="G130" s="40"/>
      <c r="H130" s="40"/>
      <c r="I130" s="218"/>
      <c r="J130" s="40"/>
      <c r="K130" s="40"/>
      <c r="L130" s="44"/>
      <c r="M130" s="219"/>
      <c r="N130" s="220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133</v>
      </c>
      <c r="AU130" s="17" t="s">
        <v>80</v>
      </c>
    </row>
    <row r="131" s="12" customFormat="1" ht="22.8" customHeight="1">
      <c r="A131" s="12"/>
      <c r="B131" s="188"/>
      <c r="C131" s="189"/>
      <c r="D131" s="190" t="s">
        <v>69</v>
      </c>
      <c r="E131" s="202" t="s">
        <v>588</v>
      </c>
      <c r="F131" s="202" t="s">
        <v>589</v>
      </c>
      <c r="G131" s="189"/>
      <c r="H131" s="189"/>
      <c r="I131" s="192"/>
      <c r="J131" s="203">
        <f>BK131</f>
        <v>0</v>
      </c>
      <c r="K131" s="189"/>
      <c r="L131" s="194"/>
      <c r="M131" s="195"/>
      <c r="N131" s="196"/>
      <c r="O131" s="196"/>
      <c r="P131" s="197">
        <f>SUM(P132:P150)</f>
        <v>0</v>
      </c>
      <c r="Q131" s="196"/>
      <c r="R131" s="197">
        <f>SUM(R132:R150)</f>
        <v>0.050693599999999991</v>
      </c>
      <c r="S131" s="196"/>
      <c r="T131" s="198">
        <f>SUM(T132:T150)</f>
        <v>0.09442239999999999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9" t="s">
        <v>80</v>
      </c>
      <c r="AT131" s="200" t="s">
        <v>69</v>
      </c>
      <c r="AU131" s="200" t="s">
        <v>78</v>
      </c>
      <c r="AY131" s="199" t="s">
        <v>121</v>
      </c>
      <c r="BK131" s="201">
        <f>SUM(BK132:BK150)</f>
        <v>0</v>
      </c>
    </row>
    <row r="132" s="2" customFormat="1" ht="16.5" customHeight="1">
      <c r="A132" s="38"/>
      <c r="B132" s="39"/>
      <c r="C132" s="204" t="s">
        <v>8</v>
      </c>
      <c r="D132" s="204" t="s">
        <v>124</v>
      </c>
      <c r="E132" s="205" t="s">
        <v>591</v>
      </c>
      <c r="F132" s="206" t="s">
        <v>592</v>
      </c>
      <c r="G132" s="207" t="s">
        <v>593</v>
      </c>
      <c r="H132" s="208">
        <v>1.52</v>
      </c>
      <c r="I132" s="209"/>
      <c r="J132" s="208">
        <f>ROUND(I132*H132,2)</f>
        <v>0</v>
      </c>
      <c r="K132" s="206" t="s">
        <v>128</v>
      </c>
      <c r="L132" s="44"/>
      <c r="M132" s="210" t="s">
        <v>18</v>
      </c>
      <c r="N132" s="211" t="s">
        <v>41</v>
      </c>
      <c r="O132" s="84"/>
      <c r="P132" s="212">
        <f>O132*H132</f>
        <v>0</v>
      </c>
      <c r="Q132" s="212">
        <v>0</v>
      </c>
      <c r="R132" s="212">
        <f>Q132*H132</f>
        <v>0</v>
      </c>
      <c r="S132" s="212">
        <v>0.035299999999999998</v>
      </c>
      <c r="T132" s="213">
        <f>S132*H132</f>
        <v>0.053655999999999995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4" t="s">
        <v>211</v>
      </c>
      <c r="AT132" s="214" t="s">
        <v>124</v>
      </c>
      <c r="AU132" s="214" t="s">
        <v>80</v>
      </c>
      <c r="AY132" s="17" t="s">
        <v>121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7" t="s">
        <v>78</v>
      </c>
      <c r="BK132" s="215">
        <f>ROUND(I132*H132,2)</f>
        <v>0</v>
      </c>
      <c r="BL132" s="17" t="s">
        <v>211</v>
      </c>
      <c r="BM132" s="214" t="s">
        <v>682</v>
      </c>
    </row>
    <row r="133" s="2" customFormat="1">
      <c r="A133" s="38"/>
      <c r="B133" s="39"/>
      <c r="C133" s="40"/>
      <c r="D133" s="216" t="s">
        <v>131</v>
      </c>
      <c r="E133" s="40"/>
      <c r="F133" s="217" t="s">
        <v>592</v>
      </c>
      <c r="G133" s="40"/>
      <c r="H133" s="40"/>
      <c r="I133" s="218"/>
      <c r="J133" s="40"/>
      <c r="K133" s="40"/>
      <c r="L133" s="44"/>
      <c r="M133" s="219"/>
      <c r="N133" s="220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131</v>
      </c>
      <c r="AU133" s="17" t="s">
        <v>80</v>
      </c>
    </row>
    <row r="134" s="2" customFormat="1">
      <c r="A134" s="38"/>
      <c r="B134" s="39"/>
      <c r="C134" s="40"/>
      <c r="D134" s="221" t="s">
        <v>133</v>
      </c>
      <c r="E134" s="40"/>
      <c r="F134" s="222" t="s">
        <v>595</v>
      </c>
      <c r="G134" s="40"/>
      <c r="H134" s="40"/>
      <c r="I134" s="218"/>
      <c r="J134" s="40"/>
      <c r="K134" s="40"/>
      <c r="L134" s="44"/>
      <c r="M134" s="219"/>
      <c r="N134" s="220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133</v>
      </c>
      <c r="AU134" s="17" t="s">
        <v>80</v>
      </c>
    </row>
    <row r="135" s="13" customFormat="1">
      <c r="A135" s="13"/>
      <c r="B135" s="223"/>
      <c r="C135" s="224"/>
      <c r="D135" s="216" t="s">
        <v>135</v>
      </c>
      <c r="E135" s="225" t="s">
        <v>18</v>
      </c>
      <c r="F135" s="226" t="s">
        <v>683</v>
      </c>
      <c r="G135" s="224"/>
      <c r="H135" s="227">
        <v>1.52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135</v>
      </c>
      <c r="AU135" s="233" t="s">
        <v>80</v>
      </c>
      <c r="AV135" s="13" t="s">
        <v>80</v>
      </c>
      <c r="AW135" s="13" t="s">
        <v>32</v>
      </c>
      <c r="AX135" s="13" t="s">
        <v>78</v>
      </c>
      <c r="AY135" s="233" t="s">
        <v>121</v>
      </c>
    </row>
    <row r="136" s="2" customFormat="1" ht="16.5" customHeight="1">
      <c r="A136" s="38"/>
      <c r="B136" s="39"/>
      <c r="C136" s="204" t="s">
        <v>199</v>
      </c>
      <c r="D136" s="204" t="s">
        <v>124</v>
      </c>
      <c r="E136" s="205" t="s">
        <v>598</v>
      </c>
      <c r="F136" s="206" t="s">
        <v>599</v>
      </c>
      <c r="G136" s="207" t="s">
        <v>197</v>
      </c>
      <c r="H136" s="208">
        <v>13.68</v>
      </c>
      <c r="I136" s="209"/>
      <c r="J136" s="208">
        <f>ROUND(I136*H136,2)</f>
        <v>0</v>
      </c>
      <c r="K136" s="206" t="s">
        <v>128</v>
      </c>
      <c r="L136" s="44"/>
      <c r="M136" s="210" t="s">
        <v>18</v>
      </c>
      <c r="N136" s="211" t="s">
        <v>41</v>
      </c>
      <c r="O136" s="84"/>
      <c r="P136" s="212">
        <f>O136*H136</f>
        <v>0</v>
      </c>
      <c r="Q136" s="212">
        <v>0.0010200000000000001</v>
      </c>
      <c r="R136" s="212">
        <f>Q136*H136</f>
        <v>0.0139536</v>
      </c>
      <c r="S136" s="212">
        <v>0.00298</v>
      </c>
      <c r="T136" s="213">
        <f>S136*H136</f>
        <v>0.040766400000000001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4" t="s">
        <v>211</v>
      </c>
      <c r="AT136" s="214" t="s">
        <v>124</v>
      </c>
      <c r="AU136" s="214" t="s">
        <v>80</v>
      </c>
      <c r="AY136" s="17" t="s">
        <v>121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7" t="s">
        <v>78</v>
      </c>
      <c r="BK136" s="215">
        <f>ROUND(I136*H136,2)</f>
        <v>0</v>
      </c>
      <c r="BL136" s="17" t="s">
        <v>211</v>
      </c>
      <c r="BM136" s="214" t="s">
        <v>684</v>
      </c>
    </row>
    <row r="137" s="2" customFormat="1">
      <c r="A137" s="38"/>
      <c r="B137" s="39"/>
      <c r="C137" s="40"/>
      <c r="D137" s="216" t="s">
        <v>131</v>
      </c>
      <c r="E137" s="40"/>
      <c r="F137" s="217" t="s">
        <v>601</v>
      </c>
      <c r="G137" s="40"/>
      <c r="H137" s="40"/>
      <c r="I137" s="218"/>
      <c r="J137" s="40"/>
      <c r="K137" s="40"/>
      <c r="L137" s="44"/>
      <c r="M137" s="219"/>
      <c r="N137" s="220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131</v>
      </c>
      <c r="AU137" s="17" t="s">
        <v>80</v>
      </c>
    </row>
    <row r="138" s="2" customFormat="1">
      <c r="A138" s="38"/>
      <c r="B138" s="39"/>
      <c r="C138" s="40"/>
      <c r="D138" s="221" t="s">
        <v>133</v>
      </c>
      <c r="E138" s="40"/>
      <c r="F138" s="222" t="s">
        <v>602</v>
      </c>
      <c r="G138" s="40"/>
      <c r="H138" s="40"/>
      <c r="I138" s="218"/>
      <c r="J138" s="40"/>
      <c r="K138" s="40"/>
      <c r="L138" s="44"/>
      <c r="M138" s="219"/>
      <c r="N138" s="220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80</v>
      </c>
    </row>
    <row r="139" s="13" customFormat="1">
      <c r="A139" s="13"/>
      <c r="B139" s="223"/>
      <c r="C139" s="224"/>
      <c r="D139" s="216" t="s">
        <v>135</v>
      </c>
      <c r="E139" s="225" t="s">
        <v>18</v>
      </c>
      <c r="F139" s="226" t="s">
        <v>685</v>
      </c>
      <c r="G139" s="224"/>
      <c r="H139" s="227">
        <v>13.68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135</v>
      </c>
      <c r="AU139" s="233" t="s">
        <v>80</v>
      </c>
      <c r="AV139" s="13" t="s">
        <v>80</v>
      </c>
      <c r="AW139" s="13" t="s">
        <v>32</v>
      </c>
      <c r="AX139" s="13" t="s">
        <v>78</v>
      </c>
      <c r="AY139" s="233" t="s">
        <v>121</v>
      </c>
    </row>
    <row r="140" s="2" customFormat="1" ht="16.5" customHeight="1">
      <c r="A140" s="38"/>
      <c r="B140" s="39"/>
      <c r="C140" s="234" t="s">
        <v>203</v>
      </c>
      <c r="D140" s="234" t="s">
        <v>176</v>
      </c>
      <c r="E140" s="235" t="s">
        <v>605</v>
      </c>
      <c r="F140" s="236" t="s">
        <v>606</v>
      </c>
      <c r="G140" s="237" t="s">
        <v>593</v>
      </c>
      <c r="H140" s="238">
        <v>1.6699999999999999</v>
      </c>
      <c r="I140" s="239"/>
      <c r="J140" s="238">
        <f>ROUND(I140*H140,2)</f>
        <v>0</v>
      </c>
      <c r="K140" s="236" t="s">
        <v>128</v>
      </c>
      <c r="L140" s="240"/>
      <c r="M140" s="241" t="s">
        <v>18</v>
      </c>
      <c r="N140" s="242" t="s">
        <v>41</v>
      </c>
      <c r="O140" s="84"/>
      <c r="P140" s="212">
        <f>O140*H140</f>
        <v>0</v>
      </c>
      <c r="Q140" s="212">
        <v>0.021999999999999999</v>
      </c>
      <c r="R140" s="212">
        <f>Q140*H140</f>
        <v>0.036739999999999995</v>
      </c>
      <c r="S140" s="212">
        <v>0</v>
      </c>
      <c r="T140" s="21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4" t="s">
        <v>282</v>
      </c>
      <c r="AT140" s="214" t="s">
        <v>176</v>
      </c>
      <c r="AU140" s="214" t="s">
        <v>80</v>
      </c>
      <c r="AY140" s="17" t="s">
        <v>121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7" t="s">
        <v>78</v>
      </c>
      <c r="BK140" s="215">
        <f>ROUND(I140*H140,2)</f>
        <v>0</v>
      </c>
      <c r="BL140" s="17" t="s">
        <v>211</v>
      </c>
      <c r="BM140" s="214" t="s">
        <v>686</v>
      </c>
    </row>
    <row r="141" s="2" customFormat="1">
      <c r="A141" s="38"/>
      <c r="B141" s="39"/>
      <c r="C141" s="40"/>
      <c r="D141" s="216" t="s">
        <v>131</v>
      </c>
      <c r="E141" s="40"/>
      <c r="F141" s="217" t="s">
        <v>606</v>
      </c>
      <c r="G141" s="40"/>
      <c r="H141" s="40"/>
      <c r="I141" s="218"/>
      <c r="J141" s="40"/>
      <c r="K141" s="40"/>
      <c r="L141" s="44"/>
      <c r="M141" s="219"/>
      <c r="N141" s="220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80</v>
      </c>
    </row>
    <row r="142" s="13" customFormat="1">
      <c r="A142" s="13"/>
      <c r="B142" s="223"/>
      <c r="C142" s="224"/>
      <c r="D142" s="216" t="s">
        <v>135</v>
      </c>
      <c r="E142" s="225" t="s">
        <v>18</v>
      </c>
      <c r="F142" s="226" t="s">
        <v>687</v>
      </c>
      <c r="G142" s="224"/>
      <c r="H142" s="227">
        <v>1.52</v>
      </c>
      <c r="I142" s="228"/>
      <c r="J142" s="224"/>
      <c r="K142" s="224"/>
      <c r="L142" s="229"/>
      <c r="M142" s="230"/>
      <c r="N142" s="231"/>
      <c r="O142" s="231"/>
      <c r="P142" s="231"/>
      <c r="Q142" s="231"/>
      <c r="R142" s="231"/>
      <c r="S142" s="231"/>
      <c r="T142" s="23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3" t="s">
        <v>135</v>
      </c>
      <c r="AU142" s="233" t="s">
        <v>80</v>
      </c>
      <c r="AV142" s="13" t="s">
        <v>80</v>
      </c>
      <c r="AW142" s="13" t="s">
        <v>32</v>
      </c>
      <c r="AX142" s="13" t="s">
        <v>78</v>
      </c>
      <c r="AY142" s="233" t="s">
        <v>121</v>
      </c>
    </row>
    <row r="143" s="13" customFormat="1">
      <c r="A143" s="13"/>
      <c r="B143" s="223"/>
      <c r="C143" s="224"/>
      <c r="D143" s="216" t="s">
        <v>135</v>
      </c>
      <c r="E143" s="224"/>
      <c r="F143" s="226" t="s">
        <v>688</v>
      </c>
      <c r="G143" s="224"/>
      <c r="H143" s="227">
        <v>1.6699999999999999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135</v>
      </c>
      <c r="AU143" s="233" t="s">
        <v>80</v>
      </c>
      <c r="AV143" s="13" t="s">
        <v>80</v>
      </c>
      <c r="AW143" s="13" t="s">
        <v>4</v>
      </c>
      <c r="AX143" s="13" t="s">
        <v>78</v>
      </c>
      <c r="AY143" s="233" t="s">
        <v>121</v>
      </c>
    </row>
    <row r="144" s="2" customFormat="1" ht="16.5" customHeight="1">
      <c r="A144" s="38"/>
      <c r="B144" s="39"/>
      <c r="C144" s="204" t="s">
        <v>207</v>
      </c>
      <c r="D144" s="204" t="s">
        <v>124</v>
      </c>
      <c r="E144" s="205" t="s">
        <v>611</v>
      </c>
      <c r="F144" s="206" t="s">
        <v>612</v>
      </c>
      <c r="G144" s="207" t="s">
        <v>141</v>
      </c>
      <c r="H144" s="208">
        <v>10.140000000000001</v>
      </c>
      <c r="I144" s="209"/>
      <c r="J144" s="208">
        <f>ROUND(I144*H144,2)</f>
        <v>0</v>
      </c>
      <c r="K144" s="206" t="s">
        <v>128</v>
      </c>
      <c r="L144" s="44"/>
      <c r="M144" s="210" t="s">
        <v>18</v>
      </c>
      <c r="N144" s="211" t="s">
        <v>41</v>
      </c>
      <c r="O144" s="84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4" t="s">
        <v>211</v>
      </c>
      <c r="AT144" s="214" t="s">
        <v>124</v>
      </c>
      <c r="AU144" s="214" t="s">
        <v>80</v>
      </c>
      <c r="AY144" s="17" t="s">
        <v>121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7" t="s">
        <v>78</v>
      </c>
      <c r="BK144" s="215">
        <f>ROUND(I144*H144,2)</f>
        <v>0</v>
      </c>
      <c r="BL144" s="17" t="s">
        <v>211</v>
      </c>
      <c r="BM144" s="214" t="s">
        <v>689</v>
      </c>
    </row>
    <row r="145" s="2" customFormat="1">
      <c r="A145" s="38"/>
      <c r="B145" s="39"/>
      <c r="C145" s="40"/>
      <c r="D145" s="216" t="s">
        <v>131</v>
      </c>
      <c r="E145" s="40"/>
      <c r="F145" s="217" t="s">
        <v>614</v>
      </c>
      <c r="G145" s="40"/>
      <c r="H145" s="40"/>
      <c r="I145" s="218"/>
      <c r="J145" s="40"/>
      <c r="K145" s="40"/>
      <c r="L145" s="44"/>
      <c r="M145" s="219"/>
      <c r="N145" s="220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131</v>
      </c>
      <c r="AU145" s="17" t="s">
        <v>80</v>
      </c>
    </row>
    <row r="146" s="2" customFormat="1">
      <c r="A146" s="38"/>
      <c r="B146" s="39"/>
      <c r="C146" s="40"/>
      <c r="D146" s="221" t="s">
        <v>133</v>
      </c>
      <c r="E146" s="40"/>
      <c r="F146" s="222" t="s">
        <v>615</v>
      </c>
      <c r="G146" s="40"/>
      <c r="H146" s="40"/>
      <c r="I146" s="218"/>
      <c r="J146" s="40"/>
      <c r="K146" s="40"/>
      <c r="L146" s="44"/>
      <c r="M146" s="219"/>
      <c r="N146" s="220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133</v>
      </c>
      <c r="AU146" s="17" t="s">
        <v>80</v>
      </c>
    </row>
    <row r="147" s="13" customFormat="1">
      <c r="A147" s="13"/>
      <c r="B147" s="223"/>
      <c r="C147" s="224"/>
      <c r="D147" s="216" t="s">
        <v>135</v>
      </c>
      <c r="E147" s="225" t="s">
        <v>18</v>
      </c>
      <c r="F147" s="226" t="s">
        <v>616</v>
      </c>
      <c r="G147" s="224"/>
      <c r="H147" s="227">
        <v>10.140000000000001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135</v>
      </c>
      <c r="AU147" s="233" t="s">
        <v>80</v>
      </c>
      <c r="AV147" s="13" t="s">
        <v>80</v>
      </c>
      <c r="AW147" s="13" t="s">
        <v>32</v>
      </c>
      <c r="AX147" s="13" t="s">
        <v>78</v>
      </c>
      <c r="AY147" s="233" t="s">
        <v>121</v>
      </c>
    </row>
    <row r="148" s="2" customFormat="1" ht="16.5" customHeight="1">
      <c r="A148" s="38"/>
      <c r="B148" s="39"/>
      <c r="C148" s="204" t="s">
        <v>211</v>
      </c>
      <c r="D148" s="204" t="s">
        <v>124</v>
      </c>
      <c r="E148" s="205" t="s">
        <v>618</v>
      </c>
      <c r="F148" s="206" t="s">
        <v>619</v>
      </c>
      <c r="G148" s="207" t="s">
        <v>620</v>
      </c>
      <c r="H148" s="209"/>
      <c r="I148" s="209"/>
      <c r="J148" s="208">
        <f>ROUND(I148*H148,2)</f>
        <v>0</v>
      </c>
      <c r="K148" s="206" t="s">
        <v>128</v>
      </c>
      <c r="L148" s="44"/>
      <c r="M148" s="210" t="s">
        <v>18</v>
      </c>
      <c r="N148" s="211" t="s">
        <v>41</v>
      </c>
      <c r="O148" s="84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4" t="s">
        <v>211</v>
      </c>
      <c r="AT148" s="214" t="s">
        <v>124</v>
      </c>
      <c r="AU148" s="214" t="s">
        <v>80</v>
      </c>
      <c r="AY148" s="17" t="s">
        <v>121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7" t="s">
        <v>78</v>
      </c>
      <c r="BK148" s="215">
        <f>ROUND(I148*H148,2)</f>
        <v>0</v>
      </c>
      <c r="BL148" s="17" t="s">
        <v>211</v>
      </c>
      <c r="BM148" s="214" t="s">
        <v>690</v>
      </c>
    </row>
    <row r="149" s="2" customFormat="1">
      <c r="A149" s="38"/>
      <c r="B149" s="39"/>
      <c r="C149" s="40"/>
      <c r="D149" s="216" t="s">
        <v>131</v>
      </c>
      <c r="E149" s="40"/>
      <c r="F149" s="217" t="s">
        <v>622</v>
      </c>
      <c r="G149" s="40"/>
      <c r="H149" s="40"/>
      <c r="I149" s="218"/>
      <c r="J149" s="40"/>
      <c r="K149" s="40"/>
      <c r="L149" s="44"/>
      <c r="M149" s="219"/>
      <c r="N149" s="220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131</v>
      </c>
      <c r="AU149" s="17" t="s">
        <v>80</v>
      </c>
    </row>
    <row r="150" s="2" customFormat="1">
      <c r="A150" s="38"/>
      <c r="B150" s="39"/>
      <c r="C150" s="40"/>
      <c r="D150" s="221" t="s">
        <v>133</v>
      </c>
      <c r="E150" s="40"/>
      <c r="F150" s="222" t="s">
        <v>623</v>
      </c>
      <c r="G150" s="40"/>
      <c r="H150" s="40"/>
      <c r="I150" s="218"/>
      <c r="J150" s="40"/>
      <c r="K150" s="40"/>
      <c r="L150" s="44"/>
      <c r="M150" s="219"/>
      <c r="N150" s="220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80</v>
      </c>
    </row>
    <row r="151" s="12" customFormat="1" ht="22.8" customHeight="1">
      <c r="A151" s="12"/>
      <c r="B151" s="188"/>
      <c r="C151" s="189"/>
      <c r="D151" s="190" t="s">
        <v>69</v>
      </c>
      <c r="E151" s="202" t="s">
        <v>691</v>
      </c>
      <c r="F151" s="202" t="s">
        <v>692</v>
      </c>
      <c r="G151" s="189"/>
      <c r="H151" s="189"/>
      <c r="I151" s="192"/>
      <c r="J151" s="203">
        <f>BK151</f>
        <v>0</v>
      </c>
      <c r="K151" s="189"/>
      <c r="L151" s="194"/>
      <c r="M151" s="195"/>
      <c r="N151" s="196"/>
      <c r="O151" s="196"/>
      <c r="P151" s="197">
        <f>SUM(P152:P158)</f>
        <v>0</v>
      </c>
      <c r="Q151" s="196"/>
      <c r="R151" s="197">
        <f>SUM(R152:R158)</f>
        <v>0.089801199999999998</v>
      </c>
      <c r="S151" s="196"/>
      <c r="T151" s="198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9" t="s">
        <v>80</v>
      </c>
      <c r="AT151" s="200" t="s">
        <v>69</v>
      </c>
      <c r="AU151" s="200" t="s">
        <v>78</v>
      </c>
      <c r="AY151" s="199" t="s">
        <v>121</v>
      </c>
      <c r="BK151" s="201">
        <f>SUM(BK152:BK158)</f>
        <v>0</v>
      </c>
    </row>
    <row r="152" s="2" customFormat="1" ht="16.5" customHeight="1">
      <c r="A152" s="38"/>
      <c r="B152" s="39"/>
      <c r="C152" s="204" t="s">
        <v>215</v>
      </c>
      <c r="D152" s="204" t="s">
        <v>124</v>
      </c>
      <c r="E152" s="205" t="s">
        <v>693</v>
      </c>
      <c r="F152" s="206" t="s">
        <v>694</v>
      </c>
      <c r="G152" s="207" t="s">
        <v>593</v>
      </c>
      <c r="H152" s="208">
        <v>195.22</v>
      </c>
      <c r="I152" s="209"/>
      <c r="J152" s="208">
        <f>ROUND(I152*H152,2)</f>
        <v>0</v>
      </c>
      <c r="K152" s="206" t="s">
        <v>128</v>
      </c>
      <c r="L152" s="44"/>
      <c r="M152" s="210" t="s">
        <v>18</v>
      </c>
      <c r="N152" s="211" t="s">
        <v>41</v>
      </c>
      <c r="O152" s="84"/>
      <c r="P152" s="212">
        <f>O152*H152</f>
        <v>0</v>
      </c>
      <c r="Q152" s="212">
        <v>0.00020000000000000001</v>
      </c>
      <c r="R152" s="212">
        <f>Q152*H152</f>
        <v>0.039044000000000002</v>
      </c>
      <c r="S152" s="212">
        <v>0</v>
      </c>
      <c r="T152" s="21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4" t="s">
        <v>211</v>
      </c>
      <c r="AT152" s="214" t="s">
        <v>124</v>
      </c>
      <c r="AU152" s="214" t="s">
        <v>80</v>
      </c>
      <c r="AY152" s="17" t="s">
        <v>121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7" t="s">
        <v>78</v>
      </c>
      <c r="BK152" s="215">
        <f>ROUND(I152*H152,2)</f>
        <v>0</v>
      </c>
      <c r="BL152" s="17" t="s">
        <v>211</v>
      </c>
      <c r="BM152" s="214" t="s">
        <v>695</v>
      </c>
    </row>
    <row r="153" s="2" customFormat="1">
      <c r="A153" s="38"/>
      <c r="B153" s="39"/>
      <c r="C153" s="40"/>
      <c r="D153" s="216" t="s">
        <v>131</v>
      </c>
      <c r="E153" s="40"/>
      <c r="F153" s="217" t="s">
        <v>696</v>
      </c>
      <c r="G153" s="40"/>
      <c r="H153" s="40"/>
      <c r="I153" s="218"/>
      <c r="J153" s="40"/>
      <c r="K153" s="40"/>
      <c r="L153" s="44"/>
      <c r="M153" s="219"/>
      <c r="N153" s="220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131</v>
      </c>
      <c r="AU153" s="17" t="s">
        <v>80</v>
      </c>
    </row>
    <row r="154" s="2" customFormat="1">
      <c r="A154" s="38"/>
      <c r="B154" s="39"/>
      <c r="C154" s="40"/>
      <c r="D154" s="221" t="s">
        <v>133</v>
      </c>
      <c r="E154" s="40"/>
      <c r="F154" s="222" t="s">
        <v>697</v>
      </c>
      <c r="G154" s="40"/>
      <c r="H154" s="40"/>
      <c r="I154" s="218"/>
      <c r="J154" s="40"/>
      <c r="K154" s="40"/>
      <c r="L154" s="44"/>
      <c r="M154" s="219"/>
      <c r="N154" s="220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133</v>
      </c>
      <c r="AU154" s="17" t="s">
        <v>80</v>
      </c>
    </row>
    <row r="155" s="13" customFormat="1">
      <c r="A155" s="13"/>
      <c r="B155" s="223"/>
      <c r="C155" s="224"/>
      <c r="D155" s="216" t="s">
        <v>135</v>
      </c>
      <c r="E155" s="225" t="s">
        <v>18</v>
      </c>
      <c r="F155" s="226" t="s">
        <v>698</v>
      </c>
      <c r="G155" s="224"/>
      <c r="H155" s="227">
        <v>195.22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3" t="s">
        <v>135</v>
      </c>
      <c r="AU155" s="233" t="s">
        <v>80</v>
      </c>
      <c r="AV155" s="13" t="s">
        <v>80</v>
      </c>
      <c r="AW155" s="13" t="s">
        <v>32</v>
      </c>
      <c r="AX155" s="13" t="s">
        <v>78</v>
      </c>
      <c r="AY155" s="233" t="s">
        <v>121</v>
      </c>
    </row>
    <row r="156" s="2" customFormat="1" ht="16.5" customHeight="1">
      <c r="A156" s="38"/>
      <c r="B156" s="39"/>
      <c r="C156" s="204" t="s">
        <v>219</v>
      </c>
      <c r="D156" s="204" t="s">
        <v>124</v>
      </c>
      <c r="E156" s="205" t="s">
        <v>699</v>
      </c>
      <c r="F156" s="206" t="s">
        <v>700</v>
      </c>
      <c r="G156" s="207" t="s">
        <v>593</v>
      </c>
      <c r="H156" s="208">
        <v>195.22</v>
      </c>
      <c r="I156" s="209"/>
      <c r="J156" s="208">
        <f>ROUND(I156*H156,2)</f>
        <v>0</v>
      </c>
      <c r="K156" s="206" t="s">
        <v>128</v>
      </c>
      <c r="L156" s="44"/>
      <c r="M156" s="210" t="s">
        <v>18</v>
      </c>
      <c r="N156" s="211" t="s">
        <v>41</v>
      </c>
      <c r="O156" s="84"/>
      <c r="P156" s="212">
        <f>O156*H156</f>
        <v>0</v>
      </c>
      <c r="Q156" s="212">
        <v>0.00025999999999999998</v>
      </c>
      <c r="R156" s="212">
        <f>Q156*H156</f>
        <v>0.050757199999999995</v>
      </c>
      <c r="S156" s="212">
        <v>0</v>
      </c>
      <c r="T156" s="21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4" t="s">
        <v>211</v>
      </c>
      <c r="AT156" s="214" t="s">
        <v>124</v>
      </c>
      <c r="AU156" s="214" t="s">
        <v>80</v>
      </c>
      <c r="AY156" s="17" t="s">
        <v>121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7" t="s">
        <v>78</v>
      </c>
      <c r="BK156" s="215">
        <f>ROUND(I156*H156,2)</f>
        <v>0</v>
      </c>
      <c r="BL156" s="17" t="s">
        <v>211</v>
      </c>
      <c r="BM156" s="214" t="s">
        <v>701</v>
      </c>
    </row>
    <row r="157" s="2" customFormat="1">
      <c r="A157" s="38"/>
      <c r="B157" s="39"/>
      <c r="C157" s="40"/>
      <c r="D157" s="216" t="s">
        <v>131</v>
      </c>
      <c r="E157" s="40"/>
      <c r="F157" s="217" t="s">
        <v>702</v>
      </c>
      <c r="G157" s="40"/>
      <c r="H157" s="40"/>
      <c r="I157" s="218"/>
      <c r="J157" s="40"/>
      <c r="K157" s="40"/>
      <c r="L157" s="44"/>
      <c r="M157" s="219"/>
      <c r="N157" s="220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131</v>
      </c>
      <c r="AU157" s="17" t="s">
        <v>80</v>
      </c>
    </row>
    <row r="158" s="2" customFormat="1">
      <c r="A158" s="38"/>
      <c r="B158" s="39"/>
      <c r="C158" s="40"/>
      <c r="D158" s="221" t="s">
        <v>133</v>
      </c>
      <c r="E158" s="40"/>
      <c r="F158" s="222" t="s">
        <v>703</v>
      </c>
      <c r="G158" s="40"/>
      <c r="H158" s="40"/>
      <c r="I158" s="218"/>
      <c r="J158" s="40"/>
      <c r="K158" s="40"/>
      <c r="L158" s="44"/>
      <c r="M158" s="243"/>
      <c r="N158" s="244"/>
      <c r="O158" s="245"/>
      <c r="P158" s="245"/>
      <c r="Q158" s="245"/>
      <c r="R158" s="245"/>
      <c r="S158" s="245"/>
      <c r="T158" s="246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133</v>
      </c>
      <c r="AU158" s="17" t="s">
        <v>80</v>
      </c>
    </row>
    <row r="159" s="2" customFormat="1" ht="6.96" customHeight="1">
      <c r="A159" s="38"/>
      <c r="B159" s="59"/>
      <c r="C159" s="60"/>
      <c r="D159" s="60"/>
      <c r="E159" s="60"/>
      <c r="F159" s="60"/>
      <c r="G159" s="60"/>
      <c r="H159" s="60"/>
      <c r="I159" s="60"/>
      <c r="J159" s="60"/>
      <c r="K159" s="60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FukRBuJcY8bOAavY2Qp46U3Q4ppFAz7uZkK/HFqFONEN0Yz1scBm0IlhOA/k2hh2ebn+u/lfjmGoIE67cFWp3g==" hashValue="8O4hGtWfChzD/ASm9hQxnHKomDBDQkyYYaP3xyMHi+V984981wz0bhgrNCocUSsgQEoVyxqXvgoCqbzEEe1dNQ==" algorithmName="SHA-512" password="CC35"/>
  <autoFilter ref="C87:K15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1/611325122"/>
    <hyperlink ref="F97" r:id="rId2" display="https://podminky.urs.cz/item/CS_URS_2024_01/612325122"/>
    <hyperlink ref="F102" r:id="rId3" display="https://podminky.urs.cz/item/CS_URS_2024_01/949101111"/>
    <hyperlink ref="F106" r:id="rId4" display="https://podminky.urs.cz/item/CS_URS_2024_01/968072641"/>
    <hyperlink ref="F111" r:id="rId5" display="https://podminky.urs.cz/item/CS_URS_2024_01/997002611"/>
    <hyperlink ref="F114" r:id="rId6" display="https://podminky.urs.cz/item/CS_URS_2024_01/997013211"/>
    <hyperlink ref="F120" r:id="rId7" display="https://podminky.urs.cz/item/CS_URS_2024_01/998018001"/>
    <hyperlink ref="F125" r:id="rId8" display="https://podminky.urs.cz/item/CS_URS_2024_01/767641213"/>
    <hyperlink ref="F130" r:id="rId9" display="https://podminky.urs.cz/item/CS_URS_2024_01/998767201"/>
    <hyperlink ref="F134" r:id="rId10" display="https://podminky.urs.cz/item/CS_URS_2024_01/771573810"/>
    <hyperlink ref="F138" r:id="rId11" display="https://podminky.urs.cz/item/CS_URS_2024_01/771573931"/>
    <hyperlink ref="F146" r:id="rId12" display="https://podminky.urs.cz/item/CS_URS_2024_01/771591184"/>
    <hyperlink ref="F150" r:id="rId13" display="https://podminky.urs.cz/item/CS_URS_2024_01/998771201"/>
    <hyperlink ref="F154" r:id="rId14" display="https://podminky.urs.cz/item/CS_URS_2024_01/784181101"/>
    <hyperlink ref="F158" r:id="rId15" display="https://podminky.urs.cz/item/CS_URS_2024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87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1424 Plzeň ZU, Jungmanova 1-3 - výměna vnitřních dveří v zádveří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88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704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15. 2. 2024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">
        <v>18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26</v>
      </c>
      <c r="F15" s="38"/>
      <c r="G15" s="38"/>
      <c r="H15" s="38"/>
      <c r="I15" s="132" t="s">
        <v>27</v>
      </c>
      <c r="J15" s="136" t="s">
        <v>18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25</v>
      </c>
      <c r="J20" s="136" t="s">
        <v>18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31</v>
      </c>
      <c r="F21" s="38"/>
      <c r="G21" s="38"/>
      <c r="H21" s="38"/>
      <c r="I21" s="132" t="s">
        <v>27</v>
      </c>
      <c r="J21" s="136" t="s">
        <v>18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33</v>
      </c>
      <c r="E23" s="38"/>
      <c r="F23" s="38"/>
      <c r="G23" s="38"/>
      <c r="H23" s="38"/>
      <c r="I23" s="132" t="s">
        <v>25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27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36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38</v>
      </c>
      <c r="G32" s="38"/>
      <c r="H32" s="38"/>
      <c r="I32" s="145" t="s">
        <v>37</v>
      </c>
      <c r="J32" s="145" t="s">
        <v>39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40</v>
      </c>
      <c r="E33" s="132" t="s">
        <v>41</v>
      </c>
      <c r="F33" s="147">
        <f>ROUND((SUM(BE82:BE91)),  2)</f>
        <v>0</v>
      </c>
      <c r="G33" s="38"/>
      <c r="H33" s="38"/>
      <c r="I33" s="148">
        <v>0.20999999999999999</v>
      </c>
      <c r="J33" s="147">
        <f>ROUND(((SUM(BE82:BE91))*I33),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42</v>
      </c>
      <c r="F34" s="147">
        <f>ROUND((SUM(BF82:BF91)),  2)</f>
        <v>0</v>
      </c>
      <c r="G34" s="38"/>
      <c r="H34" s="38"/>
      <c r="I34" s="148">
        <v>0.12</v>
      </c>
      <c r="J34" s="147">
        <f>ROUND(((SUM(BF82:BF91))*I34),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43</v>
      </c>
      <c r="F35" s="147">
        <f>ROUND((SUM(BG82:BG91)),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44</v>
      </c>
      <c r="F36" s="147">
        <f>ROUND((SUM(BH82:BH91)),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45</v>
      </c>
      <c r="F37" s="147">
        <f>ROUND((SUM(BI82:BI91)),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1424 Plzeň ZU, Jungmanova 1-3 - výměna vnitřních dveří v zádveří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88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03 - SO 03 Vedlejší a osataní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15. 2. 2024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>ZU PLzeň, Univerzitní 2732/8</v>
      </c>
      <c r="G54" s="40"/>
      <c r="H54" s="40"/>
      <c r="I54" s="32" t="s">
        <v>30</v>
      </c>
      <c r="J54" s="36" t="str">
        <f>E21</f>
        <v>CH PROJEKT PLZEŇ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91</v>
      </c>
      <c r="D57" s="162"/>
      <c r="E57" s="162"/>
      <c r="F57" s="162"/>
      <c r="G57" s="162"/>
      <c r="H57" s="162"/>
      <c r="I57" s="162"/>
      <c r="J57" s="163" t="s">
        <v>92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68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93</v>
      </c>
    </row>
    <row r="60" s="9" customFormat="1" ht="24.96" customHeight="1">
      <c r="A60" s="9"/>
      <c r="B60" s="165"/>
      <c r="C60" s="166"/>
      <c r="D60" s="167" t="s">
        <v>705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706</v>
      </c>
      <c r="E61" s="174"/>
      <c r="F61" s="174"/>
      <c r="G61" s="174"/>
      <c r="H61" s="174"/>
      <c r="I61" s="174"/>
      <c r="J61" s="175">
        <f>J84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707</v>
      </c>
      <c r="E62" s="174"/>
      <c r="F62" s="174"/>
      <c r="G62" s="174"/>
      <c r="H62" s="174"/>
      <c r="I62" s="174"/>
      <c r="J62" s="175">
        <f>J88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106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15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160" t="str">
        <f>E7</f>
        <v>1424 Plzeň ZU, Jungmanova 1-3 - výměna vnitřních dveří v zádveří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88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69" t="str">
        <f>E9</f>
        <v>03 - SO 03 Vedlejší a osataní náklady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20</v>
      </c>
      <c r="D76" s="40"/>
      <c r="E76" s="40"/>
      <c r="F76" s="27" t="str">
        <f>F12</f>
        <v xml:space="preserve"> </v>
      </c>
      <c r="G76" s="40"/>
      <c r="H76" s="40"/>
      <c r="I76" s="32" t="s">
        <v>22</v>
      </c>
      <c r="J76" s="72" t="str">
        <f>IF(J12="","",J12)</f>
        <v>15. 2. 2024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24</v>
      </c>
      <c r="D78" s="40"/>
      <c r="E78" s="40"/>
      <c r="F78" s="27" t="str">
        <f>E15</f>
        <v>ZU PLzeň, Univerzitní 2732/8</v>
      </c>
      <c r="G78" s="40"/>
      <c r="H78" s="40"/>
      <c r="I78" s="32" t="s">
        <v>30</v>
      </c>
      <c r="J78" s="36" t="str">
        <f>E21</f>
        <v>CH PROJEKT PLZEŇ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28</v>
      </c>
      <c r="D79" s="40"/>
      <c r="E79" s="40"/>
      <c r="F79" s="27" t="str">
        <f>IF(E18="","",E18)</f>
        <v>Vyplň údaj</v>
      </c>
      <c r="G79" s="40"/>
      <c r="H79" s="40"/>
      <c r="I79" s="32" t="s">
        <v>33</v>
      </c>
      <c r="J79" s="36" t="str">
        <f>E24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77"/>
      <c r="B81" s="178"/>
      <c r="C81" s="179" t="s">
        <v>107</v>
      </c>
      <c r="D81" s="180" t="s">
        <v>55</v>
      </c>
      <c r="E81" s="180" t="s">
        <v>51</v>
      </c>
      <c r="F81" s="180" t="s">
        <v>52</v>
      </c>
      <c r="G81" s="180" t="s">
        <v>108</v>
      </c>
      <c r="H81" s="180" t="s">
        <v>109</v>
      </c>
      <c r="I81" s="180" t="s">
        <v>110</v>
      </c>
      <c r="J81" s="180" t="s">
        <v>92</v>
      </c>
      <c r="K81" s="181" t="s">
        <v>111</v>
      </c>
      <c r="L81" s="182"/>
      <c r="M81" s="92" t="s">
        <v>18</v>
      </c>
      <c r="N81" s="93" t="s">
        <v>40</v>
      </c>
      <c r="O81" s="93" t="s">
        <v>112</v>
      </c>
      <c r="P81" s="93" t="s">
        <v>113</v>
      </c>
      <c r="Q81" s="93" t="s">
        <v>114</v>
      </c>
      <c r="R81" s="93" t="s">
        <v>115</v>
      </c>
      <c r="S81" s="93" t="s">
        <v>116</v>
      </c>
      <c r="T81" s="94" t="s">
        <v>117</v>
      </c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</row>
    <row r="82" s="2" customFormat="1" ht="22.8" customHeight="1">
      <c r="A82" s="38"/>
      <c r="B82" s="39"/>
      <c r="C82" s="99" t="s">
        <v>118</v>
      </c>
      <c r="D82" s="40"/>
      <c r="E82" s="40"/>
      <c r="F82" s="40"/>
      <c r="G82" s="40"/>
      <c r="H82" s="40"/>
      <c r="I82" s="40"/>
      <c r="J82" s="183">
        <f>BK82</f>
        <v>0</v>
      </c>
      <c r="K82" s="40"/>
      <c r="L82" s="44"/>
      <c r="M82" s="95"/>
      <c r="N82" s="184"/>
      <c r="O82" s="96"/>
      <c r="P82" s="185">
        <f>P83</f>
        <v>0</v>
      </c>
      <c r="Q82" s="96"/>
      <c r="R82" s="185">
        <f>R83</f>
        <v>0</v>
      </c>
      <c r="S82" s="96"/>
      <c r="T82" s="186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69</v>
      </c>
      <c r="AU82" s="17" t="s">
        <v>93</v>
      </c>
      <c r="BK82" s="187">
        <f>BK83</f>
        <v>0</v>
      </c>
    </row>
    <row r="83" s="12" customFormat="1" ht="25.92" customHeight="1">
      <c r="A83" s="12"/>
      <c r="B83" s="188"/>
      <c r="C83" s="189"/>
      <c r="D83" s="190" t="s">
        <v>69</v>
      </c>
      <c r="E83" s="191" t="s">
        <v>708</v>
      </c>
      <c r="F83" s="191" t="s">
        <v>709</v>
      </c>
      <c r="G83" s="189"/>
      <c r="H83" s="189"/>
      <c r="I83" s="192"/>
      <c r="J83" s="193">
        <f>BK83</f>
        <v>0</v>
      </c>
      <c r="K83" s="189"/>
      <c r="L83" s="194"/>
      <c r="M83" s="195"/>
      <c r="N83" s="196"/>
      <c r="O83" s="196"/>
      <c r="P83" s="197">
        <f>P84+P88</f>
        <v>0</v>
      </c>
      <c r="Q83" s="196"/>
      <c r="R83" s="197">
        <f>R84+R88</f>
        <v>0</v>
      </c>
      <c r="S83" s="196"/>
      <c r="T83" s="198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160</v>
      </c>
      <c r="AT83" s="200" t="s">
        <v>69</v>
      </c>
      <c r="AU83" s="200" t="s">
        <v>70</v>
      </c>
      <c r="AY83" s="199" t="s">
        <v>121</v>
      </c>
      <c r="BK83" s="201">
        <f>BK84+BK88</f>
        <v>0</v>
      </c>
    </row>
    <row r="84" s="12" customFormat="1" ht="22.8" customHeight="1">
      <c r="A84" s="12"/>
      <c r="B84" s="188"/>
      <c r="C84" s="189"/>
      <c r="D84" s="190" t="s">
        <v>69</v>
      </c>
      <c r="E84" s="202" t="s">
        <v>710</v>
      </c>
      <c r="F84" s="202" t="s">
        <v>711</v>
      </c>
      <c r="G84" s="189"/>
      <c r="H84" s="189"/>
      <c r="I84" s="192"/>
      <c r="J84" s="203">
        <f>BK84</f>
        <v>0</v>
      </c>
      <c r="K84" s="189"/>
      <c r="L84" s="194"/>
      <c r="M84" s="195"/>
      <c r="N84" s="196"/>
      <c r="O84" s="196"/>
      <c r="P84" s="197">
        <f>SUM(P85:P87)</f>
        <v>0</v>
      </c>
      <c r="Q84" s="196"/>
      <c r="R84" s="197">
        <f>SUM(R85:R87)</f>
        <v>0</v>
      </c>
      <c r="S84" s="196"/>
      <c r="T84" s="198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160</v>
      </c>
      <c r="AT84" s="200" t="s">
        <v>69</v>
      </c>
      <c r="AU84" s="200" t="s">
        <v>78</v>
      </c>
      <c r="AY84" s="199" t="s">
        <v>121</v>
      </c>
      <c r="BK84" s="201">
        <f>SUM(BK85:BK87)</f>
        <v>0</v>
      </c>
    </row>
    <row r="85" s="2" customFormat="1" ht="16.5" customHeight="1">
      <c r="A85" s="38"/>
      <c r="B85" s="39"/>
      <c r="C85" s="204" t="s">
        <v>78</v>
      </c>
      <c r="D85" s="204" t="s">
        <v>124</v>
      </c>
      <c r="E85" s="205" t="s">
        <v>712</v>
      </c>
      <c r="F85" s="206" t="s">
        <v>711</v>
      </c>
      <c r="G85" s="207" t="s">
        <v>229</v>
      </c>
      <c r="H85" s="208">
        <v>1</v>
      </c>
      <c r="I85" s="209"/>
      <c r="J85" s="208">
        <f>ROUND(I85*H85,2)</f>
        <v>0</v>
      </c>
      <c r="K85" s="206" t="s">
        <v>128</v>
      </c>
      <c r="L85" s="44"/>
      <c r="M85" s="210" t="s">
        <v>18</v>
      </c>
      <c r="N85" s="211" t="s">
        <v>41</v>
      </c>
      <c r="O85" s="84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14" t="s">
        <v>713</v>
      </c>
      <c r="AT85" s="214" t="s">
        <v>124</v>
      </c>
      <c r="AU85" s="214" t="s">
        <v>80</v>
      </c>
      <c r="AY85" s="17" t="s">
        <v>121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7" t="s">
        <v>78</v>
      </c>
      <c r="BK85" s="215">
        <f>ROUND(I85*H85,2)</f>
        <v>0</v>
      </c>
      <c r="BL85" s="17" t="s">
        <v>713</v>
      </c>
      <c r="BM85" s="214" t="s">
        <v>714</v>
      </c>
    </row>
    <row r="86" s="2" customFormat="1">
      <c r="A86" s="38"/>
      <c r="B86" s="39"/>
      <c r="C86" s="40"/>
      <c r="D86" s="216" t="s">
        <v>131</v>
      </c>
      <c r="E86" s="40"/>
      <c r="F86" s="217" t="s">
        <v>711</v>
      </c>
      <c r="G86" s="40"/>
      <c r="H86" s="40"/>
      <c r="I86" s="218"/>
      <c r="J86" s="40"/>
      <c r="K86" s="40"/>
      <c r="L86" s="44"/>
      <c r="M86" s="219"/>
      <c r="N86" s="220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131</v>
      </c>
      <c r="AU86" s="17" t="s">
        <v>80</v>
      </c>
    </row>
    <row r="87" s="2" customFormat="1">
      <c r="A87" s="38"/>
      <c r="B87" s="39"/>
      <c r="C87" s="40"/>
      <c r="D87" s="221" t="s">
        <v>133</v>
      </c>
      <c r="E87" s="40"/>
      <c r="F87" s="222" t="s">
        <v>715</v>
      </c>
      <c r="G87" s="40"/>
      <c r="H87" s="40"/>
      <c r="I87" s="218"/>
      <c r="J87" s="40"/>
      <c r="K87" s="40"/>
      <c r="L87" s="44"/>
      <c r="M87" s="219"/>
      <c r="N87" s="220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133</v>
      </c>
      <c r="AU87" s="17" t="s">
        <v>80</v>
      </c>
    </row>
    <row r="88" s="12" customFormat="1" ht="22.8" customHeight="1">
      <c r="A88" s="12"/>
      <c r="B88" s="188"/>
      <c r="C88" s="189"/>
      <c r="D88" s="190" t="s">
        <v>69</v>
      </c>
      <c r="E88" s="202" t="s">
        <v>716</v>
      </c>
      <c r="F88" s="202" t="s">
        <v>717</v>
      </c>
      <c r="G88" s="189"/>
      <c r="H88" s="189"/>
      <c r="I88" s="192"/>
      <c r="J88" s="203">
        <f>BK88</f>
        <v>0</v>
      </c>
      <c r="K88" s="189"/>
      <c r="L88" s="194"/>
      <c r="M88" s="195"/>
      <c r="N88" s="196"/>
      <c r="O88" s="196"/>
      <c r="P88" s="197">
        <f>SUM(P89:P91)</f>
        <v>0</v>
      </c>
      <c r="Q88" s="196"/>
      <c r="R88" s="197">
        <f>SUM(R89:R91)</f>
        <v>0</v>
      </c>
      <c r="S88" s="196"/>
      <c r="T88" s="198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9" t="s">
        <v>160</v>
      </c>
      <c r="AT88" s="200" t="s">
        <v>69</v>
      </c>
      <c r="AU88" s="200" t="s">
        <v>78</v>
      </c>
      <c r="AY88" s="199" t="s">
        <v>121</v>
      </c>
      <c r="BK88" s="201">
        <f>SUM(BK89:BK91)</f>
        <v>0</v>
      </c>
    </row>
    <row r="89" s="2" customFormat="1" ht="16.5" customHeight="1">
      <c r="A89" s="38"/>
      <c r="B89" s="39"/>
      <c r="C89" s="204" t="s">
        <v>80</v>
      </c>
      <c r="D89" s="204" t="s">
        <v>124</v>
      </c>
      <c r="E89" s="205" t="s">
        <v>718</v>
      </c>
      <c r="F89" s="206" t="s">
        <v>717</v>
      </c>
      <c r="G89" s="207" t="s">
        <v>229</v>
      </c>
      <c r="H89" s="208">
        <v>1</v>
      </c>
      <c r="I89" s="209"/>
      <c r="J89" s="208">
        <f>ROUND(I89*H89,2)</f>
        <v>0</v>
      </c>
      <c r="K89" s="206" t="s">
        <v>128</v>
      </c>
      <c r="L89" s="44"/>
      <c r="M89" s="210" t="s">
        <v>18</v>
      </c>
      <c r="N89" s="211" t="s">
        <v>41</v>
      </c>
      <c r="O89" s="84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4" t="s">
        <v>713</v>
      </c>
      <c r="AT89" s="214" t="s">
        <v>124</v>
      </c>
      <c r="AU89" s="214" t="s">
        <v>80</v>
      </c>
      <c r="AY89" s="17" t="s">
        <v>121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7" t="s">
        <v>78</v>
      </c>
      <c r="BK89" s="215">
        <f>ROUND(I89*H89,2)</f>
        <v>0</v>
      </c>
      <c r="BL89" s="17" t="s">
        <v>713</v>
      </c>
      <c r="BM89" s="214" t="s">
        <v>719</v>
      </c>
    </row>
    <row r="90" s="2" customFormat="1">
      <c r="A90" s="38"/>
      <c r="B90" s="39"/>
      <c r="C90" s="40"/>
      <c r="D90" s="216" t="s">
        <v>131</v>
      </c>
      <c r="E90" s="40"/>
      <c r="F90" s="217" t="s">
        <v>717</v>
      </c>
      <c r="G90" s="40"/>
      <c r="H90" s="40"/>
      <c r="I90" s="218"/>
      <c r="J90" s="40"/>
      <c r="K90" s="40"/>
      <c r="L90" s="44"/>
      <c r="M90" s="219"/>
      <c r="N90" s="220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131</v>
      </c>
      <c r="AU90" s="17" t="s">
        <v>80</v>
      </c>
    </row>
    <row r="91" s="2" customFormat="1">
      <c r="A91" s="38"/>
      <c r="B91" s="39"/>
      <c r="C91" s="40"/>
      <c r="D91" s="221" t="s">
        <v>133</v>
      </c>
      <c r="E91" s="40"/>
      <c r="F91" s="222" t="s">
        <v>720</v>
      </c>
      <c r="G91" s="40"/>
      <c r="H91" s="40"/>
      <c r="I91" s="218"/>
      <c r="J91" s="40"/>
      <c r="K91" s="40"/>
      <c r="L91" s="44"/>
      <c r="M91" s="243"/>
      <c r="N91" s="244"/>
      <c r="O91" s="245"/>
      <c r="P91" s="245"/>
      <c r="Q91" s="245"/>
      <c r="R91" s="245"/>
      <c r="S91" s="245"/>
      <c r="T91" s="246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133</v>
      </c>
      <c r="AU91" s="17" t="s">
        <v>80</v>
      </c>
    </row>
    <row r="92" s="2" customFormat="1" ht="6.96" customHeight="1">
      <c r="A92" s="3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44"/>
      <c r="M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</sheetData>
  <sheetProtection sheet="1" autoFilter="0" formatColumns="0" formatRows="0" objects="1" scenarios="1" spinCount="100000" saltValue="XqD6mBYRS/q+Na+SwFmohEtK7lowkk7BoeH+SQOgQ09V12WU1cwuakX/CzGc9n0HbyTz2RwFLUqH/dpT1azzbg==" hashValue="JsdtsdCBjd+2I/iB9lsKQyIp948aAzGJITzwTHR+c+kDkCGw89nt3T5E2sDOS+zWQW+pdJiogj6zcewyB/XfGA==" algorithmName="SHA-512" password="CC35"/>
  <autoFilter ref="C81:K9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4_01/030001000"/>
    <hyperlink ref="F91" r:id="rId2" display="https://podminky.urs.cz/item/CS_URS_2024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7" customWidth="1"/>
    <col min="2" max="2" width="1.667969" style="247" customWidth="1"/>
    <col min="3" max="4" width="5" style="247" customWidth="1"/>
    <col min="5" max="5" width="11.66016" style="247" customWidth="1"/>
    <col min="6" max="6" width="9.160156" style="247" customWidth="1"/>
    <col min="7" max="7" width="5" style="247" customWidth="1"/>
    <col min="8" max="8" width="77.83203" style="247" customWidth="1"/>
    <col min="9" max="10" width="20" style="247" customWidth="1"/>
    <col min="11" max="11" width="1.667969" style="247" customWidth="1"/>
  </cols>
  <sheetData>
    <row r="1" s="1" customFormat="1" ht="37.5" customHeight="1"/>
    <row r="2" s="1" customFormat="1" ht="7.5" customHeight="1">
      <c r="B2" s="248"/>
      <c r="C2" s="249"/>
      <c r="D2" s="249"/>
      <c r="E2" s="249"/>
      <c r="F2" s="249"/>
      <c r="G2" s="249"/>
      <c r="H2" s="249"/>
      <c r="I2" s="249"/>
      <c r="J2" s="249"/>
      <c r="K2" s="250"/>
    </row>
    <row r="3" s="14" customFormat="1" ht="45" customHeight="1">
      <c r="B3" s="251"/>
      <c r="C3" s="252" t="s">
        <v>721</v>
      </c>
      <c r="D3" s="252"/>
      <c r="E3" s="252"/>
      <c r="F3" s="252"/>
      <c r="G3" s="252"/>
      <c r="H3" s="252"/>
      <c r="I3" s="252"/>
      <c r="J3" s="252"/>
      <c r="K3" s="253"/>
    </row>
    <row r="4" s="1" customFormat="1" ht="25.5" customHeight="1">
      <c r="B4" s="254"/>
      <c r="C4" s="255" t="s">
        <v>722</v>
      </c>
      <c r="D4" s="255"/>
      <c r="E4" s="255"/>
      <c r="F4" s="255"/>
      <c r="G4" s="255"/>
      <c r="H4" s="255"/>
      <c r="I4" s="255"/>
      <c r="J4" s="255"/>
      <c r="K4" s="256"/>
    </row>
    <row r="5" s="1" customFormat="1" ht="5.25" customHeight="1">
      <c r="B5" s="254"/>
      <c r="C5" s="257"/>
      <c r="D5" s="257"/>
      <c r="E5" s="257"/>
      <c r="F5" s="257"/>
      <c r="G5" s="257"/>
      <c r="H5" s="257"/>
      <c r="I5" s="257"/>
      <c r="J5" s="257"/>
      <c r="K5" s="256"/>
    </row>
    <row r="6" s="1" customFormat="1" ht="15" customHeight="1">
      <c r="B6" s="254"/>
      <c r="C6" s="258" t="s">
        <v>723</v>
      </c>
      <c r="D6" s="258"/>
      <c r="E6" s="258"/>
      <c r="F6" s="258"/>
      <c r="G6" s="258"/>
      <c r="H6" s="258"/>
      <c r="I6" s="258"/>
      <c r="J6" s="258"/>
      <c r="K6" s="256"/>
    </row>
    <row r="7" s="1" customFormat="1" ht="15" customHeight="1">
      <c r="B7" s="259"/>
      <c r="C7" s="258" t="s">
        <v>724</v>
      </c>
      <c r="D7" s="258"/>
      <c r="E7" s="258"/>
      <c r="F7" s="258"/>
      <c r="G7" s="258"/>
      <c r="H7" s="258"/>
      <c r="I7" s="258"/>
      <c r="J7" s="258"/>
      <c r="K7" s="256"/>
    </row>
    <row r="8" s="1" customFormat="1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s="1" customFormat="1" ht="15" customHeight="1">
      <c r="B9" s="259"/>
      <c r="C9" s="258" t="s">
        <v>725</v>
      </c>
      <c r="D9" s="258"/>
      <c r="E9" s="258"/>
      <c r="F9" s="258"/>
      <c r="G9" s="258"/>
      <c r="H9" s="258"/>
      <c r="I9" s="258"/>
      <c r="J9" s="258"/>
      <c r="K9" s="256"/>
    </row>
    <row r="10" s="1" customFormat="1" ht="15" customHeight="1">
      <c r="B10" s="259"/>
      <c r="C10" s="258"/>
      <c r="D10" s="258" t="s">
        <v>726</v>
      </c>
      <c r="E10" s="258"/>
      <c r="F10" s="258"/>
      <c r="G10" s="258"/>
      <c r="H10" s="258"/>
      <c r="I10" s="258"/>
      <c r="J10" s="258"/>
      <c r="K10" s="256"/>
    </row>
    <row r="11" s="1" customFormat="1" ht="15" customHeight="1">
      <c r="B11" s="259"/>
      <c r="C11" s="260"/>
      <c r="D11" s="258" t="s">
        <v>727</v>
      </c>
      <c r="E11" s="258"/>
      <c r="F11" s="258"/>
      <c r="G11" s="258"/>
      <c r="H11" s="258"/>
      <c r="I11" s="258"/>
      <c r="J11" s="258"/>
      <c r="K11" s="256"/>
    </row>
    <row r="12" s="1" customFormat="1" ht="15" customHeight="1">
      <c r="B12" s="259"/>
      <c r="C12" s="260"/>
      <c r="D12" s="258"/>
      <c r="E12" s="258"/>
      <c r="F12" s="258"/>
      <c r="G12" s="258"/>
      <c r="H12" s="258"/>
      <c r="I12" s="258"/>
      <c r="J12" s="258"/>
      <c r="K12" s="256"/>
    </row>
    <row r="13" s="1" customFormat="1" ht="15" customHeight="1">
      <c r="B13" s="259"/>
      <c r="C13" s="260"/>
      <c r="D13" s="261" t="s">
        <v>728</v>
      </c>
      <c r="E13" s="258"/>
      <c r="F13" s="258"/>
      <c r="G13" s="258"/>
      <c r="H13" s="258"/>
      <c r="I13" s="258"/>
      <c r="J13" s="258"/>
      <c r="K13" s="256"/>
    </row>
    <row r="14" s="1" customFormat="1" ht="12.75" customHeight="1">
      <c r="B14" s="259"/>
      <c r="C14" s="260"/>
      <c r="D14" s="260"/>
      <c r="E14" s="260"/>
      <c r="F14" s="260"/>
      <c r="G14" s="260"/>
      <c r="H14" s="260"/>
      <c r="I14" s="260"/>
      <c r="J14" s="260"/>
      <c r="K14" s="256"/>
    </row>
    <row r="15" s="1" customFormat="1" ht="15" customHeight="1">
      <c r="B15" s="259"/>
      <c r="C15" s="260"/>
      <c r="D15" s="258" t="s">
        <v>729</v>
      </c>
      <c r="E15" s="258"/>
      <c r="F15" s="258"/>
      <c r="G15" s="258"/>
      <c r="H15" s="258"/>
      <c r="I15" s="258"/>
      <c r="J15" s="258"/>
      <c r="K15" s="256"/>
    </row>
    <row r="16" s="1" customFormat="1" ht="15" customHeight="1">
      <c r="B16" s="259"/>
      <c r="C16" s="260"/>
      <c r="D16" s="258" t="s">
        <v>730</v>
      </c>
      <c r="E16" s="258"/>
      <c r="F16" s="258"/>
      <c r="G16" s="258"/>
      <c r="H16" s="258"/>
      <c r="I16" s="258"/>
      <c r="J16" s="258"/>
      <c r="K16" s="256"/>
    </row>
    <row r="17" s="1" customFormat="1" ht="15" customHeight="1">
      <c r="B17" s="259"/>
      <c r="C17" s="260"/>
      <c r="D17" s="258" t="s">
        <v>731</v>
      </c>
      <c r="E17" s="258"/>
      <c r="F17" s="258"/>
      <c r="G17" s="258"/>
      <c r="H17" s="258"/>
      <c r="I17" s="258"/>
      <c r="J17" s="258"/>
      <c r="K17" s="256"/>
    </row>
    <row r="18" s="1" customFormat="1" ht="15" customHeight="1">
      <c r="B18" s="259"/>
      <c r="C18" s="260"/>
      <c r="D18" s="260"/>
      <c r="E18" s="262" t="s">
        <v>77</v>
      </c>
      <c r="F18" s="258" t="s">
        <v>732</v>
      </c>
      <c r="G18" s="258"/>
      <c r="H18" s="258"/>
      <c r="I18" s="258"/>
      <c r="J18" s="258"/>
      <c r="K18" s="256"/>
    </row>
    <row r="19" s="1" customFormat="1" ht="15" customHeight="1">
      <c r="B19" s="259"/>
      <c r="C19" s="260"/>
      <c r="D19" s="260"/>
      <c r="E19" s="262" t="s">
        <v>733</v>
      </c>
      <c r="F19" s="258" t="s">
        <v>734</v>
      </c>
      <c r="G19" s="258"/>
      <c r="H19" s="258"/>
      <c r="I19" s="258"/>
      <c r="J19" s="258"/>
      <c r="K19" s="256"/>
    </row>
    <row r="20" s="1" customFormat="1" ht="15" customHeight="1">
      <c r="B20" s="259"/>
      <c r="C20" s="260"/>
      <c r="D20" s="260"/>
      <c r="E20" s="262" t="s">
        <v>735</v>
      </c>
      <c r="F20" s="258" t="s">
        <v>736</v>
      </c>
      <c r="G20" s="258"/>
      <c r="H20" s="258"/>
      <c r="I20" s="258"/>
      <c r="J20" s="258"/>
      <c r="K20" s="256"/>
    </row>
    <row r="21" s="1" customFormat="1" ht="15" customHeight="1">
      <c r="B21" s="259"/>
      <c r="C21" s="260"/>
      <c r="D21" s="260"/>
      <c r="E21" s="262" t="s">
        <v>737</v>
      </c>
      <c r="F21" s="258" t="s">
        <v>738</v>
      </c>
      <c r="G21" s="258"/>
      <c r="H21" s="258"/>
      <c r="I21" s="258"/>
      <c r="J21" s="258"/>
      <c r="K21" s="256"/>
    </row>
    <row r="22" s="1" customFormat="1" ht="15" customHeight="1">
      <c r="B22" s="259"/>
      <c r="C22" s="260"/>
      <c r="D22" s="260"/>
      <c r="E22" s="262" t="s">
        <v>739</v>
      </c>
      <c r="F22" s="258" t="s">
        <v>740</v>
      </c>
      <c r="G22" s="258"/>
      <c r="H22" s="258"/>
      <c r="I22" s="258"/>
      <c r="J22" s="258"/>
      <c r="K22" s="256"/>
    </row>
    <row r="23" s="1" customFormat="1" ht="15" customHeight="1">
      <c r="B23" s="259"/>
      <c r="C23" s="260"/>
      <c r="D23" s="260"/>
      <c r="E23" s="262" t="s">
        <v>741</v>
      </c>
      <c r="F23" s="258" t="s">
        <v>742</v>
      </c>
      <c r="G23" s="258"/>
      <c r="H23" s="258"/>
      <c r="I23" s="258"/>
      <c r="J23" s="258"/>
      <c r="K23" s="256"/>
    </row>
    <row r="24" s="1" customFormat="1" ht="12.75" customHeight="1">
      <c r="B24" s="259"/>
      <c r="C24" s="260"/>
      <c r="D24" s="260"/>
      <c r="E24" s="260"/>
      <c r="F24" s="260"/>
      <c r="G24" s="260"/>
      <c r="H24" s="260"/>
      <c r="I24" s="260"/>
      <c r="J24" s="260"/>
      <c r="K24" s="256"/>
    </row>
    <row r="25" s="1" customFormat="1" ht="15" customHeight="1">
      <c r="B25" s="259"/>
      <c r="C25" s="258" t="s">
        <v>743</v>
      </c>
      <c r="D25" s="258"/>
      <c r="E25" s="258"/>
      <c r="F25" s="258"/>
      <c r="G25" s="258"/>
      <c r="H25" s="258"/>
      <c r="I25" s="258"/>
      <c r="J25" s="258"/>
      <c r="K25" s="256"/>
    </row>
    <row r="26" s="1" customFormat="1" ht="15" customHeight="1">
      <c r="B26" s="259"/>
      <c r="C26" s="258" t="s">
        <v>744</v>
      </c>
      <c r="D26" s="258"/>
      <c r="E26" s="258"/>
      <c r="F26" s="258"/>
      <c r="G26" s="258"/>
      <c r="H26" s="258"/>
      <c r="I26" s="258"/>
      <c r="J26" s="258"/>
      <c r="K26" s="256"/>
    </row>
    <row r="27" s="1" customFormat="1" ht="15" customHeight="1">
      <c r="B27" s="259"/>
      <c r="C27" s="258"/>
      <c r="D27" s="258" t="s">
        <v>745</v>
      </c>
      <c r="E27" s="258"/>
      <c r="F27" s="258"/>
      <c r="G27" s="258"/>
      <c r="H27" s="258"/>
      <c r="I27" s="258"/>
      <c r="J27" s="258"/>
      <c r="K27" s="256"/>
    </row>
    <row r="28" s="1" customFormat="1" ht="15" customHeight="1">
      <c r="B28" s="259"/>
      <c r="C28" s="260"/>
      <c r="D28" s="258" t="s">
        <v>746</v>
      </c>
      <c r="E28" s="258"/>
      <c r="F28" s="258"/>
      <c r="G28" s="258"/>
      <c r="H28" s="258"/>
      <c r="I28" s="258"/>
      <c r="J28" s="258"/>
      <c r="K28" s="256"/>
    </row>
    <row r="29" s="1" customFormat="1" ht="12.75" customHeight="1">
      <c r="B29" s="259"/>
      <c r="C29" s="260"/>
      <c r="D29" s="260"/>
      <c r="E29" s="260"/>
      <c r="F29" s="260"/>
      <c r="G29" s="260"/>
      <c r="H29" s="260"/>
      <c r="I29" s="260"/>
      <c r="J29" s="260"/>
      <c r="K29" s="256"/>
    </row>
    <row r="30" s="1" customFormat="1" ht="15" customHeight="1">
      <c r="B30" s="259"/>
      <c r="C30" s="260"/>
      <c r="D30" s="258" t="s">
        <v>747</v>
      </c>
      <c r="E30" s="258"/>
      <c r="F30" s="258"/>
      <c r="G30" s="258"/>
      <c r="H30" s="258"/>
      <c r="I30" s="258"/>
      <c r="J30" s="258"/>
      <c r="K30" s="256"/>
    </row>
    <row r="31" s="1" customFormat="1" ht="15" customHeight="1">
      <c r="B31" s="259"/>
      <c r="C31" s="260"/>
      <c r="D31" s="258" t="s">
        <v>748</v>
      </c>
      <c r="E31" s="258"/>
      <c r="F31" s="258"/>
      <c r="G31" s="258"/>
      <c r="H31" s="258"/>
      <c r="I31" s="258"/>
      <c r="J31" s="258"/>
      <c r="K31" s="256"/>
    </row>
    <row r="32" s="1" customFormat="1" ht="12.75" customHeight="1">
      <c r="B32" s="259"/>
      <c r="C32" s="260"/>
      <c r="D32" s="260"/>
      <c r="E32" s="260"/>
      <c r="F32" s="260"/>
      <c r="G32" s="260"/>
      <c r="H32" s="260"/>
      <c r="I32" s="260"/>
      <c r="J32" s="260"/>
      <c r="K32" s="256"/>
    </row>
    <row r="33" s="1" customFormat="1" ht="15" customHeight="1">
      <c r="B33" s="259"/>
      <c r="C33" s="260"/>
      <c r="D33" s="258" t="s">
        <v>749</v>
      </c>
      <c r="E33" s="258"/>
      <c r="F33" s="258"/>
      <c r="G33" s="258"/>
      <c r="H33" s="258"/>
      <c r="I33" s="258"/>
      <c r="J33" s="258"/>
      <c r="K33" s="256"/>
    </row>
    <row r="34" s="1" customFormat="1" ht="15" customHeight="1">
      <c r="B34" s="259"/>
      <c r="C34" s="260"/>
      <c r="D34" s="258" t="s">
        <v>750</v>
      </c>
      <c r="E34" s="258"/>
      <c r="F34" s="258"/>
      <c r="G34" s="258"/>
      <c r="H34" s="258"/>
      <c r="I34" s="258"/>
      <c r="J34" s="258"/>
      <c r="K34" s="256"/>
    </row>
    <row r="35" s="1" customFormat="1" ht="15" customHeight="1">
      <c r="B35" s="259"/>
      <c r="C35" s="260"/>
      <c r="D35" s="258" t="s">
        <v>751</v>
      </c>
      <c r="E35" s="258"/>
      <c r="F35" s="258"/>
      <c r="G35" s="258"/>
      <c r="H35" s="258"/>
      <c r="I35" s="258"/>
      <c r="J35" s="258"/>
      <c r="K35" s="256"/>
    </row>
    <row r="36" s="1" customFormat="1" ht="15" customHeight="1">
      <c r="B36" s="259"/>
      <c r="C36" s="260"/>
      <c r="D36" s="258"/>
      <c r="E36" s="261" t="s">
        <v>107</v>
      </c>
      <c r="F36" s="258"/>
      <c r="G36" s="258" t="s">
        <v>752</v>
      </c>
      <c r="H36" s="258"/>
      <c r="I36" s="258"/>
      <c r="J36" s="258"/>
      <c r="K36" s="256"/>
    </row>
    <row r="37" s="1" customFormat="1" ht="30.75" customHeight="1">
      <c r="B37" s="259"/>
      <c r="C37" s="260"/>
      <c r="D37" s="258"/>
      <c r="E37" s="261" t="s">
        <v>753</v>
      </c>
      <c r="F37" s="258"/>
      <c r="G37" s="258" t="s">
        <v>754</v>
      </c>
      <c r="H37" s="258"/>
      <c r="I37" s="258"/>
      <c r="J37" s="258"/>
      <c r="K37" s="256"/>
    </row>
    <row r="38" s="1" customFormat="1" ht="15" customHeight="1">
      <c r="B38" s="259"/>
      <c r="C38" s="260"/>
      <c r="D38" s="258"/>
      <c r="E38" s="261" t="s">
        <v>51</v>
      </c>
      <c r="F38" s="258"/>
      <c r="G38" s="258" t="s">
        <v>755</v>
      </c>
      <c r="H38" s="258"/>
      <c r="I38" s="258"/>
      <c r="J38" s="258"/>
      <c r="K38" s="256"/>
    </row>
    <row r="39" s="1" customFormat="1" ht="15" customHeight="1">
      <c r="B39" s="259"/>
      <c r="C39" s="260"/>
      <c r="D39" s="258"/>
      <c r="E39" s="261" t="s">
        <v>52</v>
      </c>
      <c r="F39" s="258"/>
      <c r="G39" s="258" t="s">
        <v>756</v>
      </c>
      <c r="H39" s="258"/>
      <c r="I39" s="258"/>
      <c r="J39" s="258"/>
      <c r="K39" s="256"/>
    </row>
    <row r="40" s="1" customFormat="1" ht="15" customHeight="1">
      <c r="B40" s="259"/>
      <c r="C40" s="260"/>
      <c r="D40" s="258"/>
      <c r="E40" s="261" t="s">
        <v>108</v>
      </c>
      <c r="F40" s="258"/>
      <c r="G40" s="258" t="s">
        <v>757</v>
      </c>
      <c r="H40" s="258"/>
      <c r="I40" s="258"/>
      <c r="J40" s="258"/>
      <c r="K40" s="256"/>
    </row>
    <row r="41" s="1" customFormat="1" ht="15" customHeight="1">
      <c r="B41" s="259"/>
      <c r="C41" s="260"/>
      <c r="D41" s="258"/>
      <c r="E41" s="261" t="s">
        <v>109</v>
      </c>
      <c r="F41" s="258"/>
      <c r="G41" s="258" t="s">
        <v>758</v>
      </c>
      <c r="H41" s="258"/>
      <c r="I41" s="258"/>
      <c r="J41" s="258"/>
      <c r="K41" s="256"/>
    </row>
    <row r="42" s="1" customFormat="1" ht="15" customHeight="1">
      <c r="B42" s="259"/>
      <c r="C42" s="260"/>
      <c r="D42" s="258"/>
      <c r="E42" s="261" t="s">
        <v>759</v>
      </c>
      <c r="F42" s="258"/>
      <c r="G42" s="258" t="s">
        <v>760</v>
      </c>
      <c r="H42" s="258"/>
      <c r="I42" s="258"/>
      <c r="J42" s="258"/>
      <c r="K42" s="256"/>
    </row>
    <row r="43" s="1" customFormat="1" ht="15" customHeight="1">
      <c r="B43" s="259"/>
      <c r="C43" s="260"/>
      <c r="D43" s="258"/>
      <c r="E43" s="261"/>
      <c r="F43" s="258"/>
      <c r="G43" s="258" t="s">
        <v>761</v>
      </c>
      <c r="H43" s="258"/>
      <c r="I43" s="258"/>
      <c r="J43" s="258"/>
      <c r="K43" s="256"/>
    </row>
    <row r="44" s="1" customFormat="1" ht="15" customHeight="1">
      <c r="B44" s="259"/>
      <c r="C44" s="260"/>
      <c r="D44" s="258"/>
      <c r="E44" s="261" t="s">
        <v>762</v>
      </c>
      <c r="F44" s="258"/>
      <c r="G44" s="258" t="s">
        <v>763</v>
      </c>
      <c r="H44" s="258"/>
      <c r="I44" s="258"/>
      <c r="J44" s="258"/>
      <c r="K44" s="256"/>
    </row>
    <row r="45" s="1" customFormat="1" ht="15" customHeight="1">
      <c r="B45" s="259"/>
      <c r="C45" s="260"/>
      <c r="D45" s="258"/>
      <c r="E45" s="261" t="s">
        <v>111</v>
      </c>
      <c r="F45" s="258"/>
      <c r="G45" s="258" t="s">
        <v>764</v>
      </c>
      <c r="H45" s="258"/>
      <c r="I45" s="258"/>
      <c r="J45" s="258"/>
      <c r="K45" s="256"/>
    </row>
    <row r="46" s="1" customFormat="1" ht="12.75" customHeight="1">
      <c r="B46" s="259"/>
      <c r="C46" s="260"/>
      <c r="D46" s="258"/>
      <c r="E46" s="258"/>
      <c r="F46" s="258"/>
      <c r="G46" s="258"/>
      <c r="H46" s="258"/>
      <c r="I46" s="258"/>
      <c r="J46" s="258"/>
      <c r="K46" s="256"/>
    </row>
    <row r="47" s="1" customFormat="1" ht="15" customHeight="1">
      <c r="B47" s="259"/>
      <c r="C47" s="260"/>
      <c r="D47" s="258" t="s">
        <v>765</v>
      </c>
      <c r="E47" s="258"/>
      <c r="F47" s="258"/>
      <c r="G47" s="258"/>
      <c r="H47" s="258"/>
      <c r="I47" s="258"/>
      <c r="J47" s="258"/>
      <c r="K47" s="256"/>
    </row>
    <row r="48" s="1" customFormat="1" ht="15" customHeight="1">
      <c r="B48" s="259"/>
      <c r="C48" s="260"/>
      <c r="D48" s="260"/>
      <c r="E48" s="258" t="s">
        <v>766</v>
      </c>
      <c r="F48" s="258"/>
      <c r="G48" s="258"/>
      <c r="H48" s="258"/>
      <c r="I48" s="258"/>
      <c r="J48" s="258"/>
      <c r="K48" s="256"/>
    </row>
    <row r="49" s="1" customFormat="1" ht="15" customHeight="1">
      <c r="B49" s="259"/>
      <c r="C49" s="260"/>
      <c r="D49" s="260"/>
      <c r="E49" s="258" t="s">
        <v>767</v>
      </c>
      <c r="F49" s="258"/>
      <c r="G49" s="258"/>
      <c r="H49" s="258"/>
      <c r="I49" s="258"/>
      <c r="J49" s="258"/>
      <c r="K49" s="256"/>
    </row>
    <row r="50" s="1" customFormat="1" ht="15" customHeight="1">
      <c r="B50" s="259"/>
      <c r="C50" s="260"/>
      <c r="D50" s="260"/>
      <c r="E50" s="258" t="s">
        <v>768</v>
      </c>
      <c r="F50" s="258"/>
      <c r="G50" s="258"/>
      <c r="H50" s="258"/>
      <c r="I50" s="258"/>
      <c r="J50" s="258"/>
      <c r="K50" s="256"/>
    </row>
    <row r="51" s="1" customFormat="1" ht="15" customHeight="1">
      <c r="B51" s="259"/>
      <c r="C51" s="260"/>
      <c r="D51" s="258" t="s">
        <v>769</v>
      </c>
      <c r="E51" s="258"/>
      <c r="F51" s="258"/>
      <c r="G51" s="258"/>
      <c r="H51" s="258"/>
      <c r="I51" s="258"/>
      <c r="J51" s="258"/>
      <c r="K51" s="256"/>
    </row>
    <row r="52" s="1" customFormat="1" ht="25.5" customHeight="1">
      <c r="B52" s="254"/>
      <c r="C52" s="255" t="s">
        <v>770</v>
      </c>
      <c r="D52" s="255"/>
      <c r="E52" s="255"/>
      <c r="F52" s="255"/>
      <c r="G52" s="255"/>
      <c r="H52" s="255"/>
      <c r="I52" s="255"/>
      <c r="J52" s="255"/>
      <c r="K52" s="256"/>
    </row>
    <row r="53" s="1" customFormat="1" ht="5.25" customHeight="1">
      <c r="B53" s="254"/>
      <c r="C53" s="257"/>
      <c r="D53" s="257"/>
      <c r="E53" s="257"/>
      <c r="F53" s="257"/>
      <c r="G53" s="257"/>
      <c r="H53" s="257"/>
      <c r="I53" s="257"/>
      <c r="J53" s="257"/>
      <c r="K53" s="256"/>
    </row>
    <row r="54" s="1" customFormat="1" ht="15" customHeight="1">
      <c r="B54" s="254"/>
      <c r="C54" s="258" t="s">
        <v>771</v>
      </c>
      <c r="D54" s="258"/>
      <c r="E54" s="258"/>
      <c r="F54" s="258"/>
      <c r="G54" s="258"/>
      <c r="H54" s="258"/>
      <c r="I54" s="258"/>
      <c r="J54" s="258"/>
      <c r="K54" s="256"/>
    </row>
    <row r="55" s="1" customFormat="1" ht="15" customHeight="1">
      <c r="B55" s="254"/>
      <c r="C55" s="258" t="s">
        <v>772</v>
      </c>
      <c r="D55" s="258"/>
      <c r="E55" s="258"/>
      <c r="F55" s="258"/>
      <c r="G55" s="258"/>
      <c r="H55" s="258"/>
      <c r="I55" s="258"/>
      <c r="J55" s="258"/>
      <c r="K55" s="256"/>
    </row>
    <row r="56" s="1" customFormat="1" ht="12.75" customHeight="1">
      <c r="B56" s="254"/>
      <c r="C56" s="258"/>
      <c r="D56" s="258"/>
      <c r="E56" s="258"/>
      <c r="F56" s="258"/>
      <c r="G56" s="258"/>
      <c r="H56" s="258"/>
      <c r="I56" s="258"/>
      <c r="J56" s="258"/>
      <c r="K56" s="256"/>
    </row>
    <row r="57" s="1" customFormat="1" ht="15" customHeight="1">
      <c r="B57" s="254"/>
      <c r="C57" s="258" t="s">
        <v>773</v>
      </c>
      <c r="D57" s="258"/>
      <c r="E57" s="258"/>
      <c r="F57" s="258"/>
      <c r="G57" s="258"/>
      <c r="H57" s="258"/>
      <c r="I57" s="258"/>
      <c r="J57" s="258"/>
      <c r="K57" s="256"/>
    </row>
    <row r="58" s="1" customFormat="1" ht="15" customHeight="1">
      <c r="B58" s="254"/>
      <c r="C58" s="260"/>
      <c r="D58" s="258" t="s">
        <v>774</v>
      </c>
      <c r="E58" s="258"/>
      <c r="F58" s="258"/>
      <c r="G58" s="258"/>
      <c r="H58" s="258"/>
      <c r="I58" s="258"/>
      <c r="J58" s="258"/>
      <c r="K58" s="256"/>
    </row>
    <row r="59" s="1" customFormat="1" ht="15" customHeight="1">
      <c r="B59" s="254"/>
      <c r="C59" s="260"/>
      <c r="D59" s="258" t="s">
        <v>775</v>
      </c>
      <c r="E59" s="258"/>
      <c r="F59" s="258"/>
      <c r="G59" s="258"/>
      <c r="H59" s="258"/>
      <c r="I59" s="258"/>
      <c r="J59" s="258"/>
      <c r="K59" s="256"/>
    </row>
    <row r="60" s="1" customFormat="1" ht="15" customHeight="1">
      <c r="B60" s="254"/>
      <c r="C60" s="260"/>
      <c r="D60" s="258" t="s">
        <v>776</v>
      </c>
      <c r="E60" s="258"/>
      <c r="F60" s="258"/>
      <c r="G60" s="258"/>
      <c r="H60" s="258"/>
      <c r="I60" s="258"/>
      <c r="J60" s="258"/>
      <c r="K60" s="256"/>
    </row>
    <row r="61" s="1" customFormat="1" ht="15" customHeight="1">
      <c r="B61" s="254"/>
      <c r="C61" s="260"/>
      <c r="D61" s="258" t="s">
        <v>777</v>
      </c>
      <c r="E61" s="258"/>
      <c r="F61" s="258"/>
      <c r="G61" s="258"/>
      <c r="H61" s="258"/>
      <c r="I61" s="258"/>
      <c r="J61" s="258"/>
      <c r="K61" s="256"/>
    </row>
    <row r="62" s="1" customFormat="1" ht="15" customHeight="1">
      <c r="B62" s="254"/>
      <c r="C62" s="260"/>
      <c r="D62" s="263" t="s">
        <v>778</v>
      </c>
      <c r="E62" s="263"/>
      <c r="F62" s="263"/>
      <c r="G62" s="263"/>
      <c r="H62" s="263"/>
      <c r="I62" s="263"/>
      <c r="J62" s="263"/>
      <c r="K62" s="256"/>
    </row>
    <row r="63" s="1" customFormat="1" ht="15" customHeight="1">
      <c r="B63" s="254"/>
      <c r="C63" s="260"/>
      <c r="D63" s="258" t="s">
        <v>779</v>
      </c>
      <c r="E63" s="258"/>
      <c r="F63" s="258"/>
      <c r="G63" s="258"/>
      <c r="H63" s="258"/>
      <c r="I63" s="258"/>
      <c r="J63" s="258"/>
      <c r="K63" s="256"/>
    </row>
    <row r="64" s="1" customFormat="1" ht="12.75" customHeight="1">
      <c r="B64" s="254"/>
      <c r="C64" s="260"/>
      <c r="D64" s="260"/>
      <c r="E64" s="264"/>
      <c r="F64" s="260"/>
      <c r="G64" s="260"/>
      <c r="H64" s="260"/>
      <c r="I64" s="260"/>
      <c r="J64" s="260"/>
      <c r="K64" s="256"/>
    </row>
    <row r="65" s="1" customFormat="1" ht="15" customHeight="1">
      <c r="B65" s="254"/>
      <c r="C65" s="260"/>
      <c r="D65" s="258" t="s">
        <v>780</v>
      </c>
      <c r="E65" s="258"/>
      <c r="F65" s="258"/>
      <c r="G65" s="258"/>
      <c r="H65" s="258"/>
      <c r="I65" s="258"/>
      <c r="J65" s="258"/>
      <c r="K65" s="256"/>
    </row>
    <row r="66" s="1" customFormat="1" ht="15" customHeight="1">
      <c r="B66" s="254"/>
      <c r="C66" s="260"/>
      <c r="D66" s="263" t="s">
        <v>781</v>
      </c>
      <c r="E66" s="263"/>
      <c r="F66" s="263"/>
      <c r="G66" s="263"/>
      <c r="H66" s="263"/>
      <c r="I66" s="263"/>
      <c r="J66" s="263"/>
      <c r="K66" s="256"/>
    </row>
    <row r="67" s="1" customFormat="1" ht="15" customHeight="1">
      <c r="B67" s="254"/>
      <c r="C67" s="260"/>
      <c r="D67" s="258" t="s">
        <v>782</v>
      </c>
      <c r="E67" s="258"/>
      <c r="F67" s="258"/>
      <c r="G67" s="258"/>
      <c r="H67" s="258"/>
      <c r="I67" s="258"/>
      <c r="J67" s="258"/>
      <c r="K67" s="256"/>
    </row>
    <row r="68" s="1" customFormat="1" ht="15" customHeight="1">
      <c r="B68" s="254"/>
      <c r="C68" s="260"/>
      <c r="D68" s="258" t="s">
        <v>783</v>
      </c>
      <c r="E68" s="258"/>
      <c r="F68" s="258"/>
      <c r="G68" s="258"/>
      <c r="H68" s="258"/>
      <c r="I68" s="258"/>
      <c r="J68" s="258"/>
      <c r="K68" s="256"/>
    </row>
    <row r="69" s="1" customFormat="1" ht="15" customHeight="1">
      <c r="B69" s="254"/>
      <c r="C69" s="260"/>
      <c r="D69" s="258" t="s">
        <v>784</v>
      </c>
      <c r="E69" s="258"/>
      <c r="F69" s="258"/>
      <c r="G69" s="258"/>
      <c r="H69" s="258"/>
      <c r="I69" s="258"/>
      <c r="J69" s="258"/>
      <c r="K69" s="256"/>
    </row>
    <row r="70" s="1" customFormat="1" ht="15" customHeight="1">
      <c r="B70" s="254"/>
      <c r="C70" s="260"/>
      <c r="D70" s="258" t="s">
        <v>785</v>
      </c>
      <c r="E70" s="258"/>
      <c r="F70" s="258"/>
      <c r="G70" s="258"/>
      <c r="H70" s="258"/>
      <c r="I70" s="258"/>
      <c r="J70" s="258"/>
      <c r="K70" s="256"/>
    </row>
    <row r="71" s="1" customFormat="1" ht="12.75" customHeight="1">
      <c r="B71" s="265"/>
      <c r="C71" s="266"/>
      <c r="D71" s="266"/>
      <c r="E71" s="266"/>
      <c r="F71" s="266"/>
      <c r="G71" s="266"/>
      <c r="H71" s="266"/>
      <c r="I71" s="266"/>
      <c r="J71" s="266"/>
      <c r="K71" s="267"/>
    </row>
    <row r="72" s="1" customFormat="1" ht="18.75" customHeight="1">
      <c r="B72" s="268"/>
      <c r="C72" s="268"/>
      <c r="D72" s="268"/>
      <c r="E72" s="268"/>
      <c r="F72" s="268"/>
      <c r="G72" s="268"/>
      <c r="H72" s="268"/>
      <c r="I72" s="268"/>
      <c r="J72" s="268"/>
      <c r="K72" s="269"/>
    </row>
    <row r="73" s="1" customFormat="1" ht="18.75" customHeight="1">
      <c r="B73" s="269"/>
      <c r="C73" s="269"/>
      <c r="D73" s="269"/>
      <c r="E73" s="269"/>
      <c r="F73" s="269"/>
      <c r="G73" s="269"/>
      <c r="H73" s="269"/>
      <c r="I73" s="269"/>
      <c r="J73" s="269"/>
      <c r="K73" s="269"/>
    </row>
    <row r="74" s="1" customFormat="1" ht="7.5" customHeight="1">
      <c r="B74" s="270"/>
      <c r="C74" s="271"/>
      <c r="D74" s="271"/>
      <c r="E74" s="271"/>
      <c r="F74" s="271"/>
      <c r="G74" s="271"/>
      <c r="H74" s="271"/>
      <c r="I74" s="271"/>
      <c r="J74" s="271"/>
      <c r="K74" s="272"/>
    </row>
    <row r="75" s="1" customFormat="1" ht="45" customHeight="1">
      <c r="B75" s="273"/>
      <c r="C75" s="274" t="s">
        <v>786</v>
      </c>
      <c r="D75" s="274"/>
      <c r="E75" s="274"/>
      <c r="F75" s="274"/>
      <c r="G75" s="274"/>
      <c r="H75" s="274"/>
      <c r="I75" s="274"/>
      <c r="J75" s="274"/>
      <c r="K75" s="275"/>
    </row>
    <row r="76" s="1" customFormat="1" ht="17.25" customHeight="1">
      <c r="B76" s="273"/>
      <c r="C76" s="276" t="s">
        <v>787</v>
      </c>
      <c r="D76" s="276"/>
      <c r="E76" s="276"/>
      <c r="F76" s="276" t="s">
        <v>788</v>
      </c>
      <c r="G76" s="277"/>
      <c r="H76" s="276" t="s">
        <v>52</v>
      </c>
      <c r="I76" s="276" t="s">
        <v>55</v>
      </c>
      <c r="J76" s="276" t="s">
        <v>789</v>
      </c>
      <c r="K76" s="275"/>
    </row>
    <row r="77" s="1" customFormat="1" ht="17.25" customHeight="1">
      <c r="B77" s="273"/>
      <c r="C77" s="278" t="s">
        <v>790</v>
      </c>
      <c r="D77" s="278"/>
      <c r="E77" s="278"/>
      <c r="F77" s="279" t="s">
        <v>791</v>
      </c>
      <c r="G77" s="280"/>
      <c r="H77" s="278"/>
      <c r="I77" s="278"/>
      <c r="J77" s="278" t="s">
        <v>792</v>
      </c>
      <c r="K77" s="275"/>
    </row>
    <row r="78" s="1" customFormat="1" ht="5.25" customHeight="1">
      <c r="B78" s="273"/>
      <c r="C78" s="281"/>
      <c r="D78" s="281"/>
      <c r="E78" s="281"/>
      <c r="F78" s="281"/>
      <c r="G78" s="282"/>
      <c r="H78" s="281"/>
      <c r="I78" s="281"/>
      <c r="J78" s="281"/>
      <c r="K78" s="275"/>
    </row>
    <row r="79" s="1" customFormat="1" ht="15" customHeight="1">
      <c r="B79" s="273"/>
      <c r="C79" s="261" t="s">
        <v>51</v>
      </c>
      <c r="D79" s="283"/>
      <c r="E79" s="283"/>
      <c r="F79" s="284" t="s">
        <v>793</v>
      </c>
      <c r="G79" s="285"/>
      <c r="H79" s="261" t="s">
        <v>794</v>
      </c>
      <c r="I79" s="261" t="s">
        <v>795</v>
      </c>
      <c r="J79" s="261">
        <v>20</v>
      </c>
      <c r="K79" s="275"/>
    </row>
    <row r="80" s="1" customFormat="1" ht="15" customHeight="1">
      <c r="B80" s="273"/>
      <c r="C80" s="261" t="s">
        <v>796</v>
      </c>
      <c r="D80" s="261"/>
      <c r="E80" s="261"/>
      <c r="F80" s="284" t="s">
        <v>793</v>
      </c>
      <c r="G80" s="285"/>
      <c r="H80" s="261" t="s">
        <v>797</v>
      </c>
      <c r="I80" s="261" t="s">
        <v>795</v>
      </c>
      <c r="J80" s="261">
        <v>120</v>
      </c>
      <c r="K80" s="275"/>
    </row>
    <row r="81" s="1" customFormat="1" ht="15" customHeight="1">
      <c r="B81" s="286"/>
      <c r="C81" s="261" t="s">
        <v>798</v>
      </c>
      <c r="D81" s="261"/>
      <c r="E81" s="261"/>
      <c r="F81" s="284" t="s">
        <v>799</v>
      </c>
      <c r="G81" s="285"/>
      <c r="H81" s="261" t="s">
        <v>800</v>
      </c>
      <c r="I81" s="261" t="s">
        <v>795</v>
      </c>
      <c r="J81" s="261">
        <v>50</v>
      </c>
      <c r="K81" s="275"/>
    </row>
    <row r="82" s="1" customFormat="1" ht="15" customHeight="1">
      <c r="B82" s="286"/>
      <c r="C82" s="261" t="s">
        <v>801</v>
      </c>
      <c r="D82" s="261"/>
      <c r="E82" s="261"/>
      <c r="F82" s="284" t="s">
        <v>793</v>
      </c>
      <c r="G82" s="285"/>
      <c r="H82" s="261" t="s">
        <v>802</v>
      </c>
      <c r="I82" s="261" t="s">
        <v>803</v>
      </c>
      <c r="J82" s="261"/>
      <c r="K82" s="275"/>
    </row>
    <row r="83" s="1" customFormat="1" ht="15" customHeight="1">
      <c r="B83" s="286"/>
      <c r="C83" s="287" t="s">
        <v>804</v>
      </c>
      <c r="D83" s="287"/>
      <c r="E83" s="287"/>
      <c r="F83" s="288" t="s">
        <v>799</v>
      </c>
      <c r="G83" s="287"/>
      <c r="H83" s="287" t="s">
        <v>805</v>
      </c>
      <c r="I83" s="287" t="s">
        <v>795</v>
      </c>
      <c r="J83" s="287">
        <v>15</v>
      </c>
      <c r="K83" s="275"/>
    </row>
    <row r="84" s="1" customFormat="1" ht="15" customHeight="1">
      <c r="B84" s="286"/>
      <c r="C84" s="287" t="s">
        <v>806</v>
      </c>
      <c r="D84" s="287"/>
      <c r="E84" s="287"/>
      <c r="F84" s="288" t="s">
        <v>799</v>
      </c>
      <c r="G84" s="287"/>
      <c r="H84" s="287" t="s">
        <v>807</v>
      </c>
      <c r="I84" s="287" t="s">
        <v>795</v>
      </c>
      <c r="J84" s="287">
        <v>15</v>
      </c>
      <c r="K84" s="275"/>
    </row>
    <row r="85" s="1" customFormat="1" ht="15" customHeight="1">
      <c r="B85" s="286"/>
      <c r="C85" s="287" t="s">
        <v>808</v>
      </c>
      <c r="D85" s="287"/>
      <c r="E85" s="287"/>
      <c r="F85" s="288" t="s">
        <v>799</v>
      </c>
      <c r="G85" s="287"/>
      <c r="H85" s="287" t="s">
        <v>809</v>
      </c>
      <c r="I85" s="287" t="s">
        <v>795</v>
      </c>
      <c r="J85" s="287">
        <v>20</v>
      </c>
      <c r="K85" s="275"/>
    </row>
    <row r="86" s="1" customFormat="1" ht="15" customHeight="1">
      <c r="B86" s="286"/>
      <c r="C86" s="287" t="s">
        <v>810</v>
      </c>
      <c r="D86" s="287"/>
      <c r="E86" s="287"/>
      <c r="F86" s="288" t="s">
        <v>799</v>
      </c>
      <c r="G86" s="287"/>
      <c r="H86" s="287" t="s">
        <v>811</v>
      </c>
      <c r="I86" s="287" t="s">
        <v>795</v>
      </c>
      <c r="J86" s="287">
        <v>20</v>
      </c>
      <c r="K86" s="275"/>
    </row>
    <row r="87" s="1" customFormat="1" ht="15" customHeight="1">
      <c r="B87" s="286"/>
      <c r="C87" s="261" t="s">
        <v>812</v>
      </c>
      <c r="D87" s="261"/>
      <c r="E87" s="261"/>
      <c r="F87" s="284" t="s">
        <v>799</v>
      </c>
      <c r="G87" s="285"/>
      <c r="H87" s="261" t="s">
        <v>813</v>
      </c>
      <c r="I87" s="261" t="s">
        <v>795</v>
      </c>
      <c r="J87" s="261">
        <v>50</v>
      </c>
      <c r="K87" s="275"/>
    </row>
    <row r="88" s="1" customFormat="1" ht="15" customHeight="1">
      <c r="B88" s="286"/>
      <c r="C88" s="261" t="s">
        <v>814</v>
      </c>
      <c r="D88" s="261"/>
      <c r="E88" s="261"/>
      <c r="F88" s="284" t="s">
        <v>799</v>
      </c>
      <c r="G88" s="285"/>
      <c r="H88" s="261" t="s">
        <v>815</v>
      </c>
      <c r="I88" s="261" t="s">
        <v>795</v>
      </c>
      <c r="J88" s="261">
        <v>20</v>
      </c>
      <c r="K88" s="275"/>
    </row>
    <row r="89" s="1" customFormat="1" ht="15" customHeight="1">
      <c r="B89" s="286"/>
      <c r="C89" s="261" t="s">
        <v>816</v>
      </c>
      <c r="D89" s="261"/>
      <c r="E89" s="261"/>
      <c r="F89" s="284" t="s">
        <v>799</v>
      </c>
      <c r="G89" s="285"/>
      <c r="H89" s="261" t="s">
        <v>817</v>
      </c>
      <c r="I89" s="261" t="s">
        <v>795</v>
      </c>
      <c r="J89" s="261">
        <v>20</v>
      </c>
      <c r="K89" s="275"/>
    </row>
    <row r="90" s="1" customFormat="1" ht="15" customHeight="1">
      <c r="B90" s="286"/>
      <c r="C90" s="261" t="s">
        <v>818</v>
      </c>
      <c r="D90" s="261"/>
      <c r="E90" s="261"/>
      <c r="F90" s="284" t="s">
        <v>799</v>
      </c>
      <c r="G90" s="285"/>
      <c r="H90" s="261" t="s">
        <v>819</v>
      </c>
      <c r="I90" s="261" t="s">
        <v>795</v>
      </c>
      <c r="J90" s="261">
        <v>50</v>
      </c>
      <c r="K90" s="275"/>
    </row>
    <row r="91" s="1" customFormat="1" ht="15" customHeight="1">
      <c r="B91" s="286"/>
      <c r="C91" s="261" t="s">
        <v>820</v>
      </c>
      <c r="D91" s="261"/>
      <c r="E91" s="261"/>
      <c r="F91" s="284" t="s">
        <v>799</v>
      </c>
      <c r="G91" s="285"/>
      <c r="H91" s="261" t="s">
        <v>820</v>
      </c>
      <c r="I91" s="261" t="s">
        <v>795</v>
      </c>
      <c r="J91" s="261">
        <v>50</v>
      </c>
      <c r="K91" s="275"/>
    </row>
    <row r="92" s="1" customFormat="1" ht="15" customHeight="1">
      <c r="B92" s="286"/>
      <c r="C92" s="261" t="s">
        <v>821</v>
      </c>
      <c r="D92" s="261"/>
      <c r="E92" s="261"/>
      <c r="F92" s="284" t="s">
        <v>799</v>
      </c>
      <c r="G92" s="285"/>
      <c r="H92" s="261" t="s">
        <v>822</v>
      </c>
      <c r="I92" s="261" t="s">
        <v>795</v>
      </c>
      <c r="J92" s="261">
        <v>255</v>
      </c>
      <c r="K92" s="275"/>
    </row>
    <row r="93" s="1" customFormat="1" ht="15" customHeight="1">
      <c r="B93" s="286"/>
      <c r="C93" s="261" t="s">
        <v>823</v>
      </c>
      <c r="D93" s="261"/>
      <c r="E93" s="261"/>
      <c r="F93" s="284" t="s">
        <v>793</v>
      </c>
      <c r="G93" s="285"/>
      <c r="H93" s="261" t="s">
        <v>824</v>
      </c>
      <c r="I93" s="261" t="s">
        <v>825</v>
      </c>
      <c r="J93" s="261"/>
      <c r="K93" s="275"/>
    </row>
    <row r="94" s="1" customFormat="1" ht="15" customHeight="1">
      <c r="B94" s="286"/>
      <c r="C94" s="261" t="s">
        <v>826</v>
      </c>
      <c r="D94" s="261"/>
      <c r="E94" s="261"/>
      <c r="F94" s="284" t="s">
        <v>793</v>
      </c>
      <c r="G94" s="285"/>
      <c r="H94" s="261" t="s">
        <v>827</v>
      </c>
      <c r="I94" s="261" t="s">
        <v>828</v>
      </c>
      <c r="J94" s="261"/>
      <c r="K94" s="275"/>
    </row>
    <row r="95" s="1" customFormat="1" ht="15" customHeight="1">
      <c r="B95" s="286"/>
      <c r="C95" s="261" t="s">
        <v>829</v>
      </c>
      <c r="D95" s="261"/>
      <c r="E95" s="261"/>
      <c r="F95" s="284" t="s">
        <v>793</v>
      </c>
      <c r="G95" s="285"/>
      <c r="H95" s="261" t="s">
        <v>829</v>
      </c>
      <c r="I95" s="261" t="s">
        <v>828</v>
      </c>
      <c r="J95" s="261"/>
      <c r="K95" s="275"/>
    </row>
    <row r="96" s="1" customFormat="1" ht="15" customHeight="1">
      <c r="B96" s="286"/>
      <c r="C96" s="261" t="s">
        <v>36</v>
      </c>
      <c r="D96" s="261"/>
      <c r="E96" s="261"/>
      <c r="F96" s="284" t="s">
        <v>793</v>
      </c>
      <c r="G96" s="285"/>
      <c r="H96" s="261" t="s">
        <v>830</v>
      </c>
      <c r="I96" s="261" t="s">
        <v>828</v>
      </c>
      <c r="J96" s="261"/>
      <c r="K96" s="275"/>
    </row>
    <row r="97" s="1" customFormat="1" ht="15" customHeight="1">
      <c r="B97" s="286"/>
      <c r="C97" s="261" t="s">
        <v>46</v>
      </c>
      <c r="D97" s="261"/>
      <c r="E97" s="261"/>
      <c r="F97" s="284" t="s">
        <v>793</v>
      </c>
      <c r="G97" s="285"/>
      <c r="H97" s="261" t="s">
        <v>831</v>
      </c>
      <c r="I97" s="261" t="s">
        <v>828</v>
      </c>
      <c r="J97" s="261"/>
      <c r="K97" s="275"/>
    </row>
    <row r="98" s="1" customFormat="1" ht="15" customHeight="1">
      <c r="B98" s="289"/>
      <c r="C98" s="290"/>
      <c r="D98" s="290"/>
      <c r="E98" s="290"/>
      <c r="F98" s="290"/>
      <c r="G98" s="290"/>
      <c r="H98" s="290"/>
      <c r="I98" s="290"/>
      <c r="J98" s="290"/>
      <c r="K98" s="291"/>
    </row>
    <row r="99" s="1" customFormat="1" ht="18.75" customHeight="1">
      <c r="B99" s="292"/>
      <c r="C99" s="293"/>
      <c r="D99" s="293"/>
      <c r="E99" s="293"/>
      <c r="F99" s="293"/>
      <c r="G99" s="293"/>
      <c r="H99" s="293"/>
      <c r="I99" s="293"/>
      <c r="J99" s="293"/>
      <c r="K99" s="292"/>
    </row>
    <row r="100" s="1" customFormat="1" ht="18.75" customHeight="1"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</row>
    <row r="101" s="1" customFormat="1" ht="7.5" customHeight="1">
      <c r="B101" s="270"/>
      <c r="C101" s="271"/>
      <c r="D101" s="271"/>
      <c r="E101" s="271"/>
      <c r="F101" s="271"/>
      <c r="G101" s="271"/>
      <c r="H101" s="271"/>
      <c r="I101" s="271"/>
      <c r="J101" s="271"/>
      <c r="K101" s="272"/>
    </row>
    <row r="102" s="1" customFormat="1" ht="45" customHeight="1">
      <c r="B102" s="273"/>
      <c r="C102" s="274" t="s">
        <v>832</v>
      </c>
      <c r="D102" s="274"/>
      <c r="E102" s="274"/>
      <c r="F102" s="274"/>
      <c r="G102" s="274"/>
      <c r="H102" s="274"/>
      <c r="I102" s="274"/>
      <c r="J102" s="274"/>
      <c r="K102" s="275"/>
    </row>
    <row r="103" s="1" customFormat="1" ht="17.25" customHeight="1">
      <c r="B103" s="273"/>
      <c r="C103" s="276" t="s">
        <v>787</v>
      </c>
      <c r="D103" s="276"/>
      <c r="E103" s="276"/>
      <c r="F103" s="276" t="s">
        <v>788</v>
      </c>
      <c r="G103" s="277"/>
      <c r="H103" s="276" t="s">
        <v>52</v>
      </c>
      <c r="I103" s="276" t="s">
        <v>55</v>
      </c>
      <c r="J103" s="276" t="s">
        <v>789</v>
      </c>
      <c r="K103" s="275"/>
    </row>
    <row r="104" s="1" customFormat="1" ht="17.25" customHeight="1">
      <c r="B104" s="273"/>
      <c r="C104" s="278" t="s">
        <v>790</v>
      </c>
      <c r="D104" s="278"/>
      <c r="E104" s="278"/>
      <c r="F104" s="279" t="s">
        <v>791</v>
      </c>
      <c r="G104" s="280"/>
      <c r="H104" s="278"/>
      <c r="I104" s="278"/>
      <c r="J104" s="278" t="s">
        <v>792</v>
      </c>
      <c r="K104" s="275"/>
    </row>
    <row r="105" s="1" customFormat="1" ht="5.25" customHeight="1">
      <c r="B105" s="273"/>
      <c r="C105" s="276"/>
      <c r="D105" s="276"/>
      <c r="E105" s="276"/>
      <c r="F105" s="276"/>
      <c r="G105" s="294"/>
      <c r="H105" s="276"/>
      <c r="I105" s="276"/>
      <c r="J105" s="276"/>
      <c r="K105" s="275"/>
    </row>
    <row r="106" s="1" customFormat="1" ht="15" customHeight="1">
      <c r="B106" s="273"/>
      <c r="C106" s="261" t="s">
        <v>51</v>
      </c>
      <c r="D106" s="283"/>
      <c r="E106" s="283"/>
      <c r="F106" s="284" t="s">
        <v>793</v>
      </c>
      <c r="G106" s="261"/>
      <c r="H106" s="261" t="s">
        <v>833</v>
      </c>
      <c r="I106" s="261" t="s">
        <v>795</v>
      </c>
      <c r="J106" s="261">
        <v>20</v>
      </c>
      <c r="K106" s="275"/>
    </row>
    <row r="107" s="1" customFormat="1" ht="15" customHeight="1">
      <c r="B107" s="273"/>
      <c r="C107" s="261" t="s">
        <v>796</v>
      </c>
      <c r="D107" s="261"/>
      <c r="E107" s="261"/>
      <c r="F107" s="284" t="s">
        <v>793</v>
      </c>
      <c r="G107" s="261"/>
      <c r="H107" s="261" t="s">
        <v>833</v>
      </c>
      <c r="I107" s="261" t="s">
        <v>795</v>
      </c>
      <c r="J107" s="261">
        <v>120</v>
      </c>
      <c r="K107" s="275"/>
    </row>
    <row r="108" s="1" customFormat="1" ht="15" customHeight="1">
      <c r="B108" s="286"/>
      <c r="C108" s="261" t="s">
        <v>798</v>
      </c>
      <c r="D108" s="261"/>
      <c r="E108" s="261"/>
      <c r="F108" s="284" t="s">
        <v>799</v>
      </c>
      <c r="G108" s="261"/>
      <c r="H108" s="261" t="s">
        <v>833</v>
      </c>
      <c r="I108" s="261" t="s">
        <v>795</v>
      </c>
      <c r="J108" s="261">
        <v>50</v>
      </c>
      <c r="K108" s="275"/>
    </row>
    <row r="109" s="1" customFormat="1" ht="15" customHeight="1">
      <c r="B109" s="286"/>
      <c r="C109" s="261" t="s">
        <v>801</v>
      </c>
      <c r="D109" s="261"/>
      <c r="E109" s="261"/>
      <c r="F109" s="284" t="s">
        <v>793</v>
      </c>
      <c r="G109" s="261"/>
      <c r="H109" s="261" t="s">
        <v>833</v>
      </c>
      <c r="I109" s="261" t="s">
        <v>803</v>
      </c>
      <c r="J109" s="261"/>
      <c r="K109" s="275"/>
    </row>
    <row r="110" s="1" customFormat="1" ht="15" customHeight="1">
      <c r="B110" s="286"/>
      <c r="C110" s="261" t="s">
        <v>812</v>
      </c>
      <c r="D110" s="261"/>
      <c r="E110" s="261"/>
      <c r="F110" s="284" t="s">
        <v>799</v>
      </c>
      <c r="G110" s="261"/>
      <c r="H110" s="261" t="s">
        <v>833</v>
      </c>
      <c r="I110" s="261" t="s">
        <v>795</v>
      </c>
      <c r="J110" s="261">
        <v>50</v>
      </c>
      <c r="K110" s="275"/>
    </row>
    <row r="111" s="1" customFormat="1" ht="15" customHeight="1">
      <c r="B111" s="286"/>
      <c r="C111" s="261" t="s">
        <v>820</v>
      </c>
      <c r="D111" s="261"/>
      <c r="E111" s="261"/>
      <c r="F111" s="284" t="s">
        <v>799</v>
      </c>
      <c r="G111" s="261"/>
      <c r="H111" s="261" t="s">
        <v>833</v>
      </c>
      <c r="I111" s="261" t="s">
        <v>795</v>
      </c>
      <c r="J111" s="261">
        <v>50</v>
      </c>
      <c r="K111" s="275"/>
    </row>
    <row r="112" s="1" customFormat="1" ht="15" customHeight="1">
      <c r="B112" s="286"/>
      <c r="C112" s="261" t="s">
        <v>818</v>
      </c>
      <c r="D112" s="261"/>
      <c r="E112" s="261"/>
      <c r="F112" s="284" t="s">
        <v>799</v>
      </c>
      <c r="G112" s="261"/>
      <c r="H112" s="261" t="s">
        <v>833</v>
      </c>
      <c r="I112" s="261" t="s">
        <v>795</v>
      </c>
      <c r="J112" s="261">
        <v>50</v>
      </c>
      <c r="K112" s="275"/>
    </row>
    <row r="113" s="1" customFormat="1" ht="15" customHeight="1">
      <c r="B113" s="286"/>
      <c r="C113" s="261" t="s">
        <v>51</v>
      </c>
      <c r="D113" s="261"/>
      <c r="E113" s="261"/>
      <c r="F113" s="284" t="s">
        <v>793</v>
      </c>
      <c r="G113" s="261"/>
      <c r="H113" s="261" t="s">
        <v>834</v>
      </c>
      <c r="I113" s="261" t="s">
        <v>795</v>
      </c>
      <c r="J113" s="261">
        <v>20</v>
      </c>
      <c r="K113" s="275"/>
    </row>
    <row r="114" s="1" customFormat="1" ht="15" customHeight="1">
      <c r="B114" s="286"/>
      <c r="C114" s="261" t="s">
        <v>835</v>
      </c>
      <c r="D114" s="261"/>
      <c r="E114" s="261"/>
      <c r="F114" s="284" t="s">
        <v>793</v>
      </c>
      <c r="G114" s="261"/>
      <c r="H114" s="261" t="s">
        <v>836</v>
      </c>
      <c r="I114" s="261" t="s">
        <v>795</v>
      </c>
      <c r="J114" s="261">
        <v>120</v>
      </c>
      <c r="K114" s="275"/>
    </row>
    <row r="115" s="1" customFormat="1" ht="15" customHeight="1">
      <c r="B115" s="286"/>
      <c r="C115" s="261" t="s">
        <v>36</v>
      </c>
      <c r="D115" s="261"/>
      <c r="E115" s="261"/>
      <c r="F115" s="284" t="s">
        <v>793</v>
      </c>
      <c r="G115" s="261"/>
      <c r="H115" s="261" t="s">
        <v>837</v>
      </c>
      <c r="I115" s="261" t="s">
        <v>828</v>
      </c>
      <c r="J115" s="261"/>
      <c r="K115" s="275"/>
    </row>
    <row r="116" s="1" customFormat="1" ht="15" customHeight="1">
      <c r="B116" s="286"/>
      <c r="C116" s="261" t="s">
        <v>46</v>
      </c>
      <c r="D116" s="261"/>
      <c r="E116" s="261"/>
      <c r="F116" s="284" t="s">
        <v>793</v>
      </c>
      <c r="G116" s="261"/>
      <c r="H116" s="261" t="s">
        <v>838</v>
      </c>
      <c r="I116" s="261" t="s">
        <v>828</v>
      </c>
      <c r="J116" s="261"/>
      <c r="K116" s="275"/>
    </row>
    <row r="117" s="1" customFormat="1" ht="15" customHeight="1">
      <c r="B117" s="286"/>
      <c r="C117" s="261" t="s">
        <v>55</v>
      </c>
      <c r="D117" s="261"/>
      <c r="E117" s="261"/>
      <c r="F117" s="284" t="s">
        <v>793</v>
      </c>
      <c r="G117" s="261"/>
      <c r="H117" s="261" t="s">
        <v>839</v>
      </c>
      <c r="I117" s="261" t="s">
        <v>840</v>
      </c>
      <c r="J117" s="261"/>
      <c r="K117" s="275"/>
    </row>
    <row r="118" s="1" customFormat="1" ht="15" customHeight="1">
      <c r="B118" s="289"/>
      <c r="C118" s="295"/>
      <c r="D118" s="295"/>
      <c r="E118" s="295"/>
      <c r="F118" s="295"/>
      <c r="G118" s="295"/>
      <c r="H118" s="295"/>
      <c r="I118" s="295"/>
      <c r="J118" s="295"/>
      <c r="K118" s="291"/>
    </row>
    <row r="119" s="1" customFormat="1" ht="18.75" customHeight="1">
      <c r="B119" s="296"/>
      <c r="C119" s="297"/>
      <c r="D119" s="297"/>
      <c r="E119" s="297"/>
      <c r="F119" s="298"/>
      <c r="G119" s="297"/>
      <c r="H119" s="297"/>
      <c r="I119" s="297"/>
      <c r="J119" s="297"/>
      <c r="K119" s="296"/>
    </row>
    <row r="120" s="1" customFormat="1" ht="18.75" customHeight="1"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</row>
    <row r="121" s="1" customFormat="1" ht="7.5" customHeight="1">
      <c r="B121" s="299"/>
      <c r="C121" s="300"/>
      <c r="D121" s="300"/>
      <c r="E121" s="300"/>
      <c r="F121" s="300"/>
      <c r="G121" s="300"/>
      <c r="H121" s="300"/>
      <c r="I121" s="300"/>
      <c r="J121" s="300"/>
      <c r="K121" s="301"/>
    </row>
    <row r="122" s="1" customFormat="1" ht="45" customHeight="1">
      <c r="B122" s="302"/>
      <c r="C122" s="252" t="s">
        <v>841</v>
      </c>
      <c r="D122" s="252"/>
      <c r="E122" s="252"/>
      <c r="F122" s="252"/>
      <c r="G122" s="252"/>
      <c r="H122" s="252"/>
      <c r="I122" s="252"/>
      <c r="J122" s="252"/>
      <c r="K122" s="303"/>
    </row>
    <row r="123" s="1" customFormat="1" ht="17.25" customHeight="1">
      <c r="B123" s="304"/>
      <c r="C123" s="276" t="s">
        <v>787</v>
      </c>
      <c r="D123" s="276"/>
      <c r="E123" s="276"/>
      <c r="F123" s="276" t="s">
        <v>788</v>
      </c>
      <c r="G123" s="277"/>
      <c r="H123" s="276" t="s">
        <v>52</v>
      </c>
      <c r="I123" s="276" t="s">
        <v>55</v>
      </c>
      <c r="J123" s="276" t="s">
        <v>789</v>
      </c>
      <c r="K123" s="305"/>
    </row>
    <row r="124" s="1" customFormat="1" ht="17.25" customHeight="1">
      <c r="B124" s="304"/>
      <c r="C124" s="278" t="s">
        <v>790</v>
      </c>
      <c r="D124" s="278"/>
      <c r="E124" s="278"/>
      <c r="F124" s="279" t="s">
        <v>791</v>
      </c>
      <c r="G124" s="280"/>
      <c r="H124" s="278"/>
      <c r="I124" s="278"/>
      <c r="J124" s="278" t="s">
        <v>792</v>
      </c>
      <c r="K124" s="305"/>
    </row>
    <row r="125" s="1" customFormat="1" ht="5.25" customHeight="1">
      <c r="B125" s="306"/>
      <c r="C125" s="281"/>
      <c r="D125" s="281"/>
      <c r="E125" s="281"/>
      <c r="F125" s="281"/>
      <c r="G125" s="307"/>
      <c r="H125" s="281"/>
      <c r="I125" s="281"/>
      <c r="J125" s="281"/>
      <c r="K125" s="308"/>
    </row>
    <row r="126" s="1" customFormat="1" ht="15" customHeight="1">
      <c r="B126" s="306"/>
      <c r="C126" s="261" t="s">
        <v>796</v>
      </c>
      <c r="D126" s="283"/>
      <c r="E126" s="283"/>
      <c r="F126" s="284" t="s">
        <v>793</v>
      </c>
      <c r="G126" s="261"/>
      <c r="H126" s="261" t="s">
        <v>833</v>
      </c>
      <c r="I126" s="261" t="s">
        <v>795</v>
      </c>
      <c r="J126" s="261">
        <v>120</v>
      </c>
      <c r="K126" s="309"/>
    </row>
    <row r="127" s="1" customFormat="1" ht="15" customHeight="1">
      <c r="B127" s="306"/>
      <c r="C127" s="261" t="s">
        <v>842</v>
      </c>
      <c r="D127" s="261"/>
      <c r="E127" s="261"/>
      <c r="F127" s="284" t="s">
        <v>793</v>
      </c>
      <c r="G127" s="261"/>
      <c r="H127" s="261" t="s">
        <v>843</v>
      </c>
      <c r="I127" s="261" t="s">
        <v>795</v>
      </c>
      <c r="J127" s="261" t="s">
        <v>844</v>
      </c>
      <c r="K127" s="309"/>
    </row>
    <row r="128" s="1" customFormat="1" ht="15" customHeight="1">
      <c r="B128" s="306"/>
      <c r="C128" s="261" t="s">
        <v>741</v>
      </c>
      <c r="D128" s="261"/>
      <c r="E128" s="261"/>
      <c r="F128" s="284" t="s">
        <v>793</v>
      </c>
      <c r="G128" s="261"/>
      <c r="H128" s="261" t="s">
        <v>845</v>
      </c>
      <c r="I128" s="261" t="s">
        <v>795</v>
      </c>
      <c r="J128" s="261" t="s">
        <v>844</v>
      </c>
      <c r="K128" s="309"/>
    </row>
    <row r="129" s="1" customFormat="1" ht="15" customHeight="1">
      <c r="B129" s="306"/>
      <c r="C129" s="261" t="s">
        <v>804</v>
      </c>
      <c r="D129" s="261"/>
      <c r="E129" s="261"/>
      <c r="F129" s="284" t="s">
        <v>799</v>
      </c>
      <c r="G129" s="261"/>
      <c r="H129" s="261" t="s">
        <v>805</v>
      </c>
      <c r="I129" s="261" t="s">
        <v>795</v>
      </c>
      <c r="J129" s="261">
        <v>15</v>
      </c>
      <c r="K129" s="309"/>
    </row>
    <row r="130" s="1" customFormat="1" ht="15" customHeight="1">
      <c r="B130" s="306"/>
      <c r="C130" s="287" t="s">
        <v>806</v>
      </c>
      <c r="D130" s="287"/>
      <c r="E130" s="287"/>
      <c r="F130" s="288" t="s">
        <v>799</v>
      </c>
      <c r="G130" s="287"/>
      <c r="H130" s="287" t="s">
        <v>807</v>
      </c>
      <c r="I130" s="287" t="s">
        <v>795</v>
      </c>
      <c r="J130" s="287">
        <v>15</v>
      </c>
      <c r="K130" s="309"/>
    </row>
    <row r="131" s="1" customFormat="1" ht="15" customHeight="1">
      <c r="B131" s="306"/>
      <c r="C131" s="287" t="s">
        <v>808</v>
      </c>
      <c r="D131" s="287"/>
      <c r="E131" s="287"/>
      <c r="F131" s="288" t="s">
        <v>799</v>
      </c>
      <c r="G131" s="287"/>
      <c r="H131" s="287" t="s">
        <v>809</v>
      </c>
      <c r="I131" s="287" t="s">
        <v>795</v>
      </c>
      <c r="J131" s="287">
        <v>20</v>
      </c>
      <c r="K131" s="309"/>
    </row>
    <row r="132" s="1" customFormat="1" ht="15" customHeight="1">
      <c r="B132" s="306"/>
      <c r="C132" s="287" t="s">
        <v>810</v>
      </c>
      <c r="D132" s="287"/>
      <c r="E132" s="287"/>
      <c r="F132" s="288" t="s">
        <v>799</v>
      </c>
      <c r="G132" s="287"/>
      <c r="H132" s="287" t="s">
        <v>811</v>
      </c>
      <c r="I132" s="287" t="s">
        <v>795</v>
      </c>
      <c r="J132" s="287">
        <v>20</v>
      </c>
      <c r="K132" s="309"/>
    </row>
    <row r="133" s="1" customFormat="1" ht="15" customHeight="1">
      <c r="B133" s="306"/>
      <c r="C133" s="261" t="s">
        <v>798</v>
      </c>
      <c r="D133" s="261"/>
      <c r="E133" s="261"/>
      <c r="F133" s="284" t="s">
        <v>799</v>
      </c>
      <c r="G133" s="261"/>
      <c r="H133" s="261" t="s">
        <v>833</v>
      </c>
      <c r="I133" s="261" t="s">
        <v>795</v>
      </c>
      <c r="J133" s="261">
        <v>50</v>
      </c>
      <c r="K133" s="309"/>
    </row>
    <row r="134" s="1" customFormat="1" ht="15" customHeight="1">
      <c r="B134" s="306"/>
      <c r="C134" s="261" t="s">
        <v>812</v>
      </c>
      <c r="D134" s="261"/>
      <c r="E134" s="261"/>
      <c r="F134" s="284" t="s">
        <v>799</v>
      </c>
      <c r="G134" s="261"/>
      <c r="H134" s="261" t="s">
        <v>833</v>
      </c>
      <c r="I134" s="261" t="s">
        <v>795</v>
      </c>
      <c r="J134" s="261">
        <v>50</v>
      </c>
      <c r="K134" s="309"/>
    </row>
    <row r="135" s="1" customFormat="1" ht="15" customHeight="1">
      <c r="B135" s="306"/>
      <c r="C135" s="261" t="s">
        <v>818</v>
      </c>
      <c r="D135" s="261"/>
      <c r="E135" s="261"/>
      <c r="F135" s="284" t="s">
        <v>799</v>
      </c>
      <c r="G135" s="261"/>
      <c r="H135" s="261" t="s">
        <v>833</v>
      </c>
      <c r="I135" s="261" t="s">
        <v>795</v>
      </c>
      <c r="J135" s="261">
        <v>50</v>
      </c>
      <c r="K135" s="309"/>
    </row>
    <row r="136" s="1" customFormat="1" ht="15" customHeight="1">
      <c r="B136" s="306"/>
      <c r="C136" s="261" t="s">
        <v>820</v>
      </c>
      <c r="D136" s="261"/>
      <c r="E136" s="261"/>
      <c r="F136" s="284" t="s">
        <v>799</v>
      </c>
      <c r="G136" s="261"/>
      <c r="H136" s="261" t="s">
        <v>833</v>
      </c>
      <c r="I136" s="261" t="s">
        <v>795</v>
      </c>
      <c r="J136" s="261">
        <v>50</v>
      </c>
      <c r="K136" s="309"/>
    </row>
    <row r="137" s="1" customFormat="1" ht="15" customHeight="1">
      <c r="B137" s="306"/>
      <c r="C137" s="261" t="s">
        <v>821</v>
      </c>
      <c r="D137" s="261"/>
      <c r="E137" s="261"/>
      <c r="F137" s="284" t="s">
        <v>799</v>
      </c>
      <c r="G137" s="261"/>
      <c r="H137" s="261" t="s">
        <v>846</v>
      </c>
      <c r="I137" s="261" t="s">
        <v>795</v>
      </c>
      <c r="J137" s="261">
        <v>255</v>
      </c>
      <c r="K137" s="309"/>
    </row>
    <row r="138" s="1" customFormat="1" ht="15" customHeight="1">
      <c r="B138" s="306"/>
      <c r="C138" s="261" t="s">
        <v>823</v>
      </c>
      <c r="D138" s="261"/>
      <c r="E138" s="261"/>
      <c r="F138" s="284" t="s">
        <v>793</v>
      </c>
      <c r="G138" s="261"/>
      <c r="H138" s="261" t="s">
        <v>847</v>
      </c>
      <c r="I138" s="261" t="s">
        <v>825</v>
      </c>
      <c r="J138" s="261"/>
      <c r="K138" s="309"/>
    </row>
    <row r="139" s="1" customFormat="1" ht="15" customHeight="1">
      <c r="B139" s="306"/>
      <c r="C139" s="261" t="s">
        <v>826</v>
      </c>
      <c r="D139" s="261"/>
      <c r="E139" s="261"/>
      <c r="F139" s="284" t="s">
        <v>793</v>
      </c>
      <c r="G139" s="261"/>
      <c r="H139" s="261" t="s">
        <v>848</v>
      </c>
      <c r="I139" s="261" t="s">
        <v>828</v>
      </c>
      <c r="J139" s="261"/>
      <c r="K139" s="309"/>
    </row>
    <row r="140" s="1" customFormat="1" ht="15" customHeight="1">
      <c r="B140" s="306"/>
      <c r="C140" s="261" t="s">
        <v>829</v>
      </c>
      <c r="D140" s="261"/>
      <c r="E140" s="261"/>
      <c r="F140" s="284" t="s">
        <v>793</v>
      </c>
      <c r="G140" s="261"/>
      <c r="H140" s="261" t="s">
        <v>829</v>
      </c>
      <c r="I140" s="261" t="s">
        <v>828</v>
      </c>
      <c r="J140" s="261"/>
      <c r="K140" s="309"/>
    </row>
    <row r="141" s="1" customFormat="1" ht="15" customHeight="1">
      <c r="B141" s="306"/>
      <c r="C141" s="261" t="s">
        <v>36</v>
      </c>
      <c r="D141" s="261"/>
      <c r="E141" s="261"/>
      <c r="F141" s="284" t="s">
        <v>793</v>
      </c>
      <c r="G141" s="261"/>
      <c r="H141" s="261" t="s">
        <v>849</v>
      </c>
      <c r="I141" s="261" t="s">
        <v>828</v>
      </c>
      <c r="J141" s="261"/>
      <c r="K141" s="309"/>
    </row>
    <row r="142" s="1" customFormat="1" ht="15" customHeight="1">
      <c r="B142" s="306"/>
      <c r="C142" s="261" t="s">
        <v>850</v>
      </c>
      <c r="D142" s="261"/>
      <c r="E142" s="261"/>
      <c r="F142" s="284" t="s">
        <v>793</v>
      </c>
      <c r="G142" s="261"/>
      <c r="H142" s="261" t="s">
        <v>851</v>
      </c>
      <c r="I142" s="261" t="s">
        <v>828</v>
      </c>
      <c r="J142" s="261"/>
      <c r="K142" s="309"/>
    </row>
    <row r="143" s="1" customFormat="1" ht="15" customHeight="1">
      <c r="B143" s="310"/>
      <c r="C143" s="311"/>
      <c r="D143" s="311"/>
      <c r="E143" s="311"/>
      <c r="F143" s="311"/>
      <c r="G143" s="311"/>
      <c r="H143" s="311"/>
      <c r="I143" s="311"/>
      <c r="J143" s="311"/>
      <c r="K143" s="312"/>
    </row>
    <row r="144" s="1" customFormat="1" ht="18.75" customHeight="1">
      <c r="B144" s="297"/>
      <c r="C144" s="297"/>
      <c r="D144" s="297"/>
      <c r="E144" s="297"/>
      <c r="F144" s="298"/>
      <c r="G144" s="297"/>
      <c r="H144" s="297"/>
      <c r="I144" s="297"/>
      <c r="J144" s="297"/>
      <c r="K144" s="297"/>
    </row>
    <row r="145" s="1" customFormat="1" ht="18.75" customHeight="1"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</row>
    <row r="146" s="1" customFormat="1" ht="7.5" customHeight="1">
      <c r="B146" s="270"/>
      <c r="C146" s="271"/>
      <c r="D146" s="271"/>
      <c r="E146" s="271"/>
      <c r="F146" s="271"/>
      <c r="G146" s="271"/>
      <c r="H146" s="271"/>
      <c r="I146" s="271"/>
      <c r="J146" s="271"/>
      <c r="K146" s="272"/>
    </row>
    <row r="147" s="1" customFormat="1" ht="45" customHeight="1">
      <c r="B147" s="273"/>
      <c r="C147" s="274" t="s">
        <v>852</v>
      </c>
      <c r="D147" s="274"/>
      <c r="E147" s="274"/>
      <c r="F147" s="274"/>
      <c r="G147" s="274"/>
      <c r="H147" s="274"/>
      <c r="I147" s="274"/>
      <c r="J147" s="274"/>
      <c r="K147" s="275"/>
    </row>
    <row r="148" s="1" customFormat="1" ht="17.25" customHeight="1">
      <c r="B148" s="273"/>
      <c r="C148" s="276" t="s">
        <v>787</v>
      </c>
      <c r="D148" s="276"/>
      <c r="E148" s="276"/>
      <c r="F148" s="276" t="s">
        <v>788</v>
      </c>
      <c r="G148" s="277"/>
      <c r="H148" s="276" t="s">
        <v>52</v>
      </c>
      <c r="I148" s="276" t="s">
        <v>55</v>
      </c>
      <c r="J148" s="276" t="s">
        <v>789</v>
      </c>
      <c r="K148" s="275"/>
    </row>
    <row r="149" s="1" customFormat="1" ht="17.25" customHeight="1">
      <c r="B149" s="273"/>
      <c r="C149" s="278" t="s">
        <v>790</v>
      </c>
      <c r="D149" s="278"/>
      <c r="E149" s="278"/>
      <c r="F149" s="279" t="s">
        <v>791</v>
      </c>
      <c r="G149" s="280"/>
      <c r="H149" s="278"/>
      <c r="I149" s="278"/>
      <c r="J149" s="278" t="s">
        <v>792</v>
      </c>
      <c r="K149" s="275"/>
    </row>
    <row r="150" s="1" customFormat="1" ht="5.25" customHeight="1">
      <c r="B150" s="286"/>
      <c r="C150" s="281"/>
      <c r="D150" s="281"/>
      <c r="E150" s="281"/>
      <c r="F150" s="281"/>
      <c r="G150" s="282"/>
      <c r="H150" s="281"/>
      <c r="I150" s="281"/>
      <c r="J150" s="281"/>
      <c r="K150" s="309"/>
    </row>
    <row r="151" s="1" customFormat="1" ht="15" customHeight="1">
      <c r="B151" s="286"/>
      <c r="C151" s="313" t="s">
        <v>796</v>
      </c>
      <c r="D151" s="261"/>
      <c r="E151" s="261"/>
      <c r="F151" s="314" t="s">
        <v>793</v>
      </c>
      <c r="G151" s="261"/>
      <c r="H151" s="313" t="s">
        <v>833</v>
      </c>
      <c r="I151" s="313" t="s">
        <v>795</v>
      </c>
      <c r="J151" s="313">
        <v>120</v>
      </c>
      <c r="K151" s="309"/>
    </row>
    <row r="152" s="1" customFormat="1" ht="15" customHeight="1">
      <c r="B152" s="286"/>
      <c r="C152" s="313" t="s">
        <v>842</v>
      </c>
      <c r="D152" s="261"/>
      <c r="E152" s="261"/>
      <c r="F152" s="314" t="s">
        <v>793</v>
      </c>
      <c r="G152" s="261"/>
      <c r="H152" s="313" t="s">
        <v>853</v>
      </c>
      <c r="I152" s="313" t="s">
        <v>795</v>
      </c>
      <c r="J152" s="313" t="s">
        <v>844</v>
      </c>
      <c r="K152" s="309"/>
    </row>
    <row r="153" s="1" customFormat="1" ht="15" customHeight="1">
      <c r="B153" s="286"/>
      <c r="C153" s="313" t="s">
        <v>741</v>
      </c>
      <c r="D153" s="261"/>
      <c r="E153" s="261"/>
      <c r="F153" s="314" t="s">
        <v>793</v>
      </c>
      <c r="G153" s="261"/>
      <c r="H153" s="313" t="s">
        <v>854</v>
      </c>
      <c r="I153" s="313" t="s">
        <v>795</v>
      </c>
      <c r="J153" s="313" t="s">
        <v>844</v>
      </c>
      <c r="K153" s="309"/>
    </row>
    <row r="154" s="1" customFormat="1" ht="15" customHeight="1">
      <c r="B154" s="286"/>
      <c r="C154" s="313" t="s">
        <v>798</v>
      </c>
      <c r="D154" s="261"/>
      <c r="E154" s="261"/>
      <c r="F154" s="314" t="s">
        <v>799</v>
      </c>
      <c r="G154" s="261"/>
      <c r="H154" s="313" t="s">
        <v>833</v>
      </c>
      <c r="I154" s="313" t="s">
        <v>795</v>
      </c>
      <c r="J154" s="313">
        <v>50</v>
      </c>
      <c r="K154" s="309"/>
    </row>
    <row r="155" s="1" customFormat="1" ht="15" customHeight="1">
      <c r="B155" s="286"/>
      <c r="C155" s="313" t="s">
        <v>801</v>
      </c>
      <c r="D155" s="261"/>
      <c r="E155" s="261"/>
      <c r="F155" s="314" t="s">
        <v>793</v>
      </c>
      <c r="G155" s="261"/>
      <c r="H155" s="313" t="s">
        <v>833</v>
      </c>
      <c r="I155" s="313" t="s">
        <v>803</v>
      </c>
      <c r="J155" s="313"/>
      <c r="K155" s="309"/>
    </row>
    <row r="156" s="1" customFormat="1" ht="15" customHeight="1">
      <c r="B156" s="286"/>
      <c r="C156" s="313" t="s">
        <v>812</v>
      </c>
      <c r="D156" s="261"/>
      <c r="E156" s="261"/>
      <c r="F156" s="314" t="s">
        <v>799</v>
      </c>
      <c r="G156" s="261"/>
      <c r="H156" s="313" t="s">
        <v>833</v>
      </c>
      <c r="I156" s="313" t="s">
        <v>795</v>
      </c>
      <c r="J156" s="313">
        <v>50</v>
      </c>
      <c r="K156" s="309"/>
    </row>
    <row r="157" s="1" customFormat="1" ht="15" customHeight="1">
      <c r="B157" s="286"/>
      <c r="C157" s="313" t="s">
        <v>820</v>
      </c>
      <c r="D157" s="261"/>
      <c r="E157" s="261"/>
      <c r="F157" s="314" t="s">
        <v>799</v>
      </c>
      <c r="G157" s="261"/>
      <c r="H157" s="313" t="s">
        <v>833</v>
      </c>
      <c r="I157" s="313" t="s">
        <v>795</v>
      </c>
      <c r="J157" s="313">
        <v>50</v>
      </c>
      <c r="K157" s="309"/>
    </row>
    <row r="158" s="1" customFormat="1" ht="15" customHeight="1">
      <c r="B158" s="286"/>
      <c r="C158" s="313" t="s">
        <v>818</v>
      </c>
      <c r="D158" s="261"/>
      <c r="E158" s="261"/>
      <c r="F158" s="314" t="s">
        <v>799</v>
      </c>
      <c r="G158" s="261"/>
      <c r="H158" s="313" t="s">
        <v>833</v>
      </c>
      <c r="I158" s="313" t="s">
        <v>795</v>
      </c>
      <c r="J158" s="313">
        <v>50</v>
      </c>
      <c r="K158" s="309"/>
    </row>
    <row r="159" s="1" customFormat="1" ht="15" customHeight="1">
      <c r="B159" s="286"/>
      <c r="C159" s="313" t="s">
        <v>91</v>
      </c>
      <c r="D159" s="261"/>
      <c r="E159" s="261"/>
      <c r="F159" s="314" t="s">
        <v>793</v>
      </c>
      <c r="G159" s="261"/>
      <c r="H159" s="313" t="s">
        <v>855</v>
      </c>
      <c r="I159" s="313" t="s">
        <v>795</v>
      </c>
      <c r="J159" s="313" t="s">
        <v>856</v>
      </c>
      <c r="K159" s="309"/>
    </row>
    <row r="160" s="1" customFormat="1" ht="15" customHeight="1">
      <c r="B160" s="286"/>
      <c r="C160" s="313" t="s">
        <v>857</v>
      </c>
      <c r="D160" s="261"/>
      <c r="E160" s="261"/>
      <c r="F160" s="314" t="s">
        <v>793</v>
      </c>
      <c r="G160" s="261"/>
      <c r="H160" s="313" t="s">
        <v>858</v>
      </c>
      <c r="I160" s="313" t="s">
        <v>828</v>
      </c>
      <c r="J160" s="313"/>
      <c r="K160" s="309"/>
    </row>
    <row r="161" s="1" customFormat="1" ht="15" customHeight="1">
      <c r="B161" s="315"/>
      <c r="C161" s="295"/>
      <c r="D161" s="295"/>
      <c r="E161" s="295"/>
      <c r="F161" s="295"/>
      <c r="G161" s="295"/>
      <c r="H161" s="295"/>
      <c r="I161" s="295"/>
      <c r="J161" s="295"/>
      <c r="K161" s="316"/>
    </row>
    <row r="162" s="1" customFormat="1" ht="18.75" customHeight="1">
      <c r="B162" s="297"/>
      <c r="C162" s="307"/>
      <c r="D162" s="307"/>
      <c r="E162" s="307"/>
      <c r="F162" s="317"/>
      <c r="G162" s="307"/>
      <c r="H162" s="307"/>
      <c r="I162" s="307"/>
      <c r="J162" s="307"/>
      <c r="K162" s="297"/>
    </row>
    <row r="163" s="1" customFormat="1" ht="18.75" customHeight="1"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</row>
    <row r="164" s="1" customFormat="1" ht="7.5" customHeight="1">
      <c r="B164" s="248"/>
      <c r="C164" s="249"/>
      <c r="D164" s="249"/>
      <c r="E164" s="249"/>
      <c r="F164" s="249"/>
      <c r="G164" s="249"/>
      <c r="H164" s="249"/>
      <c r="I164" s="249"/>
      <c r="J164" s="249"/>
      <c r="K164" s="250"/>
    </row>
    <row r="165" s="1" customFormat="1" ht="45" customHeight="1">
      <c r="B165" s="251"/>
      <c r="C165" s="252" t="s">
        <v>859</v>
      </c>
      <c r="D165" s="252"/>
      <c r="E165" s="252"/>
      <c r="F165" s="252"/>
      <c r="G165" s="252"/>
      <c r="H165" s="252"/>
      <c r="I165" s="252"/>
      <c r="J165" s="252"/>
      <c r="K165" s="253"/>
    </row>
    <row r="166" s="1" customFormat="1" ht="17.25" customHeight="1">
      <c r="B166" s="251"/>
      <c r="C166" s="276" t="s">
        <v>787</v>
      </c>
      <c r="D166" s="276"/>
      <c r="E166" s="276"/>
      <c r="F166" s="276" t="s">
        <v>788</v>
      </c>
      <c r="G166" s="318"/>
      <c r="H166" s="319" t="s">
        <v>52</v>
      </c>
      <c r="I166" s="319" t="s">
        <v>55</v>
      </c>
      <c r="J166" s="276" t="s">
        <v>789</v>
      </c>
      <c r="K166" s="253"/>
    </row>
    <row r="167" s="1" customFormat="1" ht="17.25" customHeight="1">
      <c r="B167" s="254"/>
      <c r="C167" s="278" t="s">
        <v>790</v>
      </c>
      <c r="D167" s="278"/>
      <c r="E167" s="278"/>
      <c r="F167" s="279" t="s">
        <v>791</v>
      </c>
      <c r="G167" s="320"/>
      <c r="H167" s="321"/>
      <c r="I167" s="321"/>
      <c r="J167" s="278" t="s">
        <v>792</v>
      </c>
      <c r="K167" s="256"/>
    </row>
    <row r="168" s="1" customFormat="1" ht="5.25" customHeight="1">
      <c r="B168" s="286"/>
      <c r="C168" s="281"/>
      <c r="D168" s="281"/>
      <c r="E168" s="281"/>
      <c r="F168" s="281"/>
      <c r="G168" s="282"/>
      <c r="H168" s="281"/>
      <c r="I168" s="281"/>
      <c r="J168" s="281"/>
      <c r="K168" s="309"/>
    </row>
    <row r="169" s="1" customFormat="1" ht="15" customHeight="1">
      <c r="B169" s="286"/>
      <c r="C169" s="261" t="s">
        <v>796</v>
      </c>
      <c r="D169" s="261"/>
      <c r="E169" s="261"/>
      <c r="F169" s="284" t="s">
        <v>793</v>
      </c>
      <c r="G169" s="261"/>
      <c r="H169" s="261" t="s">
        <v>833</v>
      </c>
      <c r="I169" s="261" t="s">
        <v>795</v>
      </c>
      <c r="J169" s="261">
        <v>120</v>
      </c>
      <c r="K169" s="309"/>
    </row>
    <row r="170" s="1" customFormat="1" ht="15" customHeight="1">
      <c r="B170" s="286"/>
      <c r="C170" s="261" t="s">
        <v>842</v>
      </c>
      <c r="D170" s="261"/>
      <c r="E170" s="261"/>
      <c r="F170" s="284" t="s">
        <v>793</v>
      </c>
      <c r="G170" s="261"/>
      <c r="H170" s="261" t="s">
        <v>843</v>
      </c>
      <c r="I170" s="261" t="s">
        <v>795</v>
      </c>
      <c r="J170" s="261" t="s">
        <v>844</v>
      </c>
      <c r="K170" s="309"/>
    </row>
    <row r="171" s="1" customFormat="1" ht="15" customHeight="1">
      <c r="B171" s="286"/>
      <c r="C171" s="261" t="s">
        <v>741</v>
      </c>
      <c r="D171" s="261"/>
      <c r="E171" s="261"/>
      <c r="F171" s="284" t="s">
        <v>793</v>
      </c>
      <c r="G171" s="261"/>
      <c r="H171" s="261" t="s">
        <v>860</v>
      </c>
      <c r="I171" s="261" t="s">
        <v>795</v>
      </c>
      <c r="J171" s="261" t="s">
        <v>844</v>
      </c>
      <c r="K171" s="309"/>
    </row>
    <row r="172" s="1" customFormat="1" ht="15" customHeight="1">
      <c r="B172" s="286"/>
      <c r="C172" s="261" t="s">
        <v>798</v>
      </c>
      <c r="D172" s="261"/>
      <c r="E172" s="261"/>
      <c r="F172" s="284" t="s">
        <v>799</v>
      </c>
      <c r="G172" s="261"/>
      <c r="H172" s="261" t="s">
        <v>860</v>
      </c>
      <c r="I172" s="261" t="s">
        <v>795</v>
      </c>
      <c r="J172" s="261">
        <v>50</v>
      </c>
      <c r="K172" s="309"/>
    </row>
    <row r="173" s="1" customFormat="1" ht="15" customHeight="1">
      <c r="B173" s="286"/>
      <c r="C173" s="261" t="s">
        <v>801</v>
      </c>
      <c r="D173" s="261"/>
      <c r="E173" s="261"/>
      <c r="F173" s="284" t="s">
        <v>793</v>
      </c>
      <c r="G173" s="261"/>
      <c r="H173" s="261" t="s">
        <v>860</v>
      </c>
      <c r="I173" s="261" t="s">
        <v>803</v>
      </c>
      <c r="J173" s="261"/>
      <c r="K173" s="309"/>
    </row>
    <row r="174" s="1" customFormat="1" ht="15" customHeight="1">
      <c r="B174" s="286"/>
      <c r="C174" s="261" t="s">
        <v>812</v>
      </c>
      <c r="D174" s="261"/>
      <c r="E174" s="261"/>
      <c r="F174" s="284" t="s">
        <v>799</v>
      </c>
      <c r="G174" s="261"/>
      <c r="H174" s="261" t="s">
        <v>860</v>
      </c>
      <c r="I174" s="261" t="s">
        <v>795</v>
      </c>
      <c r="J174" s="261">
        <v>50</v>
      </c>
      <c r="K174" s="309"/>
    </row>
    <row r="175" s="1" customFormat="1" ht="15" customHeight="1">
      <c r="B175" s="286"/>
      <c r="C175" s="261" t="s">
        <v>820</v>
      </c>
      <c r="D175" s="261"/>
      <c r="E175" s="261"/>
      <c r="F175" s="284" t="s">
        <v>799</v>
      </c>
      <c r="G175" s="261"/>
      <c r="H175" s="261" t="s">
        <v>860</v>
      </c>
      <c r="I175" s="261" t="s">
        <v>795</v>
      </c>
      <c r="J175" s="261">
        <v>50</v>
      </c>
      <c r="K175" s="309"/>
    </row>
    <row r="176" s="1" customFormat="1" ht="15" customHeight="1">
      <c r="B176" s="286"/>
      <c r="C176" s="261" t="s">
        <v>818</v>
      </c>
      <c r="D176" s="261"/>
      <c r="E176" s="261"/>
      <c r="F176" s="284" t="s">
        <v>799</v>
      </c>
      <c r="G176" s="261"/>
      <c r="H176" s="261" t="s">
        <v>860</v>
      </c>
      <c r="I176" s="261" t="s">
        <v>795</v>
      </c>
      <c r="J176" s="261">
        <v>50</v>
      </c>
      <c r="K176" s="309"/>
    </row>
    <row r="177" s="1" customFormat="1" ht="15" customHeight="1">
      <c r="B177" s="286"/>
      <c r="C177" s="261" t="s">
        <v>107</v>
      </c>
      <c r="D177" s="261"/>
      <c r="E177" s="261"/>
      <c r="F177" s="284" t="s">
        <v>793</v>
      </c>
      <c r="G177" s="261"/>
      <c r="H177" s="261" t="s">
        <v>861</v>
      </c>
      <c r="I177" s="261" t="s">
        <v>862</v>
      </c>
      <c r="J177" s="261"/>
      <c r="K177" s="309"/>
    </row>
    <row r="178" s="1" customFormat="1" ht="15" customHeight="1">
      <c r="B178" s="286"/>
      <c r="C178" s="261" t="s">
        <v>55</v>
      </c>
      <c r="D178" s="261"/>
      <c r="E178" s="261"/>
      <c r="F178" s="284" t="s">
        <v>793</v>
      </c>
      <c r="G178" s="261"/>
      <c r="H178" s="261" t="s">
        <v>863</v>
      </c>
      <c r="I178" s="261" t="s">
        <v>864</v>
      </c>
      <c r="J178" s="261">
        <v>1</v>
      </c>
      <c r="K178" s="309"/>
    </row>
    <row r="179" s="1" customFormat="1" ht="15" customHeight="1">
      <c r="B179" s="286"/>
      <c r="C179" s="261" t="s">
        <v>51</v>
      </c>
      <c r="D179" s="261"/>
      <c r="E179" s="261"/>
      <c r="F179" s="284" t="s">
        <v>793</v>
      </c>
      <c r="G179" s="261"/>
      <c r="H179" s="261" t="s">
        <v>865</v>
      </c>
      <c r="I179" s="261" t="s">
        <v>795</v>
      </c>
      <c r="J179" s="261">
        <v>20</v>
      </c>
      <c r="K179" s="309"/>
    </row>
    <row r="180" s="1" customFormat="1" ht="15" customHeight="1">
      <c r="B180" s="286"/>
      <c r="C180" s="261" t="s">
        <v>52</v>
      </c>
      <c r="D180" s="261"/>
      <c r="E180" s="261"/>
      <c r="F180" s="284" t="s">
        <v>793</v>
      </c>
      <c r="G180" s="261"/>
      <c r="H180" s="261" t="s">
        <v>866</v>
      </c>
      <c r="I180" s="261" t="s">
        <v>795</v>
      </c>
      <c r="J180" s="261">
        <v>255</v>
      </c>
      <c r="K180" s="309"/>
    </row>
    <row r="181" s="1" customFormat="1" ht="15" customHeight="1">
      <c r="B181" s="286"/>
      <c r="C181" s="261" t="s">
        <v>108</v>
      </c>
      <c r="D181" s="261"/>
      <c r="E181" s="261"/>
      <c r="F181" s="284" t="s">
        <v>793</v>
      </c>
      <c r="G181" s="261"/>
      <c r="H181" s="261" t="s">
        <v>757</v>
      </c>
      <c r="I181" s="261" t="s">
        <v>795</v>
      </c>
      <c r="J181" s="261">
        <v>10</v>
      </c>
      <c r="K181" s="309"/>
    </row>
    <row r="182" s="1" customFormat="1" ht="15" customHeight="1">
      <c r="B182" s="286"/>
      <c r="C182" s="261" t="s">
        <v>109</v>
      </c>
      <c r="D182" s="261"/>
      <c r="E182" s="261"/>
      <c r="F182" s="284" t="s">
        <v>793</v>
      </c>
      <c r="G182" s="261"/>
      <c r="H182" s="261" t="s">
        <v>867</v>
      </c>
      <c r="I182" s="261" t="s">
        <v>828</v>
      </c>
      <c r="J182" s="261"/>
      <c r="K182" s="309"/>
    </row>
    <row r="183" s="1" customFormat="1" ht="15" customHeight="1">
      <c r="B183" s="286"/>
      <c r="C183" s="261" t="s">
        <v>868</v>
      </c>
      <c r="D183" s="261"/>
      <c r="E183" s="261"/>
      <c r="F183" s="284" t="s">
        <v>793</v>
      </c>
      <c r="G183" s="261"/>
      <c r="H183" s="261" t="s">
        <v>869</v>
      </c>
      <c r="I183" s="261" t="s">
        <v>828</v>
      </c>
      <c r="J183" s="261"/>
      <c r="K183" s="309"/>
    </row>
    <row r="184" s="1" customFormat="1" ht="15" customHeight="1">
      <c r="B184" s="286"/>
      <c r="C184" s="261" t="s">
        <v>857</v>
      </c>
      <c r="D184" s="261"/>
      <c r="E184" s="261"/>
      <c r="F184" s="284" t="s">
        <v>793</v>
      </c>
      <c r="G184" s="261"/>
      <c r="H184" s="261" t="s">
        <v>870</v>
      </c>
      <c r="I184" s="261" t="s">
        <v>828</v>
      </c>
      <c r="J184" s="261"/>
      <c r="K184" s="309"/>
    </row>
    <row r="185" s="1" customFormat="1" ht="15" customHeight="1">
      <c r="B185" s="286"/>
      <c r="C185" s="261" t="s">
        <v>111</v>
      </c>
      <c r="D185" s="261"/>
      <c r="E185" s="261"/>
      <c r="F185" s="284" t="s">
        <v>799</v>
      </c>
      <c r="G185" s="261"/>
      <c r="H185" s="261" t="s">
        <v>871</v>
      </c>
      <c r="I185" s="261" t="s">
        <v>795</v>
      </c>
      <c r="J185" s="261">
        <v>50</v>
      </c>
      <c r="K185" s="309"/>
    </row>
    <row r="186" s="1" customFormat="1" ht="15" customHeight="1">
      <c r="B186" s="286"/>
      <c r="C186" s="261" t="s">
        <v>872</v>
      </c>
      <c r="D186" s="261"/>
      <c r="E186" s="261"/>
      <c r="F186" s="284" t="s">
        <v>799</v>
      </c>
      <c r="G186" s="261"/>
      <c r="H186" s="261" t="s">
        <v>873</v>
      </c>
      <c r="I186" s="261" t="s">
        <v>874</v>
      </c>
      <c r="J186" s="261"/>
      <c r="K186" s="309"/>
    </row>
    <row r="187" s="1" customFormat="1" ht="15" customHeight="1">
      <c r="B187" s="286"/>
      <c r="C187" s="261" t="s">
        <v>875</v>
      </c>
      <c r="D187" s="261"/>
      <c r="E187" s="261"/>
      <c r="F187" s="284" t="s">
        <v>799</v>
      </c>
      <c r="G187" s="261"/>
      <c r="H187" s="261" t="s">
        <v>876</v>
      </c>
      <c r="I187" s="261" t="s">
        <v>874</v>
      </c>
      <c r="J187" s="261"/>
      <c r="K187" s="309"/>
    </row>
    <row r="188" s="1" customFormat="1" ht="15" customHeight="1">
      <c r="B188" s="286"/>
      <c r="C188" s="261" t="s">
        <v>877</v>
      </c>
      <c r="D188" s="261"/>
      <c r="E188" s="261"/>
      <c r="F188" s="284" t="s">
        <v>799</v>
      </c>
      <c r="G188" s="261"/>
      <c r="H188" s="261" t="s">
        <v>878</v>
      </c>
      <c r="I188" s="261" t="s">
        <v>874</v>
      </c>
      <c r="J188" s="261"/>
      <c r="K188" s="309"/>
    </row>
    <row r="189" s="1" customFormat="1" ht="15" customHeight="1">
      <c r="B189" s="286"/>
      <c r="C189" s="322" t="s">
        <v>879</v>
      </c>
      <c r="D189" s="261"/>
      <c r="E189" s="261"/>
      <c r="F189" s="284" t="s">
        <v>799</v>
      </c>
      <c r="G189" s="261"/>
      <c r="H189" s="261" t="s">
        <v>880</v>
      </c>
      <c r="I189" s="261" t="s">
        <v>881</v>
      </c>
      <c r="J189" s="323" t="s">
        <v>882</v>
      </c>
      <c r="K189" s="309"/>
    </row>
    <row r="190" s="15" customFormat="1" ht="15" customHeight="1">
      <c r="B190" s="324"/>
      <c r="C190" s="325" t="s">
        <v>883</v>
      </c>
      <c r="D190" s="326"/>
      <c r="E190" s="326"/>
      <c r="F190" s="327" t="s">
        <v>799</v>
      </c>
      <c r="G190" s="326"/>
      <c r="H190" s="326" t="s">
        <v>884</v>
      </c>
      <c r="I190" s="326" t="s">
        <v>881</v>
      </c>
      <c r="J190" s="328" t="s">
        <v>882</v>
      </c>
      <c r="K190" s="329"/>
    </row>
    <row r="191" s="1" customFormat="1" ht="15" customHeight="1">
      <c r="B191" s="286"/>
      <c r="C191" s="322" t="s">
        <v>40</v>
      </c>
      <c r="D191" s="261"/>
      <c r="E191" s="261"/>
      <c r="F191" s="284" t="s">
        <v>793</v>
      </c>
      <c r="G191" s="261"/>
      <c r="H191" s="258" t="s">
        <v>885</v>
      </c>
      <c r="I191" s="261" t="s">
        <v>886</v>
      </c>
      <c r="J191" s="261"/>
      <c r="K191" s="309"/>
    </row>
    <row r="192" s="1" customFormat="1" ht="15" customHeight="1">
      <c r="B192" s="286"/>
      <c r="C192" s="322" t="s">
        <v>887</v>
      </c>
      <c r="D192" s="261"/>
      <c r="E192" s="261"/>
      <c r="F192" s="284" t="s">
        <v>793</v>
      </c>
      <c r="G192" s="261"/>
      <c r="H192" s="261" t="s">
        <v>888</v>
      </c>
      <c r="I192" s="261" t="s">
        <v>828</v>
      </c>
      <c r="J192" s="261"/>
      <c r="K192" s="309"/>
    </row>
    <row r="193" s="1" customFormat="1" ht="15" customHeight="1">
      <c r="B193" s="286"/>
      <c r="C193" s="322" t="s">
        <v>889</v>
      </c>
      <c r="D193" s="261"/>
      <c r="E193" s="261"/>
      <c r="F193" s="284" t="s">
        <v>793</v>
      </c>
      <c r="G193" s="261"/>
      <c r="H193" s="261" t="s">
        <v>890</v>
      </c>
      <c r="I193" s="261" t="s">
        <v>828</v>
      </c>
      <c r="J193" s="261"/>
      <c r="K193" s="309"/>
    </row>
    <row r="194" s="1" customFormat="1" ht="15" customHeight="1">
      <c r="B194" s="286"/>
      <c r="C194" s="322" t="s">
        <v>891</v>
      </c>
      <c r="D194" s="261"/>
      <c r="E194" s="261"/>
      <c r="F194" s="284" t="s">
        <v>799</v>
      </c>
      <c r="G194" s="261"/>
      <c r="H194" s="261" t="s">
        <v>892</v>
      </c>
      <c r="I194" s="261" t="s">
        <v>828</v>
      </c>
      <c r="J194" s="261"/>
      <c r="K194" s="309"/>
    </row>
    <row r="195" s="1" customFormat="1" ht="15" customHeight="1">
      <c r="B195" s="315"/>
      <c r="C195" s="330"/>
      <c r="D195" s="295"/>
      <c r="E195" s="295"/>
      <c r="F195" s="295"/>
      <c r="G195" s="295"/>
      <c r="H195" s="295"/>
      <c r="I195" s="295"/>
      <c r="J195" s="295"/>
      <c r="K195" s="316"/>
    </row>
    <row r="196" s="1" customFormat="1" ht="18.75" customHeight="1">
      <c r="B196" s="297"/>
      <c r="C196" s="307"/>
      <c r="D196" s="307"/>
      <c r="E196" s="307"/>
      <c r="F196" s="317"/>
      <c r="G196" s="307"/>
      <c r="H196" s="307"/>
      <c r="I196" s="307"/>
      <c r="J196" s="307"/>
      <c r="K196" s="297"/>
    </row>
    <row r="197" s="1" customFormat="1" ht="18.75" customHeight="1">
      <c r="B197" s="297"/>
      <c r="C197" s="307"/>
      <c r="D197" s="307"/>
      <c r="E197" s="307"/>
      <c r="F197" s="317"/>
      <c r="G197" s="307"/>
      <c r="H197" s="307"/>
      <c r="I197" s="307"/>
      <c r="J197" s="307"/>
      <c r="K197" s="297"/>
    </row>
    <row r="198" s="1" customFormat="1" ht="18.75" customHeight="1"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</row>
    <row r="199" s="1" customFormat="1" ht="13.5">
      <c r="B199" s="248"/>
      <c r="C199" s="249"/>
      <c r="D199" s="249"/>
      <c r="E199" s="249"/>
      <c r="F199" s="249"/>
      <c r="G199" s="249"/>
      <c r="H199" s="249"/>
      <c r="I199" s="249"/>
      <c r="J199" s="249"/>
      <c r="K199" s="250"/>
    </row>
    <row r="200" s="1" customFormat="1" ht="21">
      <c r="B200" s="251"/>
      <c r="C200" s="252" t="s">
        <v>893</v>
      </c>
      <c r="D200" s="252"/>
      <c r="E200" s="252"/>
      <c r="F200" s="252"/>
      <c r="G200" s="252"/>
      <c r="H200" s="252"/>
      <c r="I200" s="252"/>
      <c r="J200" s="252"/>
      <c r="K200" s="253"/>
    </row>
    <row r="201" s="1" customFormat="1" ht="25.5" customHeight="1">
      <c r="B201" s="251"/>
      <c r="C201" s="331" t="s">
        <v>894</v>
      </c>
      <c r="D201" s="331"/>
      <c r="E201" s="331"/>
      <c r="F201" s="331" t="s">
        <v>895</v>
      </c>
      <c r="G201" s="332"/>
      <c r="H201" s="331" t="s">
        <v>896</v>
      </c>
      <c r="I201" s="331"/>
      <c r="J201" s="331"/>
      <c r="K201" s="253"/>
    </row>
    <row r="202" s="1" customFormat="1" ht="5.25" customHeight="1">
      <c r="B202" s="286"/>
      <c r="C202" s="281"/>
      <c r="D202" s="281"/>
      <c r="E202" s="281"/>
      <c r="F202" s="281"/>
      <c r="G202" s="307"/>
      <c r="H202" s="281"/>
      <c r="I202" s="281"/>
      <c r="J202" s="281"/>
      <c r="K202" s="309"/>
    </row>
    <row r="203" s="1" customFormat="1" ht="15" customHeight="1">
      <c r="B203" s="286"/>
      <c r="C203" s="261" t="s">
        <v>886</v>
      </c>
      <c r="D203" s="261"/>
      <c r="E203" s="261"/>
      <c r="F203" s="284" t="s">
        <v>41</v>
      </c>
      <c r="G203" s="261"/>
      <c r="H203" s="261" t="s">
        <v>897</v>
      </c>
      <c r="I203" s="261"/>
      <c r="J203" s="261"/>
      <c r="K203" s="309"/>
    </row>
    <row r="204" s="1" customFormat="1" ht="15" customHeight="1">
      <c r="B204" s="286"/>
      <c r="C204" s="261"/>
      <c r="D204" s="261"/>
      <c r="E204" s="261"/>
      <c r="F204" s="284" t="s">
        <v>42</v>
      </c>
      <c r="G204" s="261"/>
      <c r="H204" s="261" t="s">
        <v>898</v>
      </c>
      <c r="I204" s="261"/>
      <c r="J204" s="261"/>
      <c r="K204" s="309"/>
    </row>
    <row r="205" s="1" customFormat="1" ht="15" customHeight="1">
      <c r="B205" s="286"/>
      <c r="C205" s="261"/>
      <c r="D205" s="261"/>
      <c r="E205" s="261"/>
      <c r="F205" s="284" t="s">
        <v>45</v>
      </c>
      <c r="G205" s="261"/>
      <c r="H205" s="261" t="s">
        <v>899</v>
      </c>
      <c r="I205" s="261"/>
      <c r="J205" s="261"/>
      <c r="K205" s="309"/>
    </row>
    <row r="206" s="1" customFormat="1" ht="15" customHeight="1">
      <c r="B206" s="286"/>
      <c r="C206" s="261"/>
      <c r="D206" s="261"/>
      <c r="E206" s="261"/>
      <c r="F206" s="284" t="s">
        <v>43</v>
      </c>
      <c r="G206" s="261"/>
      <c r="H206" s="261" t="s">
        <v>900</v>
      </c>
      <c r="I206" s="261"/>
      <c r="J206" s="261"/>
      <c r="K206" s="309"/>
    </row>
    <row r="207" s="1" customFormat="1" ht="15" customHeight="1">
      <c r="B207" s="286"/>
      <c r="C207" s="261"/>
      <c r="D207" s="261"/>
      <c r="E207" s="261"/>
      <c r="F207" s="284" t="s">
        <v>44</v>
      </c>
      <c r="G207" s="261"/>
      <c r="H207" s="261" t="s">
        <v>901</v>
      </c>
      <c r="I207" s="261"/>
      <c r="J207" s="261"/>
      <c r="K207" s="309"/>
    </row>
    <row r="208" s="1" customFormat="1" ht="15" customHeight="1">
      <c r="B208" s="286"/>
      <c r="C208" s="261"/>
      <c r="D208" s="261"/>
      <c r="E208" s="261"/>
      <c r="F208" s="284"/>
      <c r="G208" s="261"/>
      <c r="H208" s="261"/>
      <c r="I208" s="261"/>
      <c r="J208" s="261"/>
      <c r="K208" s="309"/>
    </row>
    <row r="209" s="1" customFormat="1" ht="15" customHeight="1">
      <c r="B209" s="286"/>
      <c r="C209" s="261" t="s">
        <v>840</v>
      </c>
      <c r="D209" s="261"/>
      <c r="E209" s="261"/>
      <c r="F209" s="284" t="s">
        <v>77</v>
      </c>
      <c r="G209" s="261"/>
      <c r="H209" s="261" t="s">
        <v>902</v>
      </c>
      <c r="I209" s="261"/>
      <c r="J209" s="261"/>
      <c r="K209" s="309"/>
    </row>
    <row r="210" s="1" customFormat="1" ht="15" customHeight="1">
      <c r="B210" s="286"/>
      <c r="C210" s="261"/>
      <c r="D210" s="261"/>
      <c r="E210" s="261"/>
      <c r="F210" s="284" t="s">
        <v>735</v>
      </c>
      <c r="G210" s="261"/>
      <c r="H210" s="261" t="s">
        <v>736</v>
      </c>
      <c r="I210" s="261"/>
      <c r="J210" s="261"/>
      <c r="K210" s="309"/>
    </row>
    <row r="211" s="1" customFormat="1" ht="15" customHeight="1">
      <c r="B211" s="286"/>
      <c r="C211" s="261"/>
      <c r="D211" s="261"/>
      <c r="E211" s="261"/>
      <c r="F211" s="284" t="s">
        <v>733</v>
      </c>
      <c r="G211" s="261"/>
      <c r="H211" s="261" t="s">
        <v>903</v>
      </c>
      <c r="I211" s="261"/>
      <c r="J211" s="261"/>
      <c r="K211" s="309"/>
    </row>
    <row r="212" s="1" customFormat="1" ht="15" customHeight="1">
      <c r="B212" s="333"/>
      <c r="C212" s="261"/>
      <c r="D212" s="261"/>
      <c r="E212" s="261"/>
      <c r="F212" s="284" t="s">
        <v>737</v>
      </c>
      <c r="G212" s="322"/>
      <c r="H212" s="313" t="s">
        <v>738</v>
      </c>
      <c r="I212" s="313"/>
      <c r="J212" s="313"/>
      <c r="K212" s="334"/>
    </row>
    <row r="213" s="1" customFormat="1" ht="15" customHeight="1">
      <c r="B213" s="333"/>
      <c r="C213" s="261"/>
      <c r="D213" s="261"/>
      <c r="E213" s="261"/>
      <c r="F213" s="284" t="s">
        <v>739</v>
      </c>
      <c r="G213" s="322"/>
      <c r="H213" s="313" t="s">
        <v>904</v>
      </c>
      <c r="I213" s="313"/>
      <c r="J213" s="313"/>
      <c r="K213" s="334"/>
    </row>
    <row r="214" s="1" customFormat="1" ht="15" customHeight="1">
      <c r="B214" s="333"/>
      <c r="C214" s="261"/>
      <c r="D214" s="261"/>
      <c r="E214" s="261"/>
      <c r="F214" s="284"/>
      <c r="G214" s="322"/>
      <c r="H214" s="313"/>
      <c r="I214" s="313"/>
      <c r="J214" s="313"/>
      <c r="K214" s="334"/>
    </row>
    <row r="215" s="1" customFormat="1" ht="15" customHeight="1">
      <c r="B215" s="333"/>
      <c r="C215" s="261" t="s">
        <v>864</v>
      </c>
      <c r="D215" s="261"/>
      <c r="E215" s="261"/>
      <c r="F215" s="284">
        <v>1</v>
      </c>
      <c r="G215" s="322"/>
      <c r="H215" s="313" t="s">
        <v>905</v>
      </c>
      <c r="I215" s="313"/>
      <c r="J215" s="313"/>
      <c r="K215" s="334"/>
    </row>
    <row r="216" s="1" customFormat="1" ht="15" customHeight="1">
      <c r="B216" s="333"/>
      <c r="C216" s="261"/>
      <c r="D216" s="261"/>
      <c r="E216" s="261"/>
      <c r="F216" s="284">
        <v>2</v>
      </c>
      <c r="G216" s="322"/>
      <c r="H216" s="313" t="s">
        <v>906</v>
      </c>
      <c r="I216" s="313"/>
      <c r="J216" s="313"/>
      <c r="K216" s="334"/>
    </row>
    <row r="217" s="1" customFormat="1" ht="15" customHeight="1">
      <c r="B217" s="333"/>
      <c r="C217" s="261"/>
      <c r="D217" s="261"/>
      <c r="E217" s="261"/>
      <c r="F217" s="284">
        <v>3</v>
      </c>
      <c r="G217" s="322"/>
      <c r="H217" s="313" t="s">
        <v>907</v>
      </c>
      <c r="I217" s="313"/>
      <c r="J217" s="313"/>
      <c r="K217" s="334"/>
    </row>
    <row r="218" s="1" customFormat="1" ht="15" customHeight="1">
      <c r="B218" s="333"/>
      <c r="C218" s="261"/>
      <c r="D218" s="261"/>
      <c r="E218" s="261"/>
      <c r="F218" s="284">
        <v>4</v>
      </c>
      <c r="G218" s="322"/>
      <c r="H218" s="313" t="s">
        <v>908</v>
      </c>
      <c r="I218" s="313"/>
      <c r="J218" s="313"/>
      <c r="K218" s="334"/>
    </row>
    <row r="219" s="1" customFormat="1" ht="12.75" customHeight="1">
      <c r="B219" s="335"/>
      <c r="C219" s="336"/>
      <c r="D219" s="336"/>
      <c r="E219" s="336"/>
      <c r="F219" s="336"/>
      <c r="G219" s="336"/>
      <c r="H219" s="336"/>
      <c r="I219" s="336"/>
      <c r="J219" s="336"/>
      <c r="K219" s="33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ASUS-B2\Rozpocty</dc:creator>
  <cp:lastModifiedBy>ASUS-B2\Rozpocty</cp:lastModifiedBy>
  <dcterms:created xsi:type="dcterms:W3CDTF">2025-04-23T06:59:07Z</dcterms:created>
  <dcterms:modified xsi:type="dcterms:W3CDTF">2025-04-23T06:59:11Z</dcterms:modified>
</cp:coreProperties>
</file>