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1 - Architektonicko-s..." sheetId="2" r:id="rId2"/>
    <sheet name="D.1.4.a - Zařízení pro vy..." sheetId="3" r:id="rId3"/>
    <sheet name="D.1.4.b - Zařízení pro oc..." sheetId="4" r:id="rId4"/>
    <sheet name="D.1.4.d - Zařízení pro mě..." sheetId="5" r:id="rId5"/>
    <sheet name="D.1.4.e - Zařízení zdravo..." sheetId="6" r:id="rId6"/>
    <sheet name="D.1.4.l - Zařízení slabop..." sheetId="7" r:id="rId7"/>
    <sheet name="D.1.4.m.1 - Zařízení AV t..." sheetId="8" r:id="rId8"/>
    <sheet name="D.1.4.m.2 - Zařízení AV t..." sheetId="9" r:id="rId9"/>
    <sheet name="D.1.4.g - Zařízení silnop..." sheetId="10" r:id="rId10"/>
    <sheet name="D.1.4.h - Zařízení EPS" sheetId="11" r:id="rId11"/>
    <sheet name="D.1.4.j - Zařízení JIS" sheetId="12" r:id="rId12"/>
    <sheet name="D.1.4.k - Kamerový systém..." sheetId="13" r:id="rId13"/>
    <sheet name="D.1.4.n - Stavební a pros..." sheetId="14" r:id="rId14"/>
    <sheet name="VON - Vedlejší a ostatní ..." sheetId="15" r:id="rId15"/>
    <sheet name="Seznam figur" sheetId="16" r:id="rId16"/>
    <sheet name="Pokyny pro vyplnění" sheetId="17" r:id="rId17"/>
  </sheets>
  <definedNames>
    <definedName name="_xlnm.Print_Area" localSheetId="0">'Rekapitulace stavby'!$D$4:$AO$36,'Rekapitulace stavby'!$C$42:$AQ$72</definedName>
    <definedName name="_xlnm._FilterDatabase" localSheetId="1" hidden="1">'D.1.1 - Architektonicko-s...'!$C$115:$K$1040</definedName>
    <definedName name="_xlnm.Print_Area" localSheetId="1">'D.1.1 - Architektonicko-s...'!$C$4:$J$41,'D.1.1 - Architektonicko-s...'!$C$47:$J$95,'D.1.1 - Architektonicko-s...'!$C$101:$K$1040</definedName>
    <definedName name="_xlnm._FilterDatabase" localSheetId="2" hidden="1">'D.1.4.a - Zařízení pro vy...'!$C$96:$K$175</definedName>
    <definedName name="_xlnm.Print_Area" localSheetId="2">'D.1.4.a - Zařízení pro vy...'!$C$4:$J$43,'D.1.4.a - Zařízení pro vy...'!$C$49:$J$74,'D.1.4.a - Zařízení pro vy...'!$C$80:$K$175</definedName>
    <definedName name="_xlnm._FilterDatabase" localSheetId="3" hidden="1">'D.1.4.b - Zařízení pro oc...'!$C$94:$K$298</definedName>
    <definedName name="_xlnm.Print_Area" localSheetId="3">'D.1.4.b - Zařízení pro oc...'!$C$4:$J$43,'D.1.4.b - Zařízení pro oc...'!$C$49:$J$72,'D.1.4.b - Zařízení pro oc...'!$C$78:$K$298</definedName>
    <definedName name="_xlnm._FilterDatabase" localSheetId="4" hidden="1">'D.1.4.d - Zařízení pro mě...'!$C$95:$K$265</definedName>
    <definedName name="_xlnm.Print_Area" localSheetId="4">'D.1.4.d - Zařízení pro mě...'!$C$4:$J$43,'D.1.4.d - Zařízení pro mě...'!$C$49:$J$73,'D.1.4.d - Zařízení pro mě...'!$C$79:$K$265</definedName>
    <definedName name="_xlnm._FilterDatabase" localSheetId="5" hidden="1">'D.1.4.e - Zařízení zdravo...'!$C$96:$K$188</definedName>
    <definedName name="_xlnm.Print_Area" localSheetId="5">'D.1.4.e - Zařízení zdravo...'!$C$4:$J$43,'D.1.4.e - Zařízení zdravo...'!$C$49:$J$74,'D.1.4.e - Zařízení zdravo...'!$C$80:$K$188</definedName>
    <definedName name="_xlnm._FilterDatabase" localSheetId="6" hidden="1">'D.1.4.l - Zařízení slabop...'!$C$95:$K$173</definedName>
    <definedName name="_xlnm.Print_Area" localSheetId="6">'D.1.4.l - Zařízení slabop...'!$C$4:$J$43,'D.1.4.l - Zařízení slabop...'!$C$49:$J$73,'D.1.4.l - Zařízení slabop...'!$C$79:$K$173</definedName>
    <definedName name="_xlnm._FilterDatabase" localSheetId="7" hidden="1">'D.1.4.m.1 - Zařízení AV t...'!$C$92:$K$127</definedName>
    <definedName name="_xlnm.Print_Area" localSheetId="7">'D.1.4.m.1 - Zařízení AV t...'!$C$4:$J$43,'D.1.4.m.1 - Zařízení AV t...'!$C$49:$J$70,'D.1.4.m.1 - Zařízení AV t...'!$C$76:$K$127</definedName>
    <definedName name="_xlnm._FilterDatabase" localSheetId="8" hidden="1">'D.1.4.m.2 - Zařízení AV t...'!$C$92:$K$226</definedName>
    <definedName name="_xlnm.Print_Area" localSheetId="8">'D.1.4.m.2 - Zařízení AV t...'!$C$4:$J$43,'D.1.4.m.2 - Zařízení AV t...'!$C$49:$J$70,'D.1.4.m.2 - Zařízení AV t...'!$C$76:$K$226</definedName>
    <definedName name="_xlnm._FilterDatabase" localSheetId="9" hidden="1">'D.1.4.g - Zařízení silnop...'!$C$97:$K$244</definedName>
    <definedName name="_xlnm.Print_Area" localSheetId="9">'D.1.4.g - Zařízení silnop...'!$C$4:$J$43,'D.1.4.g - Zařízení silnop...'!$C$49:$J$75,'D.1.4.g - Zařízení silnop...'!$C$81:$K$244</definedName>
    <definedName name="_xlnm._FilterDatabase" localSheetId="10" hidden="1">'D.1.4.h - Zařízení EPS'!$C$95:$K$149</definedName>
    <definedName name="_xlnm.Print_Area" localSheetId="10">'D.1.4.h - Zařízení EPS'!$C$4:$J$43,'D.1.4.h - Zařízení EPS'!$C$49:$J$73,'D.1.4.h - Zařízení EPS'!$C$79:$K$149</definedName>
    <definedName name="_xlnm._FilterDatabase" localSheetId="11" hidden="1">'D.1.4.j - Zařízení JIS'!$C$92:$K$147</definedName>
    <definedName name="_xlnm.Print_Area" localSheetId="11">'D.1.4.j - Zařízení JIS'!$C$4:$J$43,'D.1.4.j - Zařízení JIS'!$C$49:$J$70,'D.1.4.j - Zařízení JIS'!$C$76:$K$147</definedName>
    <definedName name="_xlnm._FilterDatabase" localSheetId="12" hidden="1">'D.1.4.k - Kamerový systém...'!$C$93:$K$133</definedName>
    <definedName name="_xlnm.Print_Area" localSheetId="12">'D.1.4.k - Kamerový systém...'!$C$4:$J$43,'D.1.4.k - Kamerový systém...'!$C$49:$J$71,'D.1.4.k - Kamerový systém...'!$C$77:$K$133</definedName>
    <definedName name="_xlnm._FilterDatabase" localSheetId="13" hidden="1">'D.1.4.n - Stavební a pros...'!$C$90:$K$118</definedName>
    <definedName name="_xlnm.Print_Area" localSheetId="13">'D.1.4.n - Stavební a pros...'!$C$4:$J$43,'D.1.4.n - Stavební a pros...'!$C$49:$J$68,'D.1.4.n - Stavební a pros...'!$C$74:$K$118</definedName>
    <definedName name="_xlnm._FilterDatabase" localSheetId="14" hidden="1">'VON - Vedlejší a ostatní ...'!$C$89:$K$153</definedName>
    <definedName name="_xlnm.Print_Area" localSheetId="14">'VON - Vedlejší a ostatní ...'!$C$4:$J$41,'VON - Vedlejší a ostatní ...'!$C$47:$J$69,'VON - Vedlejší a ostatní ...'!$C$75:$K$153</definedName>
    <definedName name="_xlnm.Print_Area" localSheetId="15">'Seznam figur'!$C$4:$G$108</definedName>
    <definedName name="_xlnm.Print_Area" localSheetId="16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'D.1.1 - Architektonicko-s...'!$115:$115</definedName>
    <definedName name="_xlnm.Print_Titles" localSheetId="2">'D.1.4.a - Zařízení pro vy...'!$96:$96</definedName>
    <definedName name="_xlnm.Print_Titles" localSheetId="3">'D.1.4.b - Zařízení pro oc...'!$94:$94</definedName>
    <definedName name="_xlnm.Print_Titles" localSheetId="4">'D.1.4.d - Zařízení pro mě...'!$95:$95</definedName>
    <definedName name="_xlnm.Print_Titles" localSheetId="5">'D.1.4.e - Zařízení zdravo...'!$96:$96</definedName>
    <definedName name="_xlnm.Print_Titles" localSheetId="6">'D.1.4.l - Zařízení slabop...'!$95:$95</definedName>
    <definedName name="_xlnm.Print_Titles" localSheetId="7">'D.1.4.m.1 - Zařízení AV t...'!$92:$92</definedName>
    <definedName name="_xlnm.Print_Titles" localSheetId="8">'D.1.4.m.2 - Zařízení AV t...'!$92:$92</definedName>
    <definedName name="_xlnm.Print_Titles" localSheetId="9">'D.1.4.g - Zařízení silnop...'!$97:$97</definedName>
    <definedName name="_xlnm.Print_Titles" localSheetId="10">'D.1.4.h - Zařízení EPS'!$95:$95</definedName>
    <definedName name="_xlnm.Print_Titles" localSheetId="11">'D.1.4.j - Zařízení JIS'!$92:$92</definedName>
    <definedName name="_xlnm.Print_Titles" localSheetId="12">'D.1.4.k - Kamerový systém...'!$93:$93</definedName>
    <definedName name="_xlnm.Print_Titles" localSheetId="13">'D.1.4.n - Stavební a pros...'!$90:$90</definedName>
    <definedName name="_xlnm.Print_Titles" localSheetId="14">'VON - Vedlejší a ostatní ...'!$89:$89</definedName>
    <definedName name="_xlnm.Print_Titles" localSheetId="15">'Seznam figur'!$9:$9</definedName>
  </definedNames>
  <calcPr fullCalcOnLoad="1"/>
</workbook>
</file>

<file path=xl/sharedStrings.xml><?xml version="1.0" encoding="utf-8"?>
<sst xmlns="http://schemas.openxmlformats.org/spreadsheetml/2006/main" count="20847" uniqueCount="2988">
  <si>
    <t>Export Komplet</t>
  </si>
  <si>
    <t>VZ</t>
  </si>
  <si>
    <t>2.0</t>
  </si>
  <si>
    <t>ZAMOK</t>
  </si>
  <si>
    <t>False</t>
  </si>
  <si>
    <t>{117454c4-aeb4-4c50-a23f-827ff1c39549}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</si>
  <si>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</si>
  <si>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</si>
  <si>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</si>
  <si>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</si>
  <si>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</si>
  <si>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</si>
  <si>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</si>
  <si>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</si>
  <si>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2021-35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</si>
  <si>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</si>
  <si>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</si>
  <si>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ZČU - REKONSTRUKCE POSLUCHÁREN UP 101,104,108,112 a 115</t>
  </si>
  <si>
    <t>KSO:</t>
  </si>
  <si>
    <t/>
  </si>
  <si>
    <t>CC-CZ:</t>
  </si>
  <si>
    <t>Místo:</t>
  </si>
  <si>
    <t>Areál ZČU, Univerzitní 22, 306 14 Plzeň</t>
  </si>
  <si>
    <t>Datum:</t>
  </si>
  <si>
    <t>15. 1. 2024</t>
  </si>
  <si>
    <t>Zadavatel:</t>
  </si>
  <si>
    <t>IČ:</t>
  </si>
  <si>
    <t>Západočeská univerzita v Plzni, Univerzitní 8, 306</t>
  </si>
  <si>
    <t>DIČ:</t>
  </si>
  <si>
    <t>Uchazeč:</t>
  </si>
  <si>
    <t>Vyplň údaj</t>
  </si>
  <si>
    <t>Projektant:</t>
  </si>
  <si>
    <t>ATELIER SOUKUP OPL ŠVEHLA S.R.O.</t>
  </si>
  <si>
    <t>True</t>
  </si>
  <si>
    <t>Zpracovatel:</t>
  </si>
  <si>
    <t>Michal Jirka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</si>
  <si>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</si>
  <si>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</si>
  <si>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</si>
  <si>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</si>
  <si>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</si>
  <si>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</si>
  <si>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</si>
  <si>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</si>
  <si>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</si>
  <si>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</si>
  <si>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</si>
  <si>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</si>
  <si>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</si>
  <si>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</si>
  <si>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</si>
  <si>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</si>
  <si>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</si>
  <si>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</si>
  <si>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</si>
  <si>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</si>
  <si>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</si>
  <si>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</si>
  <si>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</si>
  <si>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</si>
  <si>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</si>
  <si>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</si>
  <si>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</si>
  <si>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</si>
  <si>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</si>
  <si>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</si>
  <si>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</si>
  <si>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</si>
  <si>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</si>
  <si>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</si>
  <si>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</si>
  <si>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</si>
  <si>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</si>
  <si>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</si>
  <si>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</si>
  <si>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</si>
  <si>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2.</t>
  </si>
  <si>
    <t>Etapa 1 - Posluchárna 101</t>
  </si>
  <si>
    <t>STA</t>
  </si>
  <si>
    <t>1</t>
  </si>
  <si>
    <t>{e5d06d7f-bbd3-47b0-bf3f-d07f3cdf4bf6}</t>
  </si>
  <si>
    <t>2</t>
  </si>
  <si>
    <t>/</t>
  </si>
  <si>
    <t>D.1.1</t>
  </si>
  <si>
    <t xml:space="preserve">Architektonicko-stavební a konstrukční řešení </t>
  </si>
  <si>
    <t>Soupis</t>
  </si>
  <si>
    <t>{0118bced-0350-4f3c-b0d6-fd40332dc759}</t>
  </si>
  <si>
    <t>D.1.4</t>
  </si>
  <si>
    <t xml:space="preserve">Technika prostředí staveb </t>
  </si>
  <si>
    <t>{89ecaec0-d9a0-4c64-a4c6-dd419525f0ed}</t>
  </si>
  <si>
    <t>D.1.4.a</t>
  </si>
  <si>
    <t xml:space="preserve">Zařízení pro vytápění </t>
  </si>
  <si>
    <t>3</t>
  </si>
  <si>
    <t>{c708b1a5-7370-4ead-aeda-1af2d20f5daf}</t>
  </si>
  <si>
    <t>D.1.4.b</t>
  </si>
  <si>
    <t>Zařízení pro ochlazování staveb, zařízení vzduchotechniky</t>
  </si>
  <si>
    <t>{5ffbb1e4-458a-4545-bfdc-3361d9b398ee}</t>
  </si>
  <si>
    <t>D.1.4.d</t>
  </si>
  <si>
    <t xml:space="preserve">Zařízení pro měření a regulaci </t>
  </si>
  <si>
    <t>{8d331121-b710-41e6-9651-d2f6fe211d05}</t>
  </si>
  <si>
    <t>D.1.4.e</t>
  </si>
  <si>
    <t xml:space="preserve">Zařízení zdravotně-tecnických instalací </t>
  </si>
  <si>
    <t>{3aa2303c-f811-4813-8007-331043eb119d}</t>
  </si>
  <si>
    <t>D.1.4.l</t>
  </si>
  <si>
    <t>Zařízení slaboproudé elektrotechniky - Strukturovaná kabeláž</t>
  </si>
  <si>
    <t>{1eb7145d-5ff0-4bda-835c-43ecce883fb6}</t>
  </si>
  <si>
    <t>D.1.4.m</t>
  </si>
  <si>
    <t>Zařízení AV techniky</t>
  </si>
  <si>
    <t>{9a87806a-959f-4b12-9fed-cc8fff7e4a61}</t>
  </si>
  <si>
    <t>D.1.4.m.1</t>
  </si>
  <si>
    <t>Zařízení AV techniky - stavba</t>
  </si>
  <si>
    <t>4</t>
  </si>
  <si>
    <t>{0ce41634-e2fa-4405-b540-b0ca71589126}</t>
  </si>
  <si>
    <t>D.1.4.m.2</t>
  </si>
  <si>
    <t>Zařízení AV techniky - technika</t>
  </si>
  <si>
    <t>{5c4dbeea-131a-4fd7-8e3a-83b664129a82}</t>
  </si>
  <si>
    <t>D.1.4.g</t>
  </si>
  <si>
    <t xml:space="preserve">Zařízení silnoproudé elektrotechniky, včetně bleskosvodů a uzemnění, osvělení </t>
  </si>
  <si>
    <t>{00f26475-610c-48fd-8813-afa563d609fa}</t>
  </si>
  <si>
    <t>D.1.4.h</t>
  </si>
  <si>
    <t>Zařízení EPS</t>
  </si>
  <si>
    <t>{3f4597be-e6a1-4878-99b0-fa08206cbd41}</t>
  </si>
  <si>
    <t>D.1.4.j</t>
  </si>
  <si>
    <t>Zařízení JIS</t>
  </si>
  <si>
    <t>{0c55a148-a465-4787-9832-557a2ca539b5}</t>
  </si>
  <si>
    <t>D.1.4.k</t>
  </si>
  <si>
    <t>Kamerový systém CCTV</t>
  </si>
  <si>
    <t>{89468e24-cd13-4028-9555-297207b102ff}</t>
  </si>
  <si>
    <t>D.1.4.n</t>
  </si>
  <si>
    <t>Stavební a prostorová akustika</t>
  </si>
  <si>
    <t>{aaf10ee7-2080-4d78-a1e9-a41fdda39523}</t>
  </si>
  <si>
    <t>VON</t>
  </si>
  <si>
    <t xml:space="preserve">Vedlejší a ostatní rozpočtové náklady </t>
  </si>
  <si>
    <t>{c2fdda42-04cd-4e38-a89e-28307c82f80b}</t>
  </si>
  <si>
    <t>ko</t>
  </si>
  <si>
    <t>13,384</t>
  </si>
  <si>
    <t>lešení</t>
  </si>
  <si>
    <t>641,556</t>
  </si>
  <si>
    <t>KRYCÍ LIST SOUPISU PRACÍ</t>
  </si>
  <si>
    <t>malby</t>
  </si>
  <si>
    <t>437,87</t>
  </si>
  <si>
    <t>nátěr_podhled</t>
  </si>
  <si>
    <t>446,032</t>
  </si>
  <si>
    <t>omítka_stěny</t>
  </si>
  <si>
    <t>311,71</t>
  </si>
  <si>
    <t>omítka_stropy</t>
  </si>
  <si>
    <t>126,16</t>
  </si>
  <si>
    <t>Objekt:</t>
  </si>
  <si>
    <t>SKN01</t>
  </si>
  <si>
    <t>94,648</t>
  </si>
  <si>
    <t>2. - Etapa 1 - Posluchárna 101</t>
  </si>
  <si>
    <t>SKN02</t>
  </si>
  <si>
    <t>8,73</t>
  </si>
  <si>
    <t>Soupis:</t>
  </si>
  <si>
    <t>skn03</t>
  </si>
  <si>
    <t>6,47</t>
  </si>
  <si>
    <t xml:space="preserve">D.1.1 - Architektonicko-stavební a konstrukční řešení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</si>
  <si>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</si>
  <si>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</si>
  <si>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</si>
  <si>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</si>
  <si>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</si>
  <si>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</si>
  <si>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</si>
  <si>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</si>
  <si>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</si>
  <si>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</si>
  <si>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61 - Úprava povrchů vnitřních</t>
  </si>
  <si>
    <t xml:space="preserve">      63 - Podlahy a podlahové konstrukce</t>
  </si>
  <si>
    <t xml:space="preserve">      64 - Osazování výplní otvorů</t>
  </si>
  <si>
    <t xml:space="preserve">    9 - Ostatní konstrukce a práce, bourání</t>
  </si>
  <si>
    <t xml:space="preserve">      93 - Různé dokončovací konstrukce a práce inženýrských staveb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</si>
  <si>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</si>
  <si>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</si>
  <si>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</si>
  <si>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  97 - Prorážení otvorů a ostatní bourací práce</t>
  </si>
  <si>
    <t xml:space="preserve">      98 - Demolice a sanace</t>
  </si>
  <si>
    <t xml:space="preserve">      99 - Přesun hmot a manipulace se sutí</t>
  </si>
  <si>
    <t xml:space="preserve">        997 - Přesun sutě</t>
  </si>
  <si>
    <t xml:space="preserve">    998 - Přesun hmot</t>
  </si>
  <si>
    <t>PSV - Práce a dodávky PSV</t>
  </si>
  <si>
    <t xml:space="preserve">    714 - Akustická a protiotřesová opatření</t>
  </si>
  <si>
    <t xml:space="preserve">    725 - Zdravotechnika - zařizovací předměty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</si>
  <si>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</si>
  <si>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</si>
  <si>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</si>
  <si>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</si>
  <si>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</si>
  <si>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</si>
  <si>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</si>
  <si>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789 - Povrchové úpravy ocelových konstrukcí a technologických zařízení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</si>
  <si>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</si>
  <si>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</si>
  <si>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</si>
  <si>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</si>
  <si>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</si>
  <si>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</si>
  <si>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</si>
  <si>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</si>
  <si>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</si>
  <si>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</si>
  <si>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</si>
  <si>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</si>
  <si>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</si>
  <si>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</si>
  <si>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</si>
  <si>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</si>
  <si>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</si>
  <si>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</si>
  <si>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</si>
  <si>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181411131</t>
  </si>
  <si>
    <t>Založení parkového trávníku výsevem pl do 1000 m2 v rovině a ve svahu do 1:5</t>
  </si>
  <si>
    <t>m2</t>
  </si>
  <si>
    <t>CS ÚRS 2023 02</t>
  </si>
  <si>
    <t>-997578950</t>
  </si>
  <si>
    <t>PP</t>
  </si>
  <si>
    <t>Založení trávníku na půdě předem připravené plochy do 1000 m2 výsevem včetně utažení parkového v rovině nebo na svahu do 1:5</t>
  </si>
  <si>
    <t>Online PSC</t>
  </si>
  <si>
    <t>https://podminky.urs.cz/item/CS_URS_2023_02/181411131</t>
  </si>
  <si>
    <t>VV</t>
  </si>
  <si>
    <t>v místě pod zařízením staveniště</t>
  </si>
  <si>
    <t>750</t>
  </si>
  <si>
    <t>Součet</t>
  </si>
  <si>
    <t>M</t>
  </si>
  <si>
    <t>00572410</t>
  </si>
  <si>
    <t>osivo směs travní parková</t>
  </si>
  <si>
    <t>kg</t>
  </si>
  <si>
    <t>8</t>
  </si>
  <si>
    <t>2076119873</t>
  </si>
  <si>
    <t>750*0,02 'Přepočtené koeficientem množství</t>
  </si>
  <si>
    <t>182303111</t>
  </si>
  <si>
    <t>Doplnění zeminy nebo substrátu na travnatých plochách tl do 50 mm rovina v rovinně a svahu do 1:5</t>
  </si>
  <si>
    <t>-209881335</t>
  </si>
  <si>
    <t>Doplnění zeminy nebo substrátu na travnatých plochách tloušťky do 50 mm v rovině nebo na svahu do 1:5</t>
  </si>
  <si>
    <t>https://podminky.urs.cz/item/CS_URS_2023_02/182303111</t>
  </si>
  <si>
    <t>10364101</t>
  </si>
  <si>
    <t>zemina pro terénní úpravy - ornice</t>
  </si>
  <si>
    <t>t</t>
  </si>
  <si>
    <t>-728422769</t>
  </si>
  <si>
    <t>0,05*750*1,5</t>
  </si>
  <si>
    <t>Zakládání</t>
  </si>
  <si>
    <t>5</t>
  </si>
  <si>
    <t>273353111</t>
  </si>
  <si>
    <t>Bednění kotevních otvorů v základových deskách průřezu přes 0,01 do 0,02 m2 hl do 0,5 m</t>
  </si>
  <si>
    <t>kus</t>
  </si>
  <si>
    <t>-2014661456</t>
  </si>
  <si>
    <t>Bednění kotevních otvorů a prostupů v základových konstrukcích v deskách včetně polohového zajištění a odbednění, popř. ztraceného bednění z pletiva apod. průřezu přes 0,01 do 0,02 m2, hl. do 0,50 m</t>
  </si>
  <si>
    <t>https://podminky.urs.cz/item/CS_URS_2023_02/273353111</t>
  </si>
  <si>
    <t>60"otvor pro prvek OS_101_10 dodávka viz. část elektro</t>
  </si>
  <si>
    <t>Svislé a kompletní konstrukce</t>
  </si>
  <si>
    <t>6</t>
  </si>
  <si>
    <t>310237241</t>
  </si>
  <si>
    <t>Zazdívka otvorů pl přes 0,09 do 0,25 m2 ve zdivu nadzákladovém cihlami pálenými tl do 300 mm</t>
  </si>
  <si>
    <t>54728832</t>
  </si>
  <si>
    <t>Zazdívka otvorů ve zdivu nadzákladovém cihlami pálenými plochy přes 0,09 m2 do 0,25 m2, ve zdi tl. do 300 mm</t>
  </si>
  <si>
    <t>https://podminky.urs.cz/item/CS_URS_2023_02/310237241</t>
  </si>
  <si>
    <t>původní ovládací skřníň elektro demont, nika zazděna  0,5*0,5*0,15</t>
  </si>
  <si>
    <t>7</t>
  </si>
  <si>
    <t>310237251</t>
  </si>
  <si>
    <t>Zazdívka otvorů pl přes 0,09 do 0,25 m2 ve zdivu nadzákladovém cihlami pálenými tl přes 300 do 450 mm</t>
  </si>
  <si>
    <t>-502101944</t>
  </si>
  <si>
    <t>Zazdívka otvorů ve zdivu nadzákladovém cihlami pálenými plochy přes 0,09 m2 do 0,25 m2, ve zdi tl. přes 300 do 450 mm</t>
  </si>
  <si>
    <t>https://podminky.urs.cz/item/CS_URS_2023_02/310237251</t>
  </si>
  <si>
    <t>zazdívka části promítacího okna</t>
  </si>
  <si>
    <t>310238211</t>
  </si>
  <si>
    <t>Zazdívka otvorů pl přes 0,25 do 1 m2 ve zdivu nadzákladovém cihlami pálenými na MVC</t>
  </si>
  <si>
    <t>m3</t>
  </si>
  <si>
    <t>-1868547791</t>
  </si>
  <si>
    <t>Zazdívka otvorů ve zdivu nadzákladovém cihlami pálenými plochy přes 0,25 m2 do 1 m2 na maltu vápenocementovou</t>
  </si>
  <si>
    <t>https://podminky.urs.cz/item/CS_URS_2023_02/310238211</t>
  </si>
  <si>
    <t xml:space="preserve">zúžení otvoru pro vstupní 2kř dveře </t>
  </si>
  <si>
    <t>0,4*0,42*2,17</t>
  </si>
  <si>
    <t>9</t>
  </si>
  <si>
    <t>317944321</t>
  </si>
  <si>
    <t>Válcované nosníky do č.12 dodatečně osazované do připravených otvorů</t>
  </si>
  <si>
    <t>-2095740247</t>
  </si>
  <si>
    <t>Válcované nosníky dodatečně osazované do připravených otvorů bez zazdění hlav do č. 12</t>
  </si>
  <si>
    <t>https://podminky.urs.cz/item/CS_URS_2023_02/317944321</t>
  </si>
  <si>
    <t>OP_101/01</t>
  </si>
  <si>
    <t>0,008</t>
  </si>
  <si>
    <t>OP_101/04</t>
  </si>
  <si>
    <t>0,023</t>
  </si>
  <si>
    <t>10</t>
  </si>
  <si>
    <t>317944323</t>
  </si>
  <si>
    <t>Válcované nosníky č.14 až 22 dodatečně osazované do připravených otvorů</t>
  </si>
  <si>
    <t>-162651054</t>
  </si>
  <si>
    <t>Válcované nosníky dodatečně osazované do připravených otvorů bez zazdění hlav č. 14 až 22</t>
  </si>
  <si>
    <t>https://podminky.urs.cz/item/CS_URS_2023_02/317944323</t>
  </si>
  <si>
    <t>OP_101/02</t>
  </si>
  <si>
    <t>0,057</t>
  </si>
  <si>
    <t>OP_101/03</t>
  </si>
  <si>
    <t>0,069</t>
  </si>
  <si>
    <t>11</t>
  </si>
  <si>
    <t>340239212</t>
  </si>
  <si>
    <t>Zazdívka otvorů v příčkách nebo stěnách pl přes 1 do 4 m2 cihlami plnými tl přes 100 mm</t>
  </si>
  <si>
    <t>991013499</t>
  </si>
  <si>
    <t>Zazdívka otvorů v příčkách nebo stěnách cihlami plnými pálenými plochy přes 1 m2 do 4 m2, tloušťky přes 100 mm</t>
  </si>
  <si>
    <t>https://podminky.urs.cz/item/CS_URS_2023_02/340239212</t>
  </si>
  <si>
    <t>1,05*1,97</t>
  </si>
  <si>
    <t>0,68*2,13</t>
  </si>
  <si>
    <t>0,427*2,3</t>
  </si>
  <si>
    <t>Vodorovné konstrukce</t>
  </si>
  <si>
    <t>430321414</t>
  </si>
  <si>
    <t>Schodišťová konstrukce a rampa ze ŽB tř. C 25/30</t>
  </si>
  <si>
    <t>-1636858275</t>
  </si>
  <si>
    <t>Schodišťové konstrukce a rampy z betonu železového (bez výztuže) stupně, schodnice, ramena, podesty s nosníky tř. C 25/30</t>
  </si>
  <si>
    <t>https://podminky.urs.cz/item/CS_URS_2023_02/430321414</t>
  </si>
  <si>
    <t>X01- ELEVACE 5 ST</t>
  </si>
  <si>
    <t>0,45*0,17*(1,373+1,197-0,32-0,339)</t>
  </si>
  <si>
    <t>0,45*0,119*(1,728+1,2-0,32-0,339)</t>
  </si>
  <si>
    <t>0,45*0,089*(2,082+1,203-0,32-0,339)</t>
  </si>
  <si>
    <t>0,45*0,039*(2,437+1,206-0,32-0,339)</t>
  </si>
  <si>
    <t>0,45*0,17*(1,226+1,375-0,32-0,339)</t>
  </si>
  <si>
    <t>0,45*0,119*(1,208+1,737-0,32-0,339)</t>
  </si>
  <si>
    <t>0,45*0,089*(1,206+2,098-0,32-0,339)</t>
  </si>
  <si>
    <t>0,45*0,039*(1,204+2,46-0,32-0,339)</t>
  </si>
  <si>
    <t>X02 - NOVÉ SCHODY ELEVACE</t>
  </si>
  <si>
    <t>0,15*(0,453+0,17+0,402+0,119+0,372+0,089+0,323+0,04+0,283)*1,2*2</t>
  </si>
  <si>
    <t>X03 - ELEVACE V MÍSTĚ PŮVODNÍHO SCHODIŠTĚ</t>
  </si>
  <si>
    <t>0,15*(0,16+0,16+0,269+0,115+0,115+0,272+0,073+0,073+0,272+0,271)*(0,32+0,339)</t>
  </si>
  <si>
    <t>X04 - SCHODIŠTĚ V MÍSTĚ PŮVODNÍHO SCHODIŠTĚ</t>
  </si>
  <si>
    <t>0,15*(0,16+0,16+0,269+0,115+0,115+0,272+0,073+0,073+0,272+0,02+0,02+0,271)*1,05*2</t>
  </si>
  <si>
    <t>X05 - ELEVACE 5 ST</t>
  </si>
  <si>
    <t>0,45*0,17*2,185</t>
  </si>
  <si>
    <t>0,45*0,119*2,802</t>
  </si>
  <si>
    <t>0,45*0,089*3,418</t>
  </si>
  <si>
    <t>0,45*0,039*4,034</t>
  </si>
  <si>
    <t>0,15*0,076*5,14</t>
  </si>
  <si>
    <t>13</t>
  </si>
  <si>
    <t>4303618R</t>
  </si>
  <si>
    <t>Montáž výztuže schodišťových konstrukcí a ramp  stupňů, schodnic, ramen, podest s nosníky z betonářské oceli (materiál ve specifikaci)</t>
  </si>
  <si>
    <t>vlastní položka</t>
  </si>
  <si>
    <t>364459293</t>
  </si>
  <si>
    <t>Montáž výztuže schodišťových konstrukcí a ramp stupňů, schodnic, ramen, podest s nosníky z betonářské oceli (materiál ve specifikaci)</t>
  </si>
  <si>
    <t>pr. 14</t>
  </si>
  <si>
    <t>(41*0,21+35*0,39+31*0,41+31*0,48+126*0,32+56*0,53+150*0,39+30*0,25)*1,21/1000</t>
  </si>
  <si>
    <t>pr. 12</t>
  </si>
  <si>
    <t>0,1+0,013</t>
  </si>
  <si>
    <t>pr. 10</t>
  </si>
  <si>
    <t>0,22*(31+98+56+150+30)*0,888/1000</t>
  </si>
  <si>
    <t>pr. 8</t>
  </si>
  <si>
    <t>0,075+0,041</t>
  </si>
  <si>
    <t>14</t>
  </si>
  <si>
    <t>OS_101_02</t>
  </si>
  <si>
    <t>KOTEVNÍ TRN, ocelový trn Ø14mm – délka 210mm, kompletní dodávka viz odkaz OS_101_02</t>
  </si>
  <si>
    <t>ks</t>
  </si>
  <si>
    <t>-1983245748</t>
  </si>
  <si>
    <t>15</t>
  </si>
  <si>
    <t>OS_101_03</t>
  </si>
  <si>
    <t>KOTEVNÍ TRN, ocelový trn Ø14mm – délka 390mm (270+120), kompletní dodávka viz odkaz OS_101_03</t>
  </si>
  <si>
    <t>864426071</t>
  </si>
  <si>
    <t>16</t>
  </si>
  <si>
    <t>OS_101_04</t>
  </si>
  <si>
    <t>KOTEVNÍ TRN, ocelový trn Ø14mm – délka 410mm (290+120), kompletní dodávka viz odkaz OS_101_04</t>
  </si>
  <si>
    <t>2085053804</t>
  </si>
  <si>
    <t>17</t>
  </si>
  <si>
    <t>OS_101_05</t>
  </si>
  <si>
    <t>KOTEVNÍ TRN, ocelový trn Ø14mm – délka 480mm (360+120), kompletní dodávka viz odkaz OS_101_05</t>
  </si>
  <si>
    <t>80024184</t>
  </si>
  <si>
    <t>18</t>
  </si>
  <si>
    <t>OS_101_05.1</t>
  </si>
  <si>
    <t>KOTEVNÍ TRN, ocelový trn Ø10mm (podlaha) – délka 220mm, kompletní dodávka viz odkaz OS_101_05</t>
  </si>
  <si>
    <t>1135688324</t>
  </si>
  <si>
    <t>19</t>
  </si>
  <si>
    <t>OS_101_07</t>
  </si>
  <si>
    <t>KOTEVNÍ TRN, ocelový trn Ø14mm (stěna) – délka 200-320mm, kompletní dodávka viz odkaz OS_101_07</t>
  </si>
  <si>
    <t>1596732984</t>
  </si>
  <si>
    <t>20</t>
  </si>
  <si>
    <t>OS_101_07.1</t>
  </si>
  <si>
    <t>KOTEVNÍ TRN, ocelový trn Ø10mm (podlaha) – délka 220mm, kompletní dodávka viz odkaz OS_101_07</t>
  </si>
  <si>
    <t>745471375</t>
  </si>
  <si>
    <t>OS_101_08</t>
  </si>
  <si>
    <t>VÝZTUŽ STUPNĚ, výztuž Ø12mm– délka 1,5 – 68ks = souhrnná délka 102,0m, kompletní dodávka viz odkaz OS_101_08</t>
  </si>
  <si>
    <t>-556887357</t>
  </si>
  <si>
    <t>102*0,888/1000*1,1</t>
  </si>
  <si>
    <t>22</t>
  </si>
  <si>
    <t>OS_101_08.1</t>
  </si>
  <si>
    <t>VÝZTUŽ STUPNĚ, třmínky výztuž Ø8mm – celkový počet 96 ks, kompletní dodávka viz odkaz OS_101_08</t>
  </si>
  <si>
    <t>743348097</t>
  </si>
  <si>
    <t>96*1,8*0,395/1000*1,1</t>
  </si>
  <si>
    <t>23</t>
  </si>
  <si>
    <t>OS_101_11</t>
  </si>
  <si>
    <t>KOTEVNÍ TRN, ocelový trn Ø14mm (stěna) – délka 300-530mm, kompletní dodávka viz odkaz OS_101_11</t>
  </si>
  <si>
    <t>-106724700</t>
  </si>
  <si>
    <t>24</t>
  </si>
  <si>
    <t>OS_101_11.1</t>
  </si>
  <si>
    <t>KOTEVNÍ TRN, ocelový trn Ø10mm (podlaha) – délka 220mm,  kompletní dodávka viz odkaz OS_101_11</t>
  </si>
  <si>
    <t>-1771200138</t>
  </si>
  <si>
    <t>25</t>
  </si>
  <si>
    <t>OS_101_12</t>
  </si>
  <si>
    <t>VÝZTUŽ STUPNĚ, výztuž Ø12mm– délka 0,35 – 28ks = souhrnná délka 12,8m,  kompletní dodávka viz odkaz OS_101_12</t>
  </si>
  <si>
    <t>202904103</t>
  </si>
  <si>
    <t>12,8*0,888/1000*1,1</t>
  </si>
  <si>
    <t>26</t>
  </si>
  <si>
    <t>OS_101_12.1</t>
  </si>
  <si>
    <t>VÝZTUŽ STUPNĚ, třmínky výztuž Ø8mm – celkový počet 56 ks, kompletní dodávka viz odkaz OS_101_12</t>
  </si>
  <si>
    <t>1456821110</t>
  </si>
  <si>
    <t>56*1,7*0,395/1000*1,1</t>
  </si>
  <si>
    <t>27</t>
  </si>
  <si>
    <t>OS_101_13</t>
  </si>
  <si>
    <t>KOTEVNÍ TRN, ocelový trn Ø14mm (stěna) – délka 260-390mm, kompletní dodávka viz odkaz OS_101_13</t>
  </si>
  <si>
    <t>1081908027</t>
  </si>
  <si>
    <t>28</t>
  </si>
  <si>
    <t>OS_101_13.1</t>
  </si>
  <si>
    <t>KOTEVNÍ TRN, ocelový trn Ø10mm (podlaha) – délka 220mm, kompletní dodávka viz odkaz OS_101_13</t>
  </si>
  <si>
    <t>-622234122</t>
  </si>
  <si>
    <t>29</t>
  </si>
  <si>
    <t>OS_101_14</t>
  </si>
  <si>
    <t>KOTEVNÍ TRN, ocelový trn Ø14mm – délka 250mm, kompletní dodávka viz odkaz OS_101_14</t>
  </si>
  <si>
    <t>-507035987</t>
  </si>
  <si>
    <t>30</t>
  </si>
  <si>
    <t>OS_101_14.1</t>
  </si>
  <si>
    <t>KOTEVNÍ TRN, ocelový trn Ø10mm (podlaha) – délka 220mm, kompletní dodávka viz odkaz OS_101_14</t>
  </si>
  <si>
    <t>1955687000</t>
  </si>
  <si>
    <t>31</t>
  </si>
  <si>
    <t>431351121</t>
  </si>
  <si>
    <t>Zřízení bednění podest schodišť a ramp přímočarých v do 4 m</t>
  </si>
  <si>
    <t>1147111106</t>
  </si>
  <si>
    <t>Bednění podest, podstupňových desek a ramp včetně podpěrné konstrukce výšky do 4 m půdorysně přímočarých zřízení</t>
  </si>
  <si>
    <t>https://podminky.urs.cz/item/CS_URS_2023_02/431351121</t>
  </si>
  <si>
    <t>2*12*0,15*1,05</t>
  </si>
  <si>
    <t>32</t>
  </si>
  <si>
    <t>431351122</t>
  </si>
  <si>
    <t>Odstranění bednění podest schodišť a ramp přímočarých v do 4 m</t>
  </si>
  <si>
    <t>70084084</t>
  </si>
  <si>
    <t>Bednění podest, podstupňových desek a ramp včetně podpěrné konstrukce výšky do 4 m půdorysně přímočarých odstranění</t>
  </si>
  <si>
    <t>https://podminky.urs.cz/item/CS_URS_2023_02/431351122</t>
  </si>
  <si>
    <t>33</t>
  </si>
  <si>
    <t>431351125</t>
  </si>
  <si>
    <t>Zřízení bednění podest schodišť a ramp křivočarých v do 4 m</t>
  </si>
  <si>
    <t>97141646</t>
  </si>
  <si>
    <t>Bednění podest, podstupňových desek a ramp včetně podpěrné konstrukce výšky do 4 m půdorysně křivočarých zřízení</t>
  </si>
  <si>
    <t>https://podminky.urs.cz/item/CS_URS_2023_02/431351125</t>
  </si>
  <si>
    <t>0,45*(1,373+1,197-0,32-0,339)</t>
  </si>
  <si>
    <t>0,45*(1,728+1,2-0,32-0,339)</t>
  </si>
  <si>
    <t>0,45*(2,082+1,203-0,32-0,339)</t>
  </si>
  <si>
    <t>0,45*(2,437+1,206-0,32-0,339)</t>
  </si>
  <si>
    <t>0,45*(1,226+1,375-0,32-0,339)</t>
  </si>
  <si>
    <t>0,45*(1,208+1,737-0,32-0,339)</t>
  </si>
  <si>
    <t>0,45*(1,206+2,098-0,32-0,339)</t>
  </si>
  <si>
    <t>0,45*(1,204+2,46-0,32-0,339)</t>
  </si>
  <si>
    <t>2*9*0,15*1,2</t>
  </si>
  <si>
    <t>10*0,15*(0,32+0,339)</t>
  </si>
  <si>
    <t>0,45*2,185</t>
  </si>
  <si>
    <t>0,45*2,802</t>
  </si>
  <si>
    <t>0,45*3,418</t>
  </si>
  <si>
    <t>0,45*4,034</t>
  </si>
  <si>
    <t>0,15*5,14</t>
  </si>
  <si>
    <t>34</t>
  </si>
  <si>
    <t>431351126</t>
  </si>
  <si>
    <t>Odstranění bednění podest schodišť a ramp křivočarých v do 4 m</t>
  </si>
  <si>
    <t>1904423594</t>
  </si>
  <si>
    <t>Bednění podest, podstupňových desek a ramp včetně podpěrné konstrukce výšky do 4 m půdorysně křivočarých odstranění</t>
  </si>
  <si>
    <t>https://podminky.urs.cz/item/CS_URS_2023_02/431351126</t>
  </si>
  <si>
    <t>35</t>
  </si>
  <si>
    <t>OS_101_16</t>
  </si>
  <si>
    <t>PROSTUP A CHRÁNIČKA PRO VEDENÍ KABELÁŽE K ZÁSUVKÁM (1. ŘADA ELEVACE), chráničky do bednění (2x průměr 20mm vč. protahovacího drátu), souhrnná délka 2x 10,0m, kompletní dodávka viz odkaz OS_101_16</t>
  </si>
  <si>
    <t>1630053486</t>
  </si>
  <si>
    <t>Úpravy povrchů, podlahy a osazování výplní</t>
  </si>
  <si>
    <t>61</t>
  </si>
  <si>
    <t>Úprava povrchů vnitřních</t>
  </si>
  <si>
    <t>36</t>
  </si>
  <si>
    <t>611131121</t>
  </si>
  <si>
    <t>Penetrační disperzní nátěr vnitřních stropů nanášený ručně</t>
  </si>
  <si>
    <t>543440686</t>
  </si>
  <si>
    <t>Podkladní a spojovací vrstva vnitřních omítaných ploch penetrace disperzní nanášená ručně stropů</t>
  </si>
  <si>
    <t>https://podminky.urs.cz/item/CS_URS_2023_02/611131121</t>
  </si>
  <si>
    <t>37</t>
  </si>
  <si>
    <t>611311131</t>
  </si>
  <si>
    <t>Potažení vnitřních rovných stropů vápenným štukem tloušťky do 3 mm</t>
  </si>
  <si>
    <t>-1902353821</t>
  </si>
  <si>
    <t>Potažení vnitřních ploch vápenným štukem tloušťky do 3 mm vodorovných konstrukcí stropů rovných</t>
  </si>
  <si>
    <t>https://podminky.urs.cz/item/CS_URS_2023_02/611311131</t>
  </si>
  <si>
    <t>mč 101,102,201</t>
  </si>
  <si>
    <t>110,96+6,47+8,73</t>
  </si>
  <si>
    <t>38</t>
  </si>
  <si>
    <t>611325412</t>
  </si>
  <si>
    <t>Oprava vnitřní vápenocementové hladké omítky stropů v rozsahu plochy přes 10 do 30 %</t>
  </si>
  <si>
    <t>-1454637762</t>
  </si>
  <si>
    <t>Oprava vápenocementové omítky vnitřních ploch hladké, tloušťky do 20 mm stropů, v rozsahu opravované plochy přes 10 do 30%</t>
  </si>
  <si>
    <t>https://podminky.urs.cz/item/CS_URS_2023_02/611325412</t>
  </si>
  <si>
    <t>39</t>
  </si>
  <si>
    <t>612321121</t>
  </si>
  <si>
    <t>Vápenocementová omítka hladká jednovrstvá vnitřních stěn nanášená ručně</t>
  </si>
  <si>
    <t>-771669225</t>
  </si>
  <si>
    <t>Omítka vápenocementová vnitřních ploch nanášená ručně jednovrstvá, tloušťky do 10 mm hladká svislých konstrukcí stěn</t>
  </si>
  <si>
    <t>https://podminky.urs.cz/item/CS_URS_2023_02/612321121</t>
  </si>
  <si>
    <t>ko"pod keramický obklad</t>
  </si>
  <si>
    <t>40</t>
  </si>
  <si>
    <t>612325221</t>
  </si>
  <si>
    <t>Vápenocementová štuková omítka malých ploch do 0,09 m2 na stěnách</t>
  </si>
  <si>
    <t>-1000060896</t>
  </si>
  <si>
    <t>Vápenocementová omítka jednotlivých malých ploch štuková na stěnách, plochy jednotlivě do 0,09 m2</t>
  </si>
  <si>
    <t>https://podminky.urs.cz/item/CS_URS_2023_02/612325221</t>
  </si>
  <si>
    <t xml:space="preserve">3*2"začištění prostupu stěnou  </t>
  </si>
  <si>
    <t>41</t>
  </si>
  <si>
    <t>612131121</t>
  </si>
  <si>
    <t>Penetrační disperzní nátěr vnitřních stěn nanášený ručně</t>
  </si>
  <si>
    <t>-1571473679</t>
  </si>
  <si>
    <t>Podkladní a spojovací vrstva vnitřních omítaných ploch penetrace disperzní nanášená ručně stěn</t>
  </si>
  <si>
    <t>https://podminky.urs.cz/item/CS_URS_2023_02/612131121</t>
  </si>
  <si>
    <t>mč 102</t>
  </si>
  <si>
    <t>7,02*11,685</t>
  </si>
  <si>
    <t>mč 101</t>
  </si>
  <si>
    <t>4,71*22,293-2*(4,71-0,5)*5,58</t>
  </si>
  <si>
    <t>6,96*10,9</t>
  </si>
  <si>
    <t>(6,96+4,71)/2*(3,683+3,683)</t>
  </si>
  <si>
    <t>mč 201</t>
  </si>
  <si>
    <t>3,8*13,9</t>
  </si>
  <si>
    <t>42</t>
  </si>
  <si>
    <t>612311131</t>
  </si>
  <si>
    <t>Potažení vnitřních stěn vápenným štukem tloušťky do 3 mm</t>
  </si>
  <si>
    <t>550601982</t>
  </si>
  <si>
    <t>Potažení vnitřních ploch vápenným štukem tloušťky do 3 mm svislých konstrukcí stěn</t>
  </si>
  <si>
    <t>https://podminky.urs.cz/item/CS_URS_2023_02/612311131</t>
  </si>
  <si>
    <t>43</t>
  </si>
  <si>
    <t>612325412</t>
  </si>
  <si>
    <t>Oprava vnitřní vápenocementové hladké omítky stěn v rozsahu plochy přes 10 do 30 %</t>
  </si>
  <si>
    <t>1777907785</t>
  </si>
  <si>
    <t>Oprava vápenocementové omítky vnitřních ploch hladké, tloušťky do 20 mm stěn, v rozsahu opravované plochy přes 10 do 30%</t>
  </si>
  <si>
    <t>https://podminky.urs.cz/item/CS_URS_2023_02/612325412</t>
  </si>
  <si>
    <t>63</t>
  </si>
  <si>
    <t>Podlahy a podlahové konstrukce</t>
  </si>
  <si>
    <t>44</t>
  </si>
  <si>
    <t>63245R1</t>
  </si>
  <si>
    <t>Samonivelační vyrovnávací podlahová stěrka (polymercementová vlákny vyztužená ) tloušťky 20 mm</t>
  </si>
  <si>
    <t>1250197092</t>
  </si>
  <si>
    <t>0,45*(1,373+1,197-0,339)</t>
  </si>
  <si>
    <t>0,45*(1,728+1,2-0,339)</t>
  </si>
  <si>
    <t>0,45*(2,082+1,203-0,339)</t>
  </si>
  <si>
    <t>0,45*(2,437+1,206-0,339)</t>
  </si>
  <si>
    <t>0,45*(1,226+1,375-0,32)</t>
  </si>
  <si>
    <t>0,45*(1,208+1,737-0,32)</t>
  </si>
  <si>
    <t>0,45*(1,206+2,098-0,32)</t>
  </si>
  <si>
    <t>0,45*(1,204+2,46-0,32)</t>
  </si>
  <si>
    <t>0,45*5,14</t>
  </si>
  <si>
    <t>0,15*(5,14+0,85+0,85)</t>
  </si>
  <si>
    <t>45</t>
  </si>
  <si>
    <t>631312141</t>
  </si>
  <si>
    <t>Doplnění rýh v dosavadních mazaninách betonem prostým</t>
  </si>
  <si>
    <t>1415883214</t>
  </si>
  <si>
    <t>Doplnění dosavadních mazanin prostým betonem s dodáním hmot, bez potěru, plochy jednotlivě rýh v dosavadních mazaninách</t>
  </si>
  <si>
    <t>https://podminky.urs.cz/item/CS_URS_2023_02/631312141</t>
  </si>
  <si>
    <t xml:space="preserve">2x Dobetonování stávajícího prohlubně topného konvektoru </t>
  </si>
  <si>
    <t>2*0,08*0,19*6,5</t>
  </si>
  <si>
    <t>46</t>
  </si>
  <si>
    <t>631351101</t>
  </si>
  <si>
    <t>Zřízení bednění rýh a hran v podlahách</t>
  </si>
  <si>
    <t>-1329587001</t>
  </si>
  <si>
    <t>Bednění v podlahách rýh a hran zřízení</t>
  </si>
  <si>
    <t>https://podminky.urs.cz/item/CS_URS_2023_02/631351101</t>
  </si>
  <si>
    <t>47</t>
  </si>
  <si>
    <t>631351102</t>
  </si>
  <si>
    <t>Odstranění bednění rýh a hran v podlahách</t>
  </si>
  <si>
    <t>-927107613</t>
  </si>
  <si>
    <t>Bednění v podlahách rýh a hran odstranění</t>
  </si>
  <si>
    <t>https://podminky.urs.cz/item/CS_URS_2023_02/631351102</t>
  </si>
  <si>
    <t>64</t>
  </si>
  <si>
    <t>Osazování výplní otvorů</t>
  </si>
  <si>
    <t>48</t>
  </si>
  <si>
    <t>642945111</t>
  </si>
  <si>
    <t>Osazování protipožárních nebo protiplynových zárubní dveří jednokřídlových do 2,5 m2</t>
  </si>
  <si>
    <t>859320546</t>
  </si>
  <si>
    <t>Osazování ocelových zárubní protipožárních nebo protiplynových dveří do vynechaného otvoru, s obetonováním, dveří jednokřídlových do 2,5 m2</t>
  </si>
  <si>
    <t>https://podminky.urs.cz/item/CS_URS_2023_02/642945111</t>
  </si>
  <si>
    <t>1"PO_101_03</t>
  </si>
  <si>
    <t>49</t>
  </si>
  <si>
    <t>55331563</t>
  </si>
  <si>
    <t>zárubeň jednokřídlá ocelová pro zdění s protipožární úpravou tl stěny 110-150mm rozměru 900/1970, 2100mm</t>
  </si>
  <si>
    <t>-860110779</t>
  </si>
  <si>
    <t>50</t>
  </si>
  <si>
    <t>642945112</t>
  </si>
  <si>
    <t>Osazování protipožárních nebo protiplynových zárubní dveří dvoukřídlových přes 2,5 do 6,5 m2</t>
  </si>
  <si>
    <t>-837478673</t>
  </si>
  <si>
    <t>Osazování ocelových zárubní protipožárních nebo protiplynových dveří do vynechaného otvoru, s obetonováním, dveří dvoukřídlových přes 2,5 do 6,5 m2</t>
  </si>
  <si>
    <t>https://podminky.urs.cz/item/CS_URS_2023_02/642945112</t>
  </si>
  <si>
    <t>1"PO_101_01</t>
  </si>
  <si>
    <t>1"PO_101_02</t>
  </si>
  <si>
    <t>51</t>
  </si>
  <si>
    <t>553-R1</t>
  </si>
  <si>
    <t>zárubeň 2kř ocelová s protipožární úpravou rozměru 1900/2170 mm</t>
  </si>
  <si>
    <t>-133886427</t>
  </si>
  <si>
    <t>52</t>
  </si>
  <si>
    <t>553-R2</t>
  </si>
  <si>
    <t>zárubeň 2kř ocelová s protipožární úpravou rozměru 1480/2170 mm</t>
  </si>
  <si>
    <t>-1397485786</t>
  </si>
  <si>
    <t>Ostatní konstrukce a práce, bourání</t>
  </si>
  <si>
    <t>93</t>
  </si>
  <si>
    <t>Různé dokončovací konstrukce a práce inženýrských staveb</t>
  </si>
  <si>
    <t>53</t>
  </si>
  <si>
    <t>938908411</t>
  </si>
  <si>
    <t>Čištění vozovek splachováním vodou</t>
  </si>
  <si>
    <t>-1627989791</t>
  </si>
  <si>
    <t>Čištění vozovek splachováním vodou povrchu podkladu nebo krytu živičného, betonového nebo dlážděného</t>
  </si>
  <si>
    <t>https://podminky.urs.cz/item/CS_URS_2023_02/938908411</t>
  </si>
  <si>
    <t>pravidelné čištění komunikací – asfaltové plochy – délka trasy – 280m - pro potřeby rozpočtu uvažováno s čištěním 4 x</t>
  </si>
  <si>
    <t>6*280*4</t>
  </si>
  <si>
    <t>54</t>
  </si>
  <si>
    <t>938909311</t>
  </si>
  <si>
    <t>Čištění vozovek metením strojně podkladu nebo krytu betonového nebo živičného</t>
  </si>
  <si>
    <t>-353113840</t>
  </si>
  <si>
    <t>Čištění vozovek metením bláta, prachu nebo hlinitého nánosu s odklizením na hromady na vzdálenost do 20 m nebo naložením na dopravní prostředek strojně povrchu podkladu nebo krytu betonového nebo živičného</t>
  </si>
  <si>
    <t>https://podminky.urs.cz/item/CS_URS_2023_02/938909311</t>
  </si>
  <si>
    <t>94</t>
  </si>
  <si>
    <t>Lešení a stavební výtahy</t>
  </si>
  <si>
    <t>55</t>
  </si>
  <si>
    <t>943211111</t>
  </si>
  <si>
    <t>Montáž lešení prostorového rámového lehkého s podlahami zatížení do 200 kg/m2 v do 10 m</t>
  </si>
  <si>
    <t>-1024249951</t>
  </si>
  <si>
    <t>Lešení prostorové rámové lehké pracovní s podlahami s provozním zatížením tř. 3 do 200 kg/m2 výšky do 10 m montáž</t>
  </si>
  <si>
    <t>https://podminky.urs.cz/item/CS_URS_2023_02/943211111</t>
  </si>
  <si>
    <t xml:space="preserve">posluchárna + technická místnost </t>
  </si>
  <si>
    <t>110,96*(6,96-1,5)</t>
  </si>
  <si>
    <t>6,47*(7,02-1,5)</t>
  </si>
  <si>
    <t>56</t>
  </si>
  <si>
    <t>943211211</t>
  </si>
  <si>
    <t>Příplatek k lešení prostorovému rámovému lehkému s podlahami do 200 kg/m2 v do 10 m za každý den použití</t>
  </si>
  <si>
    <t>-627772575</t>
  </si>
  <si>
    <t>Lešení prostorové rámové lehké pracovní s podlahami s provozním zatížením tř. 3 do 200 kg/m2 výšky do 10 m příplatek k ceně za každý den použití</t>
  </si>
  <si>
    <t>https://podminky.urs.cz/item/CS_URS_2023_02/943211211</t>
  </si>
  <si>
    <t>641,556*90 'Přepočtené koeficientem množství</t>
  </si>
  <si>
    <t>57</t>
  </si>
  <si>
    <t>943211811</t>
  </si>
  <si>
    <t>Demontáž lešení prostorového rámového lehkého s podlahami zatížení do 200 kg/m2 v do 10 m</t>
  </si>
  <si>
    <t>-124819345</t>
  </si>
  <si>
    <t>Lešení prostorové rámové lehké pracovní s podlahami s provozním zatížením tř. 3 do 200 kg/m2 výšky do 10 m demontáž</t>
  </si>
  <si>
    <t>https://podminky.urs.cz/item/CS_URS_2023_02/943211811</t>
  </si>
  <si>
    <t>58</t>
  </si>
  <si>
    <t>949101111</t>
  </si>
  <si>
    <t>Lešení pomocné pro objekty pozemních staveb s lešeňovou podlahou v do 1,9 m zatížení do 150 kg/m2</t>
  </si>
  <si>
    <t>-333825350</t>
  </si>
  <si>
    <t>Lešení pomocné pracovní pro objekty pozemních staveb pro zatížení do 150 kg/m2, o výšce lešeňové podlahy do 1,9 m</t>
  </si>
  <si>
    <t>https://podminky.urs.cz/item/CS_URS_2023_02/949101111</t>
  </si>
  <si>
    <t xml:space="preserve">režie </t>
  </si>
  <si>
    <t>95</t>
  </si>
  <si>
    <t>Různé dokončovací konstrukce a práce pozemních staveb</t>
  </si>
  <si>
    <t>59</t>
  </si>
  <si>
    <t>952901114</t>
  </si>
  <si>
    <t>Vyčištění budov bytové a občanské výstavby při výšce podlaží přes 4 m</t>
  </si>
  <si>
    <t>-1499813754</t>
  </si>
  <si>
    <t>Vyčištění budov nebo objektů před předáním do užívání budov bytové nebo občanské výstavby, světlé výšky podlaží přes 4 m</t>
  </si>
  <si>
    <t>https://podminky.urs.cz/item/CS_URS_2023_02/952901114</t>
  </si>
  <si>
    <t>60</t>
  </si>
  <si>
    <t>953943122</t>
  </si>
  <si>
    <t>Osazování výrobků přes 1 do 5 kg/kus do betonu</t>
  </si>
  <si>
    <t>1800060155</t>
  </si>
  <si>
    <t>Osazování drobných kovových předmětů výrobků ostatních jinde neuvedených do betonu se zajištěním polohy k bednění či k výztuži před zabetonováním hmotnosti přes 1 do 5 kg/kus</t>
  </si>
  <si>
    <t>https://podminky.urs.cz/item/CS_URS_2023_02/953943122</t>
  </si>
  <si>
    <t>ZTUŽENÍ HRANY STUPNĚ ELEVACE OS_101/01</t>
  </si>
  <si>
    <t>50,5/1,0</t>
  </si>
  <si>
    <t>ZTUŽENÍ HRANY STUPNĚ ELEVACE OS_101/09</t>
  </si>
  <si>
    <t>104/1,0</t>
  </si>
  <si>
    <t>OS_101_01</t>
  </si>
  <si>
    <t>ZTUŽENÍ HRANY STUPNĚ ELEVACE, L profil 50/50/5mm – souhrnná délka 50,5m, kompletní dodávka viz odkaz OS_101_01</t>
  </si>
  <si>
    <t>m</t>
  </si>
  <si>
    <t>-1903605000</t>
  </si>
  <si>
    <t>62</t>
  </si>
  <si>
    <t>OS_101_01.1</t>
  </si>
  <si>
    <t>ZTUŽENÍ HRANY STUPNĚ ELEVACE, výztuž Ø10mm – délka 1 ks 420-570mm, kompletní dodávka viz odkaz OS_101_01</t>
  </si>
  <si>
    <t>-849578609</t>
  </si>
  <si>
    <t>OS_101_09</t>
  </si>
  <si>
    <t>ZTUŽENÍ HRANY STUPNĚ ELEVACE, L profil 50/30/2mm – souhrnná délka 104,0m, kompletní dodávka viz odkaz OS_101_09</t>
  </si>
  <si>
    <t>-1128011297</t>
  </si>
  <si>
    <t>953943211</t>
  </si>
  <si>
    <t>Osazování hasicího přístroje</t>
  </si>
  <si>
    <t>140602905</t>
  </si>
  <si>
    <t>Osazování drobných kovových předmětů kotvených do stěny hasicího přístroje</t>
  </si>
  <si>
    <t>https://podminky.urs.cz/item/CS_URS_2023_02/953943211</t>
  </si>
  <si>
    <t>65</t>
  </si>
  <si>
    <t>PO_101_04</t>
  </si>
  <si>
    <t>Hasicí přístroj práškový (PHP 21A, 113 B), kompletní dodávka viz odkaz PO_101_04</t>
  </si>
  <si>
    <t>-2077278500</t>
  </si>
  <si>
    <t>66</t>
  </si>
  <si>
    <t>95-R1</t>
  </si>
  <si>
    <t xml:space="preserve">Montáž vstražných tabulek </t>
  </si>
  <si>
    <t>-1289538349</t>
  </si>
  <si>
    <t>Montáž výstražných tabulek</t>
  </si>
  <si>
    <t>67</t>
  </si>
  <si>
    <t>PO_101_05</t>
  </si>
  <si>
    <t>VÝSTRAŽNÉ A BEZPEČNOSTNÍ TABULKY, kompletní dodávka viz odkaz PO_101_05</t>
  </si>
  <si>
    <t>1215658822</t>
  </si>
  <si>
    <t>96</t>
  </si>
  <si>
    <t>Bourání konstrukcí</t>
  </si>
  <si>
    <t>68</t>
  </si>
  <si>
    <t>963051113</t>
  </si>
  <si>
    <t>Bourání ŽB stropů deskových tl přes 80 mm</t>
  </si>
  <si>
    <t>-945285497</t>
  </si>
  <si>
    <t>Bourání železobetonových stropů deskových, tl. přes 80 mm</t>
  </si>
  <si>
    <t>https://podminky.urs.cz/item/CS_URS_2023_02/963051113</t>
  </si>
  <si>
    <t>0,13*(0,13+0,163+0,194+0,243)*1,2*2</t>
  </si>
  <si>
    <t>0,13*0,775</t>
  </si>
  <si>
    <t>0,15*(0,109+0,154+0,2+0,236+0,274)*(0,32+0,339)</t>
  </si>
  <si>
    <t>69</t>
  </si>
  <si>
    <t>964072211</t>
  </si>
  <si>
    <t>Vybourání válcovaných nosníků ze zdiva smíšeného dl do 4 m hmotnosti do 10 kg/m</t>
  </si>
  <si>
    <t>-210651163</t>
  </si>
  <si>
    <t>Vybourání válcovaných nosníků uložených ve zdivu smíšeném nebo kamenném délky do 4 m, hmotnosti do 10 kg/m</t>
  </si>
  <si>
    <t>https://podminky.urs.cz/item/CS_URS_2023_02/964072211</t>
  </si>
  <si>
    <t>původní ovládací skřníň elektro demont vč překladu/2x 80/80/8mm dl. 800mm</t>
  </si>
  <si>
    <t>15,909*0,8/1000</t>
  </si>
  <si>
    <t>původní překlad průhledu</t>
  </si>
  <si>
    <t>4*1,4*10/1000</t>
  </si>
  <si>
    <t>70</t>
  </si>
  <si>
    <t>965045113</t>
  </si>
  <si>
    <t>Bourání potěrů cementových nebo pískocementových tl do 50 mm pl přes 4 m2</t>
  </si>
  <si>
    <t>1877681334</t>
  </si>
  <si>
    <t>Bourání potěrů tl. do 50 mm cementových nebo pískocementových, plochy přes 4 m2</t>
  </si>
  <si>
    <t>https://podminky.urs.cz/item/CS_URS_2023_02/965045113</t>
  </si>
  <si>
    <t>71</t>
  </si>
  <si>
    <t>968062244</t>
  </si>
  <si>
    <t>Vybourání dřevěných rámů oken jednoduchých včetně křídel pl do 1 m2</t>
  </si>
  <si>
    <t>1198889596</t>
  </si>
  <si>
    <t>Vybourání dřevěných rámů oken s křídly, dveřních zárubní, vrat, stěn, ostění nebo obkladů rámů oken s křídly jednoduchých, plochy do 1 m2</t>
  </si>
  <si>
    <t>https://podminky.urs.cz/item/CS_URS_2023_02/968062244</t>
  </si>
  <si>
    <t xml:space="preserve">demont stávajícího průhledu </t>
  </si>
  <si>
    <t>1,071*1,08</t>
  </si>
  <si>
    <t>72</t>
  </si>
  <si>
    <t>968072455</t>
  </si>
  <si>
    <t>Vybourání kovových dveřních zárubní pl do 2 m2</t>
  </si>
  <si>
    <t>2140808004</t>
  </si>
  <si>
    <t>Vybourání kovových rámů oken s křídly, dveřních zárubní, vrat, stěn, ostění nebo obkladů dveřních zárubní, plochy do 2 m2</t>
  </si>
  <si>
    <t>https://podminky.urs.cz/item/CS_URS_2023_02/968072455</t>
  </si>
  <si>
    <t>0,9*2,17</t>
  </si>
  <si>
    <t>73</t>
  </si>
  <si>
    <t>968072456</t>
  </si>
  <si>
    <t>Vybourání kovových dveřních zárubní pl přes 2 m2</t>
  </si>
  <si>
    <t>1994426795</t>
  </si>
  <si>
    <t>Vybourání kovových rámů oken s křídly, dveřních zárubní, vrat, stěn, ostění nebo obkladů dveřních zárubní, plochy přes 2 m2</t>
  </si>
  <si>
    <t>https://podminky.urs.cz/item/CS_URS_2023_02/968072456</t>
  </si>
  <si>
    <t>1,479*2,19</t>
  </si>
  <si>
    <t>1,05*2,06</t>
  </si>
  <si>
    <t>2,298*2,170</t>
  </si>
  <si>
    <t>97</t>
  </si>
  <si>
    <t>Prorážení otvorů a ostatní bourací práce</t>
  </si>
  <si>
    <t>74</t>
  </si>
  <si>
    <t>971033351</t>
  </si>
  <si>
    <t>Vybourání otvorů ve zdivu cihelném pl do 0,09 m2 na MVC nebo MV tl do 450 mm</t>
  </si>
  <si>
    <t>-1908113591</t>
  </si>
  <si>
    <t>Vybourání otvorů ve zdivu základovém nebo nadzákladovém z cihel, tvárnic, příčkovek z cihel pálených na maltu vápennou nebo vápenocementovou plochy do 0,09 m2, tl. do 450 mm</t>
  </si>
  <si>
    <t>https://podminky.urs.cz/item/CS_URS_2023_02/971033351</t>
  </si>
  <si>
    <t>1"rozšíření otvoru průhledu</t>
  </si>
  <si>
    <t>75</t>
  </si>
  <si>
    <t>971052251</t>
  </si>
  <si>
    <t>Vybourání nebo prorážení otvorů v ŽB příčkách a zdech pl do 0,0225 m2 tl do 450 mm</t>
  </si>
  <si>
    <t>-1259877855</t>
  </si>
  <si>
    <t>Vybourání a prorážení otvorů v železobetonových příčkách a zdech základových nebo nadzákladových, plochy do 0,0225 m2, tl. do 450 mm</t>
  </si>
  <si>
    <t>https://podminky.urs.cz/item/CS_URS_2023_02/971052251</t>
  </si>
  <si>
    <t>76</t>
  </si>
  <si>
    <t>974042555</t>
  </si>
  <si>
    <t>Vysekání rýh v dlažbě betonové nebo jiné monolitické hl do 100 mm š do 200 mm</t>
  </si>
  <si>
    <t>-1106028608</t>
  </si>
  <si>
    <t>Vysekání rýh v betonové nebo jiné monolitické dlažbě s betonovým podkladem do hl. 100 mm a šířky do 200 mm</t>
  </si>
  <si>
    <t>https://podminky.urs.cz/item/CS_URS_2023_02/974042555</t>
  </si>
  <si>
    <t xml:space="preserve">provedena drážka v podlaze š. 200mm, hl. 80mm, dl. 2500mm - po vložení žlabbu dude doplněna skladba podlahy </t>
  </si>
  <si>
    <t>2,0</t>
  </si>
  <si>
    <t>77</t>
  </si>
  <si>
    <t>977211111</t>
  </si>
  <si>
    <t>Řezání stěnovou pilou betonových nebo ŽB kcí s výztuží průměru do 16 mm hl do 200 mm</t>
  </si>
  <si>
    <t>-1204152423</t>
  </si>
  <si>
    <t>Řezání konstrukcí stěnovou pilou betonových nebo železobetonových průměru řezané výztuže do 16 mm hloubka řezu do 200 mm</t>
  </si>
  <si>
    <t>https://podminky.urs.cz/item/CS_URS_2023_02/977211111</t>
  </si>
  <si>
    <t xml:space="preserve">7*1,2*2"SVISLÝ A VODOROVNÝ ŘEZ DO HL. 200 MM </t>
  </si>
  <si>
    <t xml:space="preserve">8*(0,32+0,339)"SVISLÝ A VODOROVNÝ ŘEZ DO HL. 200 MM </t>
  </si>
  <si>
    <t>78</t>
  </si>
  <si>
    <t>977211112</t>
  </si>
  <si>
    <t>Řezání stěnovou pilou betonových nebo ŽB kcí s výztuží průměru do 16 mm hl přes 200 do 350 mm</t>
  </si>
  <si>
    <t>-1728117220</t>
  </si>
  <si>
    <t>Řezání konstrukcí stěnovou pilou betonových nebo železobetonových průměru řezané výztuže do 16 mm hloubka řezu přes 200 do 350 mm</t>
  </si>
  <si>
    <t>https://podminky.urs.cz/item/CS_URS_2023_02/977211112</t>
  </si>
  <si>
    <t xml:space="preserve">1,2*2+1,2*2"VODOROVNÝ ŘEZ </t>
  </si>
  <si>
    <t>2*(0,32+0,339)"VODOROVNÝ ŘEZ</t>
  </si>
  <si>
    <t>79</t>
  </si>
  <si>
    <t>977211114</t>
  </si>
  <si>
    <t>Řezání stěnovou pilou betonových nebo ŽB kcí s výztuží průměru do 16 mm hl přes 420 do 520 mm</t>
  </si>
  <si>
    <t>-2026107157</t>
  </si>
  <si>
    <t>Řezání konstrukcí stěnovou pilou betonových nebo železobetonových průměru řezané výztuže do 16 mm hloubka řezu přes 420 do 520 mm</t>
  </si>
  <si>
    <t>https://podminky.urs.cz/item/CS_URS_2023_02/977211114</t>
  </si>
  <si>
    <t>3*(0,1+0,2)*2</t>
  </si>
  <si>
    <t>80</t>
  </si>
  <si>
    <t>977312112</t>
  </si>
  <si>
    <t>Řezání stávajících betonových mazanin vyztužených hl do 100 mm</t>
  </si>
  <si>
    <t>2095322565</t>
  </si>
  <si>
    <t>Řezání stávajících betonových mazanin s vyztužením hloubky přes 50 do 100 mm</t>
  </si>
  <si>
    <t>https://podminky.urs.cz/item/CS_URS_2023_02/977312112</t>
  </si>
  <si>
    <t>2*2,5+0,2+0,2</t>
  </si>
  <si>
    <t>81</t>
  </si>
  <si>
    <t>978011141</t>
  </si>
  <si>
    <t>Otlučení (osekání) vnitřní vápenné nebo vápenocementové omítky stropů v rozsahu přes 10 do 30 %</t>
  </si>
  <si>
    <t>932988160</t>
  </si>
  <si>
    <t>Otlučení vápenných nebo vápenocementových omítek vnitřních ploch stropů, v rozsahu přes 10 do 30 %</t>
  </si>
  <si>
    <t>https://podminky.urs.cz/item/CS_URS_2023_02/978011141</t>
  </si>
  <si>
    <t>82</t>
  </si>
  <si>
    <t>978013141</t>
  </si>
  <si>
    <t>Otlučení (osekání) vnitřní vápenné nebo vápenocementové omítky stěn v rozsahu přes 10 do 30 %</t>
  </si>
  <si>
    <t>-1276683372</t>
  </si>
  <si>
    <t>Otlučení vápenných nebo vápenocementových omítek vnitřních ploch stěn s vyškrabáním spar, s očištěním zdiva, v rozsahu přes 10 do 30 %</t>
  </si>
  <si>
    <t>https://podminky.urs.cz/item/CS_URS_2023_02/978013141</t>
  </si>
  <si>
    <t>83</t>
  </si>
  <si>
    <t>978059541</t>
  </si>
  <si>
    <t>Odsekání a odebrání obkladů stěn z vnitřních obkládaček plochy přes 1 m2</t>
  </si>
  <si>
    <t>917605583</t>
  </si>
  <si>
    <t>Odsekání obkladů stěn včetně otlučení podkladní omítky až na zdivo z obkládaček vnitřních, z jakýchkoliv materiálů, plochy přes 1 m2</t>
  </si>
  <si>
    <t>https://podminky.urs.cz/item/CS_URS_2023_02/978059541</t>
  </si>
  <si>
    <t xml:space="preserve">demontáž stávajícího ker obkladu </t>
  </si>
  <si>
    <t>2,1*0,68</t>
  </si>
  <si>
    <t>98</t>
  </si>
  <si>
    <t>Demolice a sanace</t>
  </si>
  <si>
    <t>84</t>
  </si>
  <si>
    <t>985331212</t>
  </si>
  <si>
    <t>Dodatečné vlepování betonářské výztuže D 10 mm do chemické malty včetně vyvrtání otvoru</t>
  </si>
  <si>
    <t>1828766489</t>
  </si>
  <si>
    <t>Dodatečné vlepování betonářské výztuže včetně vyvrtání a vyčištění otvoru chemickou maltou průměr výztuže 10 mm</t>
  </si>
  <si>
    <t>https://podminky.urs.cz/item/CS_URS_2023_02/985331212</t>
  </si>
  <si>
    <t>170*0,3</t>
  </si>
  <si>
    <t>31*0,1</t>
  </si>
  <si>
    <t>49*0,1</t>
  </si>
  <si>
    <t>56*0,1</t>
  </si>
  <si>
    <t>150*0,1</t>
  </si>
  <si>
    <t>30*0,1</t>
  </si>
  <si>
    <t>85</t>
  </si>
  <si>
    <t>985331214</t>
  </si>
  <si>
    <t>Dodatečné vlepování betonářské výztuže D 14 mm do chemické malty včetně vyvrtání otvoru</t>
  </si>
  <si>
    <t>-858660439</t>
  </si>
  <si>
    <t>Dodatečné vlepování betonářské výztuže včetně vyvrtání a vyčištění otvoru chemickou maltou průměr výztuže 14 mm</t>
  </si>
  <si>
    <t>https://podminky.urs.cz/item/CS_URS_2023_02/985331214</t>
  </si>
  <si>
    <t>41*0,2</t>
  </si>
  <si>
    <t>35*0,2</t>
  </si>
  <si>
    <t>31*0,2</t>
  </si>
  <si>
    <t>126*0,2</t>
  </si>
  <si>
    <t>56*0,2</t>
  </si>
  <si>
    <t>150*0,2</t>
  </si>
  <si>
    <t>30*0,2</t>
  </si>
  <si>
    <t>86</t>
  </si>
  <si>
    <t>985331912</t>
  </si>
  <si>
    <t>Příplatek k dodatečnému vlepování betonářské výztuže za délku do 1 m jednotlivě</t>
  </si>
  <si>
    <t>1919585822</t>
  </si>
  <si>
    <t>Dodatečné vlepování betonářské výztuže Příplatek k cenám za délku do 1 m jednotlivě</t>
  </si>
  <si>
    <t>https://podminky.urs.cz/item/CS_URS_2023_02/985331912</t>
  </si>
  <si>
    <t>100+82,6</t>
  </si>
  <si>
    <t>99</t>
  </si>
  <si>
    <t>Přesun hmot a manipulace se sutí</t>
  </si>
  <si>
    <t>997</t>
  </si>
  <si>
    <t>Přesun sutě</t>
  </si>
  <si>
    <t>87</t>
  </si>
  <si>
    <t>997013112</t>
  </si>
  <si>
    <t>Vnitrostaveništní doprava suti a vybouraných hmot pro budovy v přes 6 do 9 m s použitím mechanizace</t>
  </si>
  <si>
    <t>-455472205</t>
  </si>
  <si>
    <t>Vnitrostaveništní doprava suti a vybouraných hmot vodorovně do 50 m svisle s použitím mechanizace pro budovy a haly výšky přes 6 do 9 m</t>
  </si>
  <si>
    <t>https://podminky.urs.cz/item/CS_URS_2023_02/997013112</t>
  </si>
  <si>
    <t>88</t>
  </si>
  <si>
    <t>997013501</t>
  </si>
  <si>
    <t>Odvoz suti a vybouraných hmot na skládku nebo meziskládku do 1 km se složením</t>
  </si>
  <si>
    <t>-833613863</t>
  </si>
  <si>
    <t>Odvoz suti a vybouraných hmot na skládku nebo meziskládku se složením, na vzdálenost do 1 km</t>
  </si>
  <si>
    <t>https://podminky.urs.cz/item/CS_URS_2023_02/997013501</t>
  </si>
  <si>
    <t>89</t>
  </si>
  <si>
    <t>997013509</t>
  </si>
  <si>
    <t>Příplatek k odvozu suti a vybouraných hmot na skládku ZKD 1 km přes 1 km</t>
  </si>
  <si>
    <t>227323300</t>
  </si>
  <si>
    <t>Odvoz suti a vybouraných hmot na skládku nebo meziskládku se složením, na vzdálenost Příplatek k ceně za každý další i započatý 1 km přes 1 km</t>
  </si>
  <si>
    <t>https://podminky.urs.cz/item/CS_URS_2023_02/997013509</t>
  </si>
  <si>
    <t>224,453*19 'Přepočtené koeficientem množství</t>
  </si>
  <si>
    <t>90</t>
  </si>
  <si>
    <t>997013871</t>
  </si>
  <si>
    <t>Poplatek za uložení stavebního odpadu na recyklační skládce (skládkovné) směsného stavebního a demoličního kód odpadu 17 09 04</t>
  </si>
  <si>
    <t>1169297</t>
  </si>
  <si>
    <t>Poplatek za uložení stavebního odpadu na recyklační skládce (skládkovné) směsného stavebního a demoličního zatříděného do Katalogu odpadů pod kódem 17 09 04</t>
  </si>
  <si>
    <t>https://podminky.urs.cz/item/CS_URS_2023_02/997013871</t>
  </si>
  <si>
    <t>998</t>
  </si>
  <si>
    <t>Přesun hmot</t>
  </si>
  <si>
    <t>91</t>
  </si>
  <si>
    <t>998017002</t>
  </si>
  <si>
    <t>Přesun hmot s omezením mechanizace pro budovy v přes 6 do 12 m</t>
  </si>
  <si>
    <t>-683336052</t>
  </si>
  <si>
    <t>Přesun hmot pro budovy občanské výstavby, bydlení, výrobu a služby s omezením mechanizace vodorovná dopravní vzdálenost do 100 m pro budovy s jakoukoliv nosnou konstrukcí výšky přes 6 do 12 m</t>
  </si>
  <si>
    <t>https://podminky.urs.cz/item/CS_URS_2023_02/998017002</t>
  </si>
  <si>
    <t>PSV</t>
  </si>
  <si>
    <t>Práce a dodávky PSV</t>
  </si>
  <si>
    <t>714</t>
  </si>
  <si>
    <t>Akustická a protiotřesová opatření</t>
  </si>
  <si>
    <t>92</t>
  </si>
  <si>
    <t>714120803</t>
  </si>
  <si>
    <t>Demontáž akustických minerálních podstropních šroubovaných panelů</t>
  </si>
  <si>
    <t>-1379645214</t>
  </si>
  <si>
    <t>Demontáž akustických minerálních panelů podstropních šroubovaných</t>
  </si>
  <si>
    <t>https://podminky.urs.cz/item/CS_URS_2023_02/714120803</t>
  </si>
  <si>
    <t>OS_101/18</t>
  </si>
  <si>
    <t>69,5</t>
  </si>
  <si>
    <t>714-R1</t>
  </si>
  <si>
    <t>Montáž zvukově pohltivých prvků baffle formátu 2400x600x40 mm (prvky 01-09)</t>
  </si>
  <si>
    <t>1007657547</t>
  </si>
  <si>
    <t>292,8*0,40</t>
  </si>
  <si>
    <t>714-R2</t>
  </si>
  <si>
    <t>Montáž zvukově odrazivých prvků baffle formátu 2400x600x40 mm (prvky 01-09)</t>
  </si>
  <si>
    <t>1752258771</t>
  </si>
  <si>
    <t>292,8*0,6</t>
  </si>
  <si>
    <t>M001</t>
  </si>
  <si>
    <t>dodávka zvukově pohltivých prvků baffle formátu 2400x600x40 mm</t>
  </si>
  <si>
    <t>-1244766169</t>
  </si>
  <si>
    <t>M002</t>
  </si>
  <si>
    <t>dodávka zvukově odrazivých prvků baffle formátu 2400x600x40 mm</t>
  </si>
  <si>
    <t>125813483</t>
  </si>
  <si>
    <t>M003</t>
  </si>
  <si>
    <t>kotevní materiál - stabilizační spojka + závitové tyče + matice + instalační materiál HILTI (kompletní dodávka dle SOUHRNU MNOŽSTVÍ PRVKŮ PODHLEDU 101)</t>
  </si>
  <si>
    <t>1293130642</t>
  </si>
  <si>
    <t>725</t>
  </si>
  <si>
    <t>Zdravotechnika - zařizovací předměty</t>
  </si>
  <si>
    <t>725210821</t>
  </si>
  <si>
    <t>Demontáž umyvadel bez výtokových armatur</t>
  </si>
  <si>
    <t>soubor</t>
  </si>
  <si>
    <t>1720674768</t>
  </si>
  <si>
    <t>Demontáž umyvadel bez výtokových armatur umyvadel</t>
  </si>
  <si>
    <t>https://podminky.urs.cz/item/CS_URS_2023_02/725210821</t>
  </si>
  <si>
    <t>725820801</t>
  </si>
  <si>
    <t>Demontáž baterie nástěnné do G 3 / 4</t>
  </si>
  <si>
    <t>-1521303093</t>
  </si>
  <si>
    <t>Demontáž baterií nástěnných do G 3/4</t>
  </si>
  <si>
    <t>https://podminky.urs.cz/item/CS_URS_2023_02/725820801</t>
  </si>
  <si>
    <t>766</t>
  </si>
  <si>
    <t>Konstrukce truhlářské</t>
  </si>
  <si>
    <t>100</t>
  </si>
  <si>
    <t>766411812</t>
  </si>
  <si>
    <t>Demontáž truhlářského obložení stěn z panelů plochy přes 1,5 m2</t>
  </si>
  <si>
    <t>2050231662</t>
  </si>
  <si>
    <t>Demontáž obložení stěn panely, plochy přes 1,5 m2</t>
  </si>
  <si>
    <t>https://podminky.urs.cz/item/CS_URS_2023_02/766411812</t>
  </si>
  <si>
    <t xml:space="preserve">v celé ploše demontován stávající dřevěný obklad topení, vč. kotvení </t>
  </si>
  <si>
    <t>1,5*1,7+0,45*1,7+0,45*1,5*2</t>
  </si>
  <si>
    <t>7*5</t>
  </si>
  <si>
    <t>3*1,7+0,45*3+0,45*1,7*2</t>
  </si>
  <si>
    <t>101</t>
  </si>
  <si>
    <t>766441812</t>
  </si>
  <si>
    <t>Demontáž parapetních desek dřevěných nebo plastových šířky přes 300 mm délky do 1000 mm</t>
  </si>
  <si>
    <t>2049898840</t>
  </si>
  <si>
    <t>Demontáž parapetních desek dřevěných nebo plastových šířky přes 300 mm, délky do 1000 mm</t>
  </si>
  <si>
    <t>https://podminky.urs.cz/item/CS_URS_2023_02/766441812</t>
  </si>
  <si>
    <t>demont stávajícího průhledu vč parapetů</t>
  </si>
  <si>
    <t>102</t>
  </si>
  <si>
    <t>766660102</t>
  </si>
  <si>
    <t>Montáž dveřních křídel otvíravých jednokřídlových š přes 0,8 m do dřevěné rámové zárubně</t>
  </si>
  <si>
    <t>227762409</t>
  </si>
  <si>
    <t>Montáž dveřních křídel dřevěných nebo plastových otevíravých do dřevěné rámové zárubně povrchově upravených jednokřídlových, šířky přes 800 mm</t>
  </si>
  <si>
    <t>https://podminky.urs.cz/item/CS_URS_2023_02/766660102</t>
  </si>
  <si>
    <t>1"D_101/01</t>
  </si>
  <si>
    <t>103</t>
  </si>
  <si>
    <t>766681114</t>
  </si>
  <si>
    <t>Montáž zárubní rámových pro dveře jednokřídlové š do 900 mm</t>
  </si>
  <si>
    <t>250779441</t>
  </si>
  <si>
    <t>Montáž zárubní dřevěných, plastových nebo z lamina rámových, pro dveře jednokřídlové, šířky do 900 mm</t>
  </si>
  <si>
    <t>https://podminky.urs.cz/item/CS_URS_2023_02/766681114</t>
  </si>
  <si>
    <t>104</t>
  </si>
  <si>
    <t>D_101_01</t>
  </si>
  <si>
    <t xml:space="preserve">Nové, plné, jednokřídlé, atypické dřevěné dveře se samozavírače 950/2050 mm, včetně rámové zárubně, kompletní dodávka viz. odkaz D_101/01 </t>
  </si>
  <si>
    <t>-801946314</t>
  </si>
  <si>
    <t>105</t>
  </si>
  <si>
    <t>766-R1</t>
  </si>
  <si>
    <t>Montáž prvku OS_101/17</t>
  </si>
  <si>
    <t>-195921176</t>
  </si>
  <si>
    <t>106</t>
  </si>
  <si>
    <t>OS_101_17</t>
  </si>
  <si>
    <t>ATYPICKÁ SKŘÍŇOVÁ SESTAVA S PRACOVNÍ DESKOU BEZ HORNÍCH DVÍŘEK S DŘEZEM, včetně vybavení, kompletní dodávka viz odkaz OS_101_17</t>
  </si>
  <si>
    <t>669225164</t>
  </si>
  <si>
    <t>107</t>
  </si>
  <si>
    <t>766-R2</t>
  </si>
  <si>
    <t>Montáž prvku OS_101/01</t>
  </si>
  <si>
    <t>283130550</t>
  </si>
  <si>
    <t>108</t>
  </si>
  <si>
    <t>TR_101_01</t>
  </si>
  <si>
    <t>DEŠTĚNÍ PROMÍTACÍHO OTVORU 900/260 mm_viz. odkaz TR_101_01</t>
  </si>
  <si>
    <t>-1340255148</t>
  </si>
  <si>
    <t>109</t>
  </si>
  <si>
    <t>766-R3</t>
  </si>
  <si>
    <t>Montáž prvku OS_101/19</t>
  </si>
  <si>
    <t>-2017777219</t>
  </si>
  <si>
    <t>110</t>
  </si>
  <si>
    <t>OS_101_19</t>
  </si>
  <si>
    <t>ZÁKRYT TRASY VEDENÍ POTRUBÍ ÚT – TOPNÁ TĚLESA 1500/2150 mm_kompletní dodávka viz. odkaz OS_101/19</t>
  </si>
  <si>
    <t>-558414728</t>
  </si>
  <si>
    <t>767</t>
  </si>
  <si>
    <t>Konstrukce zámečnické</t>
  </si>
  <si>
    <t>111</t>
  </si>
  <si>
    <t>767591011</t>
  </si>
  <si>
    <t>Montáž podlah nebo podest z kompozitních pochůzných skládaných roštů o hm do 15 kg/m2</t>
  </si>
  <si>
    <t>80643841</t>
  </si>
  <si>
    <t>Montáž výrobků z kompozitů podlah nebo podest z pochůzných skládaných roštů hmotnosti do 15 kg/m2</t>
  </si>
  <si>
    <t>https://podminky.urs.cz/item/CS_URS_2023_02/767591011</t>
  </si>
  <si>
    <t>OS_108/18</t>
  </si>
  <si>
    <t>112</t>
  </si>
  <si>
    <t>767591801</t>
  </si>
  <si>
    <t>Demontáž podlah nebo podest z kompozitních pochůzných roštů</t>
  </si>
  <si>
    <t>2098914228</t>
  </si>
  <si>
    <t>Demontáž výrobků z kompozitů podlah nebo podest</t>
  </si>
  <si>
    <t>https://podminky.urs.cz/item/CS_URS_2023_02/767591801</t>
  </si>
  <si>
    <t>113</t>
  </si>
  <si>
    <t>767646510</t>
  </si>
  <si>
    <t>Montáž dveří protipožárního uzávěru jednokřídlového</t>
  </si>
  <si>
    <t>635850253</t>
  </si>
  <si>
    <t>Montáž dveří ocelových nebo hliníkových protipožárních uzávěrů jednokřídlových</t>
  </si>
  <si>
    <t>https://podminky.urs.cz/item/CS_URS_2023_02/767646510</t>
  </si>
  <si>
    <t>114</t>
  </si>
  <si>
    <t>PO_101_03</t>
  </si>
  <si>
    <t>Nové,plné, jednokřídlé, systémové ocelové dveře se samozavíračem a požární odolností EI30 DP1-C, rozměr 900/2170mm, kompletní dodávka viz odkaz PO_101_03</t>
  </si>
  <si>
    <t>-1136683082</t>
  </si>
  <si>
    <t>115</t>
  </si>
  <si>
    <t>767646522</t>
  </si>
  <si>
    <t>Montáž dveří protipožárního uzávěru dvoukřídlového v přes 1970 do 2200 mm</t>
  </si>
  <si>
    <t>-416689481</t>
  </si>
  <si>
    <t>Montáž dveří ocelových nebo hliníkových protipožárních uzávěrů dvoukřídlových, výšky přes 1970 do 2200 mm</t>
  </si>
  <si>
    <t>https://podminky.urs.cz/item/CS_URS_2023_02/767646522</t>
  </si>
  <si>
    <t>116</t>
  </si>
  <si>
    <t>PO_101_01</t>
  </si>
  <si>
    <t>Nové, plné, dvoukřídlé, systémové ocelové dveře se samozavíračem a požární odolností EI30 DP1-C, rozměr 1900/2170mm, kompletní dodávka viz odkaz PO_101_01</t>
  </si>
  <si>
    <t>1978947951</t>
  </si>
  <si>
    <t>117</t>
  </si>
  <si>
    <t>PO_101_02</t>
  </si>
  <si>
    <t>Nové, plné, dvoukřídlé, systémové ocelové dveře se samozavíračem a požární odolností EI30 DP1-C, rozměr 1480/2170mm, kompletní dodávka viz odkaz PO_101_02</t>
  </si>
  <si>
    <t>-639775713</t>
  </si>
  <si>
    <t>118</t>
  </si>
  <si>
    <t>767649191</t>
  </si>
  <si>
    <t>Montáž dveřního hydraulického samozavírače</t>
  </si>
  <si>
    <t>-188711163</t>
  </si>
  <si>
    <t>Montáž dveří ocelových nebo hliníkových doplňků dveří samozavírače hydraulického</t>
  </si>
  <si>
    <t>https://podminky.urs.cz/item/CS_URS_2023_02/767649191</t>
  </si>
  <si>
    <t>119</t>
  </si>
  <si>
    <t>998767102</t>
  </si>
  <si>
    <t>Přesun hmot tonážní pro zámečnické konstrukce v objektech v přes 6 do 12 m</t>
  </si>
  <si>
    <t>475727313</t>
  </si>
  <si>
    <t>Přesun hmot pro zámečnické konstrukce stanovený z hmotnosti přesunovaného materiálu vodorovná dopravní vzdálenost do 50 m v objektech výšky přes 6 do 12 m</t>
  </si>
  <si>
    <t>https://podminky.urs.cz/item/CS_URS_2023_02/998767102</t>
  </si>
  <si>
    <t>120</t>
  </si>
  <si>
    <t>998767181</t>
  </si>
  <si>
    <t>Příplatek k přesunu hmot tonážní 767 prováděný bez použití mechanizace</t>
  </si>
  <si>
    <t>128913529</t>
  </si>
  <si>
    <t>Přesun hmot pro zámečnické konstrukce stanovený z hmotnosti přesunovaného materiálu Příplatek k cenám za přesun prováděný bez použití mechanizace pro jakoukoliv výšku objektu</t>
  </si>
  <si>
    <t>https://podminky.urs.cz/item/CS_URS_2023_02/998767181</t>
  </si>
  <si>
    <t>771</t>
  </si>
  <si>
    <t>Podlahy z dlaždic</t>
  </si>
  <si>
    <t>121</t>
  </si>
  <si>
    <t>771111011</t>
  </si>
  <si>
    <t>Vysátí podkladu před pokládkou dlažby</t>
  </si>
  <si>
    <t>506169462</t>
  </si>
  <si>
    <t>Příprava podkladu před provedením dlažby vysátí podlah</t>
  </si>
  <si>
    <t>https://podminky.urs.cz/item/CS_URS_2023_02/771111011</t>
  </si>
  <si>
    <t>122</t>
  </si>
  <si>
    <t>771121011</t>
  </si>
  <si>
    <t>Nátěr penetrační na podlahu</t>
  </si>
  <si>
    <t>-529767243</t>
  </si>
  <si>
    <t>Příprava podkladu před provedením dlažby nátěr penetrační na podlahu</t>
  </si>
  <si>
    <t>https://podminky.urs.cz/item/CS_URS_2023_02/771121011</t>
  </si>
  <si>
    <t>123</t>
  </si>
  <si>
    <t>771151013</t>
  </si>
  <si>
    <t>Samonivelační stěrka podlah pevnosti 20 MPa tl přes 5 do 8 mm</t>
  </si>
  <si>
    <t>-1161427489</t>
  </si>
  <si>
    <t>Příprava podkladu před provedením dlažby samonivelační stěrka min.pevnosti 20 MPa, tloušťky přes 5 do 8 mm</t>
  </si>
  <si>
    <t>https://podminky.urs.cz/item/CS_URS_2023_02/771151013</t>
  </si>
  <si>
    <t>124</t>
  </si>
  <si>
    <t>771474112</t>
  </si>
  <si>
    <t>Montáž soklů z dlaždic keramických rovných lepených cementovým flexibilním lepidlem v přes 65 do 90 mm</t>
  </si>
  <si>
    <t>-1102517270</t>
  </si>
  <si>
    <t>Montáž soklů z dlaždic keramických lepených cementovým flexibilním lepidlem rovných, výšky přes 65 do 90 mm</t>
  </si>
  <si>
    <t>https://podminky.urs.cz/item/CS_URS_2023_02/771474112</t>
  </si>
  <si>
    <t>11,685</t>
  </si>
  <si>
    <t>125</t>
  </si>
  <si>
    <t>59761184</t>
  </si>
  <si>
    <t>sokl keramický mrazuvzdorný povrch hladký/matný tl do 10mm výšky přes 65 do 90mm</t>
  </si>
  <si>
    <t>1682573729</t>
  </si>
  <si>
    <t>11,8*1,05</t>
  </si>
  <si>
    <t>126</t>
  </si>
  <si>
    <t>771574111</t>
  </si>
  <si>
    <t>Montáž podlah keramických hladkých lepených cementovým flexibilním lepidlem přes 6 do 9 ks/m2</t>
  </si>
  <si>
    <t>1297979821</t>
  </si>
  <si>
    <t>Montáž podlah z dlaždic keramických lepených cementovým flexibilním lepidlem hladkých, tloušťky do 10 mm přes 6 do 9 ks/m2</t>
  </si>
  <si>
    <t>https://podminky.urs.cz/item/CS_URS_2023_02/771574111</t>
  </si>
  <si>
    <t>6,47"SKN/03</t>
  </si>
  <si>
    <t>127</t>
  </si>
  <si>
    <t>59761148</t>
  </si>
  <si>
    <t>dlažba keramická slinutá mrazuvzdorná do interiéru i exteriéru R9/A povrch hladký/matný tl do 10mm přes 6 do 9ks/m2</t>
  </si>
  <si>
    <t>1900333009</t>
  </si>
  <si>
    <t>6,47*1,1 'Přepočtené koeficientem množství</t>
  </si>
  <si>
    <t>128</t>
  </si>
  <si>
    <t>771591112</t>
  </si>
  <si>
    <t>Izolace pod dlažbu nátěrem nebo stěrkou ve dvou vrstvách</t>
  </si>
  <si>
    <t>2042830916</t>
  </si>
  <si>
    <t>Izolace podlahy pod dlažbu nátěrem nebo stěrkou ve dvou vrstvách</t>
  </si>
  <si>
    <t>https://podminky.urs.cz/item/CS_URS_2023_02/771591112</t>
  </si>
  <si>
    <t>129</t>
  </si>
  <si>
    <t>998771103</t>
  </si>
  <si>
    <t>Přesun hmot tonážní pro podlahy z dlaždic v objektech v přes 12 do 24 m</t>
  </si>
  <si>
    <t>-688355637</t>
  </si>
  <si>
    <t>Přesun hmot pro podlahy z dlaždic stanovený z hmotnosti přesunovaného materiálu vodorovná dopravní vzdálenost do 50 m v objektech výšky přes 12 do 24 m</t>
  </si>
  <si>
    <t>https://podminky.urs.cz/item/CS_URS_2023_02/998771103</t>
  </si>
  <si>
    <t>776</t>
  </si>
  <si>
    <t>Podlahy povlakové</t>
  </si>
  <si>
    <t>130</t>
  </si>
  <si>
    <t>776121112</t>
  </si>
  <si>
    <t>Vodou ředitelná penetrace savého podkladu povlakových podlah</t>
  </si>
  <si>
    <t>1726023568</t>
  </si>
  <si>
    <t>Příprava podkladu penetrace vodou ředitelná podlah</t>
  </si>
  <si>
    <t>https://podminky.urs.cz/item/CS_URS_2023_02/776121112</t>
  </si>
  <si>
    <t>131</t>
  </si>
  <si>
    <t>776141114</t>
  </si>
  <si>
    <t>Stěrka podlahová nivelační pro vyrovnání podkladu povlakových podlah pevnosti 20 MPa tl přes 8 do 10 mm</t>
  </si>
  <si>
    <t>-260877751</t>
  </si>
  <si>
    <t>Příprava podkladu vyrovnání samonivelační stěrkou podlah min.pevnosti 20 MPa, tloušťky přes 8 do 10 mm</t>
  </si>
  <si>
    <t>https://podminky.urs.cz/item/CS_URS_2023_02/776141114</t>
  </si>
  <si>
    <t>2*SKN02</t>
  </si>
  <si>
    <t>132</t>
  </si>
  <si>
    <t>776201812</t>
  </si>
  <si>
    <t>Demontáž lepených povlakových podlah s podložkou ručně</t>
  </si>
  <si>
    <t>-759606446</t>
  </si>
  <si>
    <t>Demontáž povlakových podlahovin lepených ručně s podložkou</t>
  </si>
  <si>
    <t>https://podminky.urs.cz/item/CS_URS_2023_02/776201812</t>
  </si>
  <si>
    <t>133</t>
  </si>
  <si>
    <t>776211111</t>
  </si>
  <si>
    <t>Lepení textilních pásů</t>
  </si>
  <si>
    <t>884716649</t>
  </si>
  <si>
    <t>Montáž textilních podlahovin lepením pásů standardních</t>
  </si>
  <si>
    <t>https://podminky.urs.cz/item/CS_URS_2023_02/776211111</t>
  </si>
  <si>
    <t>110,96-2*3,86-2*4,296"SKN/01</t>
  </si>
  <si>
    <t>134</t>
  </si>
  <si>
    <t>2841108R</t>
  </si>
  <si>
    <t>KOB_A - sametový textilní vinyl, vlákno 100% s digitálním tiskem pro vytvoření dokonalé textury. Hustota vlákna: 70-80 milionů vláken/m2, třída zátěže: 33,  reakce na oheň dle EN13501-1: třída Bƒl S1</t>
  </si>
  <si>
    <t>-1638128273</t>
  </si>
  <si>
    <t xml:space="preserve">KOB_A - sametový textilní vinyl (složení: pevný vinyl s dvojitým jádrem a  hustě sametovým povrchem z vláken nylonu 6.6) vlákno 100% s digitálním tiskem pro vytvoření dokonalé textury. Hustota vlákna: 70-80 milionů vláken/m2, třída zátěže: 33, reakce na oheň dle EN13501-1: třída Bƒl S1-
Pokládka koberce – čtverce / lamely – bude rozhodnuto v průběhu realizace – 
 viz technické podmínky TPSK_01
</t>
  </si>
  <si>
    <t>(1,05*14*2+1,20*14*2)*(0,283+0,150)"SCHODY</t>
  </si>
  <si>
    <t>138,135*1,1 'Přepočtené koeficientem množství</t>
  </si>
  <si>
    <t>135</t>
  </si>
  <si>
    <t>776251111</t>
  </si>
  <si>
    <t>Lepení pásů z přírodního linolea (marmolea) standardním lepidlem</t>
  </si>
  <si>
    <t>-1939921537</t>
  </si>
  <si>
    <t>Montáž podlahovin z přírodního linolea (marmolea) lepením standardním lepidlem z pásů standardních</t>
  </si>
  <si>
    <t>https://podminky.urs.cz/item/CS_URS_2023_02/776251111</t>
  </si>
  <si>
    <t>8,73"SKN/02</t>
  </si>
  <si>
    <t>136</t>
  </si>
  <si>
    <t>2841106R</t>
  </si>
  <si>
    <t>Přírodní linoleum - LIN- antistatické, antibakteriální, součinitel smykového tření ČSN 744507 je µ ≥ 0,6, kročejova neprůzvučnost  EN ISO 717-2 ≤  5 dB, protiskluz R9, třída zátěže 34/33. Barva upřesněna průběhu realizace,  viz technické podmínky TPSK_02</t>
  </si>
  <si>
    <t>-1897299844</t>
  </si>
  <si>
    <t xml:space="preserve">Přírodní linoleum - LIN- antistatické, antibakteriální, součinitel smykového tření dle ČSN 744507 je µ ≥ 0,6, kročejova neprůzvučnost  EN ISO 717-2 ≤  5 dB, protiskluznost R9, třída zátěže 34/33. Barva upřesněna dle vzorků v průběhu realizace – předpoklad – světle šedá, šedá, béžová –
 viz technické podmínky TPSK_02
</t>
  </si>
  <si>
    <t>8,73*1,1 'Přepočtené koeficientem množství</t>
  </si>
  <si>
    <t>137</t>
  </si>
  <si>
    <t>776301812</t>
  </si>
  <si>
    <t>Odstranění lepených podlahovin s podložkou ze schodišťových stupňů</t>
  </si>
  <si>
    <t>1138921870</t>
  </si>
  <si>
    <t>Demontáž povlakových podlahovin ze schodišťových stupňů s podložkou</t>
  </si>
  <si>
    <t>https://podminky.urs.cz/item/CS_URS_2023_02/776301812</t>
  </si>
  <si>
    <t xml:space="preserve">levé schody </t>
  </si>
  <si>
    <t>1,37*13</t>
  </si>
  <si>
    <t>pravé schody</t>
  </si>
  <si>
    <t>1,39*13</t>
  </si>
  <si>
    <t>138</t>
  </si>
  <si>
    <t>776311111</t>
  </si>
  <si>
    <t>Montáž textilních podlahovin na schodišťové stupně lepením stupnice do 300 mm</t>
  </si>
  <si>
    <t>1586804035</t>
  </si>
  <si>
    <t>Montáž textilních podlahovin na schodišťové stupně lepením stupnice, šířky do 300 mm</t>
  </si>
  <si>
    <t>https://podminky.urs.cz/item/CS_URS_2023_02/776311111</t>
  </si>
  <si>
    <t>14*1,05*2</t>
  </si>
  <si>
    <t>14*1,20*2</t>
  </si>
  <si>
    <t>139</t>
  </si>
  <si>
    <t>776311211</t>
  </si>
  <si>
    <t>Montáž textilních podlahovin na schodišťové stupně lepením podstupnice výšky do 200 mm</t>
  </si>
  <si>
    <t>-784442600</t>
  </si>
  <si>
    <t>Montáž textilních podlahovin na schodišťové stupně lepením podstupnice, výšky do 200 mm</t>
  </si>
  <si>
    <t>https://podminky.urs.cz/item/CS_URS_2023_02/776311211</t>
  </si>
  <si>
    <t>140</t>
  </si>
  <si>
    <t>776410811</t>
  </si>
  <si>
    <t>Odstranění soklíků a lišt pryžových nebo plastových</t>
  </si>
  <si>
    <t>-518194093</t>
  </si>
  <si>
    <t>Demontáž soklíků nebo lišt pryžových nebo plastových</t>
  </si>
  <si>
    <t>https://podminky.urs.cz/item/CS_URS_2023_02/776410811</t>
  </si>
  <si>
    <t>13,898</t>
  </si>
  <si>
    <t xml:space="preserve">technická místnost </t>
  </si>
  <si>
    <t>11,758</t>
  </si>
  <si>
    <t>40,263+2*14*0,15</t>
  </si>
  <si>
    <t>141</t>
  </si>
  <si>
    <t>776430811</t>
  </si>
  <si>
    <t>Odstranění hran schodišťových</t>
  </si>
  <si>
    <t>-1703928934</t>
  </si>
  <si>
    <t>Demontáž soklíků nebo lišt hran schodišťových</t>
  </si>
  <si>
    <t>https://podminky.urs.cz/item/CS_URS_2023_02/776430811</t>
  </si>
  <si>
    <t>1,389*14*2</t>
  </si>
  <si>
    <t>0,89+0,892+0,894+0,896+0,898</t>
  </si>
  <si>
    <t>7,601+8,855+10,140+11,394+12,663+5,097+0,776+0,778</t>
  </si>
  <si>
    <t>0,861+0,869+0,878+0,887+0,897</t>
  </si>
  <si>
    <t>142</t>
  </si>
  <si>
    <t>776501811</t>
  </si>
  <si>
    <t>Demontáž povlakových podlahovin ze stěn výšky do 2 m</t>
  </si>
  <si>
    <t>596736947</t>
  </si>
  <si>
    <t>https://podminky.urs.cz/item/CS_URS_2023_02/776501811</t>
  </si>
  <si>
    <t xml:space="preserve">svislé stěny elevace </t>
  </si>
  <si>
    <t>0,45*(0,89+0,892+0,894+0,896+0,898)</t>
  </si>
  <si>
    <t>0,45*(7,601+8,855+10,140+11,394+12,663+5,097+0,776+0,778)</t>
  </si>
  <si>
    <t>0,45*(0,861+0,869+0,878+0,887+0,897)</t>
  </si>
  <si>
    <t>143</t>
  </si>
  <si>
    <t>776511111</t>
  </si>
  <si>
    <t>Lepení textilních vpichovaných pásů na stěnu výšky do 2,0 m</t>
  </si>
  <si>
    <t>1886638040</t>
  </si>
  <si>
    <t>Montáž textilních podlahovin na stěnu lepením vpichovaných pásů, výšky do 2 m</t>
  </si>
  <si>
    <t>https://podminky.urs.cz/item/CS_URS_2023_02/776511111</t>
  </si>
  <si>
    <t>144</t>
  </si>
  <si>
    <t>776991821</t>
  </si>
  <si>
    <t>Odstranění lepidla ručně z podlah</t>
  </si>
  <si>
    <t>1424232249</t>
  </si>
  <si>
    <t>Ostatní práce odstranění lepidla ručně z podlah</t>
  </si>
  <si>
    <t>https://podminky.urs.cz/item/CS_URS_2023_02/776991821</t>
  </si>
  <si>
    <t>145</t>
  </si>
  <si>
    <t>776991822</t>
  </si>
  <si>
    <t>Odstranění lepidla ručně ze schodišťových stupňů</t>
  </si>
  <si>
    <t>-204832666</t>
  </si>
  <si>
    <t>Ostatní práce odstranění lepidla ručně ze schodišťových stupňů</t>
  </si>
  <si>
    <t>https://podminky.urs.cz/item/CS_URS_2023_02/776991822</t>
  </si>
  <si>
    <t>146</t>
  </si>
  <si>
    <t>776431211</t>
  </si>
  <si>
    <t>Montáž schodišťových hran šroubovaných</t>
  </si>
  <si>
    <t>958550929</t>
  </si>
  <si>
    <t>Montáž schodišťových hran kovových nebo plastových šroubovaných</t>
  </si>
  <si>
    <t>https://podminky.urs.cz/item/CS_URS_2023_02/776431211</t>
  </si>
  <si>
    <t>OS_101/06</t>
  </si>
  <si>
    <t>246,5</t>
  </si>
  <si>
    <t>147</t>
  </si>
  <si>
    <t>OS_101_06</t>
  </si>
  <si>
    <t>SCHODOVÝ UKONČOVACÍ PROFIL – OHÝBANÁ LIŠTA, 32/45mm – délka profilu 2,5m,kompletní dodávka viz odkaz OS_101_06</t>
  </si>
  <si>
    <t>1980947250</t>
  </si>
  <si>
    <t>148</t>
  </si>
  <si>
    <t>776421711</t>
  </si>
  <si>
    <t>Vložení nařezaných pásků z podlahoviny do lišt</t>
  </si>
  <si>
    <t>1841941116</t>
  </si>
  <si>
    <t>Montáž lišt vložení pásků z podlahoviny do lišt včetně nařezání</t>
  </si>
  <si>
    <t>https://podminky.urs.cz/item/CS_URS_2023_02/776421711</t>
  </si>
  <si>
    <t>25,5"OS_101/15</t>
  </si>
  <si>
    <t>149</t>
  </si>
  <si>
    <t>776421111</t>
  </si>
  <si>
    <t>Montáž obvodových lišt lepením</t>
  </si>
  <si>
    <t>-49698768</t>
  </si>
  <si>
    <t>Montáž lišt obvodových lepených</t>
  </si>
  <si>
    <t>https://podminky.urs.cz/item/CS_URS_2023_02/776421111</t>
  </si>
  <si>
    <t>150</t>
  </si>
  <si>
    <t>OS_101_15</t>
  </si>
  <si>
    <t>SOKLOVÁ KOBERCOVÁ LIŠTA, : Eloxovaný hliník 873EB – F2, Rozměry: 25,5/5mm – délka profilu 3,0m, kompletní dodávka viz odkaz OS_101_15</t>
  </si>
  <si>
    <t>873573042</t>
  </si>
  <si>
    <t>151</t>
  </si>
  <si>
    <t>998776103</t>
  </si>
  <si>
    <t>Přesun hmot tonážní pro podlahy povlakové v objektech v přes 12 do 24 m</t>
  </si>
  <si>
    <t>465285811</t>
  </si>
  <si>
    <t>Přesun hmot pro podlahy povlakové stanovený z hmotnosti přesunovaného materiálu vodorovná dopravní vzdálenost do 50 m v objektech výšky přes 12 do 24 m</t>
  </si>
  <si>
    <t>https://podminky.urs.cz/item/CS_URS_2023_02/998776103</t>
  </si>
  <si>
    <t>781</t>
  </si>
  <si>
    <t>Dokončovací práce - obklady</t>
  </si>
  <si>
    <t>152</t>
  </si>
  <si>
    <t>781121011</t>
  </si>
  <si>
    <t>Nátěr penetrační na stěnu</t>
  </si>
  <si>
    <t>-1973052459</t>
  </si>
  <si>
    <t>Příprava podkladu před provedením obkladu nátěr penetrační na stěnu</t>
  </si>
  <si>
    <t>https://podminky.urs.cz/item/CS_URS_2023_02/781121011</t>
  </si>
  <si>
    <t>153</t>
  </si>
  <si>
    <t>781474112</t>
  </si>
  <si>
    <t>Montáž obkladů vnitřních keramických hladkých přes 9 do 12 ks/m2 lepených flexibilním lepidlem</t>
  </si>
  <si>
    <t>1207642307</t>
  </si>
  <si>
    <t>Montáž obkladů vnitřních stěn z dlaždic keramických lepených flexibilním lepidlem maloformátových hladkých přes 9 do 12 ks/m2</t>
  </si>
  <si>
    <t>https://podminky.urs.cz/item/CS_URS_2023_02/781474112</t>
  </si>
  <si>
    <t>doplnění keramického obkladu viz. půdorys</t>
  </si>
  <si>
    <t>0,6*2,7*6</t>
  </si>
  <si>
    <t>keramický obklad u umyvadla</t>
  </si>
  <si>
    <t>2,3*(0,884+0,279+0,430)</t>
  </si>
  <si>
    <t>154</t>
  </si>
  <si>
    <t>59761026</t>
  </si>
  <si>
    <t>obklad keramický hladký do 12ks/m2</t>
  </si>
  <si>
    <t>1742353345</t>
  </si>
  <si>
    <t>13,384*1,1 'Přepočtené koeficientem množství</t>
  </si>
  <si>
    <t>155</t>
  </si>
  <si>
    <t>998781103</t>
  </si>
  <si>
    <t>Přesun hmot tonážní pro obklady keramické v objektech v přes 12 do 24 m</t>
  </si>
  <si>
    <t>-1767599586</t>
  </si>
  <si>
    <t>Přesun hmot pro obklady keramické stanovený z hmotnosti přesunovaného materiálu vodorovná dopravní vzdálenost do 50 m v objektech výšky přes 12 do 24 m</t>
  </si>
  <si>
    <t>https://podminky.urs.cz/item/CS_URS_2023_02/998781103</t>
  </si>
  <si>
    <t>783</t>
  </si>
  <si>
    <t>Dokončovací práce - nátěry</t>
  </si>
  <si>
    <t>156</t>
  </si>
  <si>
    <t>783301303</t>
  </si>
  <si>
    <t>Bezoplachové odrezivění zámečnických konstrukcí</t>
  </si>
  <si>
    <t>-434319798</t>
  </si>
  <si>
    <t>Příprava podkladu zámečnických konstrukcí před provedením nátěru odrezivění odrezovačem bezoplachovým</t>
  </si>
  <si>
    <t>https://podminky.urs.cz/item/CS_URS_2023_02/783301303</t>
  </si>
  <si>
    <t>157</t>
  </si>
  <si>
    <t>783301311</t>
  </si>
  <si>
    <t>Odmaštění zámečnických konstrukcí vodou ředitelným odmašťovačem</t>
  </si>
  <si>
    <t>735301701</t>
  </si>
  <si>
    <t>Příprava podkladu zámečnických konstrukcí před provedením nátěru odmaštění odmašťovačem vodou ředitelným</t>
  </si>
  <si>
    <t>https://podminky.urs.cz/item/CS_URS_2023_02/783301311</t>
  </si>
  <si>
    <t>1*0,25*(0,9+2,1+2,1)+1*0,25*(1,9+2,17+2,17)+1*0,25*(1,48+2,17+2,17)"zárubně</t>
  </si>
  <si>
    <t>158</t>
  </si>
  <si>
    <t>783301401</t>
  </si>
  <si>
    <t>Ometení zámečnických konstrukcí</t>
  </si>
  <si>
    <t>516332083</t>
  </si>
  <si>
    <t>Příprava podkladu zámečnických konstrukcí před provedením nátěru ometení</t>
  </si>
  <si>
    <t>https://podminky.urs.cz/item/CS_URS_2023_02/783301401</t>
  </si>
  <si>
    <t>159</t>
  </si>
  <si>
    <t>783306801</t>
  </si>
  <si>
    <t>Odstranění nátěru ze zámečnických konstrukcí obroušením</t>
  </si>
  <si>
    <t>1438570308</t>
  </si>
  <si>
    <t>Odstranění nátěrů ze zámečnických konstrukcí obroušením</t>
  </si>
  <si>
    <t>https://podminky.urs.cz/item/CS_URS_2023_02/783306801</t>
  </si>
  <si>
    <t>160</t>
  </si>
  <si>
    <t>783315101</t>
  </si>
  <si>
    <t>Mezinátěr jednonásobný syntetický standardní zámečnických konstrukcí</t>
  </si>
  <si>
    <t>-1278089481</t>
  </si>
  <si>
    <t>Mezinátěr zámečnických konstrukcí jednonásobný syntetický standardní</t>
  </si>
  <si>
    <t>https://podminky.urs.cz/item/CS_URS_2023_02/783315101</t>
  </si>
  <si>
    <t>161</t>
  </si>
  <si>
    <t>783317101</t>
  </si>
  <si>
    <t>Krycí jednonásobný syntetický standardní nátěr zámečnických konstrukcí</t>
  </si>
  <si>
    <t>-1864429953</t>
  </si>
  <si>
    <t>Krycí nátěr (email) zámečnických konstrukcí jednonásobný syntetický standardní</t>
  </si>
  <si>
    <t>https://podminky.urs.cz/item/CS_URS_2023_02/783317101</t>
  </si>
  <si>
    <t>162</t>
  </si>
  <si>
    <t>783937163</t>
  </si>
  <si>
    <t>Krycí dvojnásobný epoxidový rozpouštědlový nátěr betonové podlahy</t>
  </si>
  <si>
    <t>-1269587166</t>
  </si>
  <si>
    <t>Krycí (uzavírací) nátěr betonových podlah dvojnásobný epoxidový rozpouštědlový</t>
  </si>
  <si>
    <t>https://podminky.urs.cz/item/CS_URS_2023_02/783937163</t>
  </si>
  <si>
    <t>3,2</t>
  </si>
  <si>
    <t>784</t>
  </si>
  <si>
    <t>Dokončovací práce - malby a tapety</t>
  </si>
  <si>
    <t>163</t>
  </si>
  <si>
    <t>784111005</t>
  </si>
  <si>
    <t>Oprášení (ometení ) podkladu v místnostech v přes 5,00 m</t>
  </si>
  <si>
    <t>990716298</t>
  </si>
  <si>
    <t>Oprášení (ometení) podkladu v místnostech výšky přes 5,00 m</t>
  </si>
  <si>
    <t>https://podminky.urs.cz/item/CS_URS_2023_02/784111005</t>
  </si>
  <si>
    <t>164</t>
  </si>
  <si>
    <t>784121005</t>
  </si>
  <si>
    <t>Oškrabání malby v místnostech v přes 5,00 m</t>
  </si>
  <si>
    <t>-1525309082</t>
  </si>
  <si>
    <t>Oškrabání malby v místnostech výšky přes 5,00 m</t>
  </si>
  <si>
    <t>https://podminky.urs.cz/item/CS_URS_2023_02/784121005</t>
  </si>
  <si>
    <t>165</t>
  </si>
  <si>
    <t>784171101</t>
  </si>
  <si>
    <t>Zakrytí vnitřních podlah včetně pozdějšího odkrytí</t>
  </si>
  <si>
    <t>1071134369</t>
  </si>
  <si>
    <t>Zakrytí nemalovaných ploch (materiál ve specifikaci) včetně pozdějšího odkrytí podlah</t>
  </si>
  <si>
    <t>https://podminky.urs.cz/item/CS_URS_2023_02/784171101</t>
  </si>
  <si>
    <t>podlahy_celkem</t>
  </si>
  <si>
    <t>166</t>
  </si>
  <si>
    <t>784171115</t>
  </si>
  <si>
    <t>Zakrytí vnitřních ploch stěn v místnostech v přes 5,00 m</t>
  </si>
  <si>
    <t>-1573584132</t>
  </si>
  <si>
    <t>Zakrytí nemalovaných ploch (materiál ve specifikaci) včetně pozdějšího odkrytí svislých ploch např. stěn, oken, dveří v místnostech výšky přes 5,00</t>
  </si>
  <si>
    <t>https://podminky.urs.cz/item/CS_URS_2023_02/784171115</t>
  </si>
  <si>
    <t xml:space="preserve">mč 101 - zakrytí výplní </t>
  </si>
  <si>
    <t>2*(4,71-0,5)*5,58</t>
  </si>
  <si>
    <t>2*1,9*2,17</t>
  </si>
  <si>
    <t>167</t>
  </si>
  <si>
    <t>58124844</t>
  </si>
  <si>
    <t>fólie pro malířské potřeby zakrývací tl 25µ 4x5m</t>
  </si>
  <si>
    <t>1693672666</t>
  </si>
  <si>
    <t>126,160+55,230</t>
  </si>
  <si>
    <t>181,39*1,05 'Přepočtené koeficientem množství</t>
  </si>
  <si>
    <t>168</t>
  </si>
  <si>
    <t>784181125</t>
  </si>
  <si>
    <t>Hloubková jednonásobná bezbarvá penetrace podkladu v místnostech v přes 5,00 m</t>
  </si>
  <si>
    <t>919996632</t>
  </si>
  <si>
    <t>Penetrace podkladu jednonásobná hloubková akrylátová bezbarvá v místnostech výšky přes 5,00 m</t>
  </si>
  <si>
    <t>https://podminky.urs.cz/item/CS_URS_2023_02/784181125</t>
  </si>
  <si>
    <t>169</t>
  </si>
  <si>
    <t>784221105</t>
  </si>
  <si>
    <t>Dvojnásobné bílé malby ze směsí za sucha dobře otěruvzdorných v místnostech přes 5,00 m</t>
  </si>
  <si>
    <t>866737357</t>
  </si>
  <si>
    <t>Malby z malířských směsí otěruvzdorných za sucha dvojnásobné, bílé za sucha otěruvzdorné dobře v místnostech výšky přes 5,00 m</t>
  </si>
  <si>
    <t>https://podminky.urs.cz/item/CS_URS_2023_02/784221105</t>
  </si>
  <si>
    <t>omítka_stěny+omítka_stropy</t>
  </si>
  <si>
    <t>170</t>
  </si>
  <si>
    <t>784221153</t>
  </si>
  <si>
    <t>Příplatek k cenám 2x maleb za sucha otěruvzdorných za barevnou malbu v odstínu středně sytém</t>
  </si>
  <si>
    <t>723241209</t>
  </si>
  <si>
    <t>Malby z malířských směsí otěruvzdorných za sucha Příplatek k cenám dvojnásobných maleb na tónovacích automatech, v odstínu středně sytém</t>
  </si>
  <si>
    <t>https://podminky.urs.cz/item/CS_URS_2023_02/784221153</t>
  </si>
  <si>
    <t>789</t>
  </si>
  <si>
    <t>Povrchové úpravy ocelových konstrukcí a technologických zařízení</t>
  </si>
  <si>
    <t>171</t>
  </si>
  <si>
    <t>789326310</t>
  </si>
  <si>
    <t>Nátěr ocelových konstrukcí třídy II dvousložkový polyuretanový základní tl do 40 μm</t>
  </si>
  <si>
    <t>-1271693307</t>
  </si>
  <si>
    <t>Nátěr ocelových konstrukcí třídy II dvousložkový polyuretanový základní, tloušťky do 40 μm</t>
  </si>
  <si>
    <t>https://podminky.urs.cz/item/CS_URS_2023_02/789326310</t>
  </si>
  <si>
    <t>nátěr_podhled*2</t>
  </si>
  <si>
    <t>172</t>
  </si>
  <si>
    <t>789326315</t>
  </si>
  <si>
    <t>Nátěr ocelových konstrukcí třídy II dvousložkový polyuretanový mezivrstva do 40 μm</t>
  </si>
  <si>
    <t>430042145</t>
  </si>
  <si>
    <t>Nátěr ocelových konstrukcí třídy II dvousložkový polyuretanový mezivrstva, tloušťky do 40 μm</t>
  </si>
  <si>
    <t>https://podminky.urs.cz/item/CS_URS_2023_02/789326315</t>
  </si>
  <si>
    <t>173</t>
  </si>
  <si>
    <t>789326320</t>
  </si>
  <si>
    <t>Nátěr ocelových konstrukcí třídy II dvousložkový polyuretanový krycí (vrchní) do 40 μm</t>
  </si>
  <si>
    <t>-235941698</t>
  </si>
  <si>
    <t>Nátěr ocelových konstrukcí třídy II dvousložkový polyuretanový krycí (vrchní), tloušťky do 40 μm</t>
  </si>
  <si>
    <t>https://podminky.urs.cz/item/CS_URS_2023_02/789326320</t>
  </si>
  <si>
    <t>2,0*15,5+2,0*(11,5+9,5+6,5+3,5+9,5)*2"vazníky</t>
  </si>
  <si>
    <t xml:space="preserve">nosná konstrukce podhledu I80 </t>
  </si>
  <si>
    <t>0,304*95,5</t>
  </si>
  <si>
    <t xml:space="preserve">nosná konstrukce podhledu L60/40/5mm </t>
  </si>
  <si>
    <t>(0,06+0,04)*2*182,5</t>
  </si>
  <si>
    <t xml:space="preserve">nosná konstrukce podhledu L75/50/5mm </t>
  </si>
  <si>
    <t>(0,075+0,05)*2*30</t>
  </si>
  <si>
    <t xml:space="preserve">pororošt  – plocha 120,0m2 </t>
  </si>
  <si>
    <t>120*1,5</t>
  </si>
  <si>
    <t>HZS</t>
  </si>
  <si>
    <t>Hodinové zúčtovací sazby</t>
  </si>
  <si>
    <t>174</t>
  </si>
  <si>
    <t>HZS1291</t>
  </si>
  <si>
    <t>Hodinová zúčtovací sazba pomocný stavební dělník</t>
  </si>
  <si>
    <t>hod</t>
  </si>
  <si>
    <t>512</t>
  </si>
  <si>
    <t>-1357652762</t>
  </si>
  <si>
    <t>Hodinové zúčtovací sazby profesí HSV zemní a pomocné práce pomocný stavební dělník</t>
  </si>
  <si>
    <t>https://podminky.urs.cz/item/CS_URS_2023_02/HZS1291</t>
  </si>
  <si>
    <t xml:space="preserve">provedení statických sond do konstrukcí – ověření nosných konstrukcí </t>
  </si>
  <si>
    <t>175</t>
  </si>
  <si>
    <t>HZS2121</t>
  </si>
  <si>
    <t>Hodinová zúčtovací sazba truhlář</t>
  </si>
  <si>
    <t>516368067</t>
  </si>
  <si>
    <t>Hodinové zúčtovací sazby profesí PSV provádění stavebních konstrukcí truhlář</t>
  </si>
  <si>
    <t>https://podminky.urs.cz/item/CS_URS_2023_02/HZS2121</t>
  </si>
  <si>
    <t>demontáž stávajícího vybavení - sklopná sedadla včetně stolků a opěradel 100 KS. Uvažováno vč. kotvících prvků. Demontováno vybavení katedry.</t>
  </si>
  <si>
    <t>demontáž stávající tabule vč dřevěného deštění a kotvících prvků</t>
  </si>
  <si>
    <t>176</t>
  </si>
  <si>
    <t>HZS2231</t>
  </si>
  <si>
    <t>Hodinová zúčtovací sazba elektrikář</t>
  </si>
  <si>
    <t>970824466</t>
  </si>
  <si>
    <t>Hodinové zúčtovací sazby profesí PSV provádění stavebních instalací elektrikář</t>
  </si>
  <si>
    <t>https://podminky.urs.cz/item/CS_URS_2023_02/HZS2231</t>
  </si>
  <si>
    <t>původní ovládací skřníň elektro demont</t>
  </si>
  <si>
    <t>177</t>
  </si>
  <si>
    <t>HZS2492</t>
  </si>
  <si>
    <t>Hodinová zúčtovací sazba pomocný dělník PSV</t>
  </si>
  <si>
    <t>260999684</t>
  </si>
  <si>
    <t>Hodinové zúčtovací sazby profesí PSV zednické výpomoci a pomocné práce PSV pomocný dělník PSV</t>
  </si>
  <si>
    <t>https://podminky.urs.cz/item/CS_URS_2023_02/HZS2492</t>
  </si>
  <si>
    <t>přípomoce stavby při demotážích elektro, topení, atd.</t>
  </si>
  <si>
    <t xml:space="preserve">D.1.4 - Technika prostředí staveb </t>
  </si>
  <si>
    <t>Úroveň 3:</t>
  </si>
  <si>
    <t xml:space="preserve">D.1.4.a - Zařízení pro vytápění </t>
  </si>
  <si>
    <t xml:space="preserve">731 - A 02 - Strojovny   </t>
  </si>
  <si>
    <t xml:space="preserve">D1 - A 03 - Rozvod potrubí   </t>
  </si>
  <si>
    <t xml:space="preserve">D2 - A 04 - Armatury   </t>
  </si>
  <si>
    <t xml:space="preserve">D3 - A 05 - Otopná tělesa   </t>
  </si>
  <si>
    <t xml:space="preserve">713 - Izolace tepelné   </t>
  </si>
  <si>
    <t xml:space="preserve">D4 - Montážní práce   </t>
  </si>
  <si>
    <t>731</t>
  </si>
  <si>
    <t xml:space="preserve">A 02 - Strojovny   </t>
  </si>
  <si>
    <t>Pol503</t>
  </si>
  <si>
    <t>Oběhové čerpadlo elektronické; energetická třída A; DN 25; Q=0,56 m3/h; H=3,0 m; 230 V; 4-45 W; 0,05-0,42 A; těleso čerpadla z litiny; EEI 0,20 - viz. příl. D.1.4.a.6</t>
  </si>
  <si>
    <t>Pol2</t>
  </si>
  <si>
    <t>Orientační štítky - viz. příl. D.1.4.a.6</t>
  </si>
  <si>
    <t>D1</t>
  </si>
  <si>
    <t xml:space="preserve">A 03 - Rozvod potrubí   </t>
  </si>
  <si>
    <t>Pol3</t>
  </si>
  <si>
    <t>Potrubí z Cu trubek včetně fitinek a uchycení; 18x1 - viz. příl. D.1.4.a.3</t>
  </si>
  <si>
    <t>Pol4</t>
  </si>
  <si>
    <t>Potrubí z Cu trubek včetně fitinek a uchycení; 22x1 - viz. příl. D.1.4.a.2</t>
  </si>
  <si>
    <t>Pol5</t>
  </si>
  <si>
    <t>Potrubí z Cu trubek včetně fitinek a uchycení; 28x1,5 - viz. příl. D.1.4.a.2</t>
  </si>
  <si>
    <t>Pol6</t>
  </si>
  <si>
    <t>Nádoby odvzdušňovací DN 50 - viz. příl. D.1.4.a.6</t>
  </si>
  <si>
    <t>D2</t>
  </si>
  <si>
    <t xml:space="preserve">A 04 - Armatury   </t>
  </si>
  <si>
    <t>Pol7</t>
  </si>
  <si>
    <t>Kohouty kulové uzavírací; 1/2" - viz. příl. D.1.4.a.6</t>
  </si>
  <si>
    <t>Pol8</t>
  </si>
  <si>
    <t>Kohouty kulové uzavírací; 3/4" - viz. příl. D.1.4.a.6</t>
  </si>
  <si>
    <t>Pol9</t>
  </si>
  <si>
    <t>Kohouty kulové uzavírací; 5/4" - viz. příl. D.1.4.a.2</t>
  </si>
  <si>
    <t>Pol504</t>
  </si>
  <si>
    <t>Kohouty kulové uzavírací s filtrem a magnetem; 3/4" - viz. příl. D.1.4.a.6</t>
  </si>
  <si>
    <t>Pol505</t>
  </si>
  <si>
    <t>Klapka zpětná; 3/4" - viz. příl. D.1.4.a.6</t>
  </si>
  <si>
    <t>Pol12</t>
  </si>
  <si>
    <t>Separátor bublinek s automatickým odvzdušňovacím ventilem (kvalitní, funkční bezúdržbový) - viz. příl. D.1.4.a.2</t>
  </si>
  <si>
    <t>Pol506</t>
  </si>
  <si>
    <t>Kohouty plnící a vypouštěcí; 1/2" - viz. příl. D.1.4.a.2;6</t>
  </si>
  <si>
    <t>Pol507</t>
  </si>
  <si>
    <t>Ventil dvojregulační s 8mi polohami nastavení pro podlahové konvektory; přímý; DN 15 - viz. příl. D.1.4.a.2</t>
  </si>
  <si>
    <t>Pol508</t>
  </si>
  <si>
    <t>Šroubení regulační  přímé; DN 15 - viz. příl. D.1.4.a.2</t>
  </si>
  <si>
    <t>Šroubení regulační přímé; DN 15 - viz. příl. D.1.4.a.2</t>
  </si>
  <si>
    <t>Pol509</t>
  </si>
  <si>
    <t>Šroubení svorná pro připojení měděných trubek ze stěny; 18x1 - viz. příl. D.1.4.a.2</t>
  </si>
  <si>
    <t>Pol510</t>
  </si>
  <si>
    <t>Termostatická hlavice s kapalinovou náplní s vestavěným čidlem - viz. příl. D.1.4.a.2</t>
  </si>
  <si>
    <t>Pol18</t>
  </si>
  <si>
    <t>Teploměry včetně jímky (rozsah pro vytápění) - viz. příl. D.1.4.a.2;6</t>
  </si>
  <si>
    <t>Pol511</t>
  </si>
  <si>
    <t>Vyvažovací ventil s možností uzavírání, přednastavení, s měřícími vsuvkami pro měření tlaku, průtoku a teploty; bez vypouštění; DN 20 - viz. příl. D.1.4.a.6</t>
  </si>
  <si>
    <t>Pol512</t>
  </si>
  <si>
    <t>Vyvažovací ventil s možností uzavírání, přednastavení, s měřícími vsuvkami pro měření tlaku, průtoku a teploty; bez vypouštění; DN 25 - viz. příl. D.1.4.a.2</t>
  </si>
  <si>
    <t>Pol513</t>
  </si>
  <si>
    <t>Středové připojení otopných těles včetně termostatické hlavice a zákrytu; DN 15 přímé - viz. příl. D.1.4.a.2</t>
  </si>
  <si>
    <t>Pol22</t>
  </si>
  <si>
    <t>Montáž regulačních ventilů dodaných MaR - viz. příl. D.1.4.a.6</t>
  </si>
  <si>
    <t>D3</t>
  </si>
  <si>
    <t xml:space="preserve">A 05 - Otopná tělesa   </t>
  </si>
  <si>
    <t>Pol514</t>
  </si>
  <si>
    <t>Panelová otopná tělesa z ocelového plechu včetně uchycení a odvzdušnění; s bočním připojením; 22 - dvoudeskové se dvěma přídavnými přestupními plochami; typ/výška-délka; 22/600-1200 - viz. příl. D.1.4.a.2</t>
  </si>
  <si>
    <t>Pol515</t>
  </si>
  <si>
    <t>Designová otopná tělesa se svisle orientovanými profily včetně uchycení a odvzdušnění; se spodním středovým připojením; dvoudesková; typ výška.délka; K20VM 1200.588 - viz.příl. D.1.4.a.2</t>
  </si>
  <si>
    <t>Pol516</t>
  </si>
  <si>
    <t>Designová otopná tělesa se svisle orientovanými profily včetně uchycení a odvzdušnění; se spodním středovým připojením; dvoudesková; typ výška.délka; K20VM 1600.588 - viz.příl. D.1.4.a.2</t>
  </si>
  <si>
    <t>Pol517</t>
  </si>
  <si>
    <t>Podlahové konvektory s ventilátorem; včetně uchycení a odvzdušnění; včetně hliníkové mřížky, včetně akustické folie a pružné nerezové hadice; hloubka 110 mm; šířka 200 mm; délka 1600 mm; viz.příl. D.1.4.a.2</t>
  </si>
  <si>
    <t>Pol518</t>
  </si>
  <si>
    <t>Podlahové konvektory s ventilátorem; včetně uchycení a odvzdušnění; včetně hliníkové mřížky, včetně akustické folie a pružné nerezové hadice; hloubka 110 mm; šířka 200 mm; délka 1800 mm; viz.příl. D.1.4.a.2</t>
  </si>
  <si>
    <t>Pol519</t>
  </si>
  <si>
    <t>Standardní regulace pro podlahové konvektory s ventilátorem s regulátorem, prostorovým čidlem, zdrojem stejnosměrného napětí; včetně všech propojovacích kabelů (objednat ve spolupráci s výrobcem konvektorů a s montážní firmou MaR); viz.příl. D.1.4.a.2</t>
  </si>
  <si>
    <t>713</t>
  </si>
  <si>
    <t xml:space="preserve">Izolace tepelné   </t>
  </si>
  <si>
    <t>Pol520</t>
  </si>
  <si>
    <t>Izolace potrubí samolepící tepelnou izolací z pružné polyetylénové pěny tl. 15 mm; 18x1 - viz. příl. D.1.4.a.2</t>
  </si>
  <si>
    <t>Pol521</t>
  </si>
  <si>
    <t>Izolace potrubí samolepící tepelnou izolací z pružné polyetylénové pěny tl. 20 mm; 22x1 - viz. příl. D.1.4.a.2</t>
  </si>
  <si>
    <t>Pol522</t>
  </si>
  <si>
    <t>Izolace potrubí samolepící tepelnou izolací z pružné polyetylénové pěny tl. 20 mm; 28x1,5 - viz. příl. D.1.4.a.2</t>
  </si>
  <si>
    <t>Pol523</t>
  </si>
  <si>
    <t>Izolace potrubí z minerální vlny s hliníkovou folií; tl. 20 mm; 22x1 - viz. příl. D.1.4.a.6</t>
  </si>
  <si>
    <t>Pol524</t>
  </si>
  <si>
    <t>Doizolování stávajících potrubí při provedení odboček - viz. příl. D.1.4.a.6</t>
  </si>
  <si>
    <t>D4</t>
  </si>
  <si>
    <t xml:space="preserve">Montážní práce   </t>
  </si>
  <si>
    <t>Pol525</t>
  </si>
  <si>
    <t>Demontáže a úpravy napojení (doporučuje se prohlídka na místě stavby) - odhad - viz. příl. D.1.4.a.2;6</t>
  </si>
  <si>
    <t>Pol526</t>
  </si>
  <si>
    <t>Drobné stavební výpomoce - viz. příl. D.1.4.a.2;6</t>
  </si>
  <si>
    <t>Pol527</t>
  </si>
  <si>
    <t>Revize, zkoušky dle ČSN EN, proplach soustavy, propojení a oživení regulace, vyregulování otopné soustavy a okruhu pro ohřev vzt.- viz. příl. D.1.4.a.2;6;</t>
  </si>
  <si>
    <t>D.1.4.b - Zařízení pro ochlazování staveb, zařízení vzduchotechniky</t>
  </si>
  <si>
    <t xml:space="preserve"> </t>
  </si>
  <si>
    <t>D1 - Zařízení 3 - posluchárna UP 101</t>
  </si>
  <si>
    <t>D2 - Zařízení 2 - posluchárna UP 104 - příprava</t>
  </si>
  <si>
    <t>D3 - Demontáže</t>
  </si>
  <si>
    <t xml:space="preserve">D4 - </t>
  </si>
  <si>
    <t>Zařízení 3 - posluchárna UP 101</t>
  </si>
  <si>
    <t>Pol1</t>
  </si>
  <si>
    <t>Vzduchotechnická jednotka, vnitřní provedení, vč. příslušenství</t>
  </si>
  <si>
    <t>Vlastní položka</t>
  </si>
  <si>
    <t>P</t>
  </si>
  <si>
    <t>Poznámka k položce:
- přívod: pružná manžeta, klapka, filtr G4 (coarse 60%), rotační
            rekuperátor (min. účinnost 74 %), klapková komora, ventilátor
            s volným oběžným kolem a EC motorem (4000 m3/h, 400 Pa),
            pružná manžeta
- odvod: pružná manžeta, filtr M5 (ePM10/65%), ventilátor s volným
            obežným kolem a EC motorem (4000 m3/h, 400 Pa), rotační
            rekuperátor, klapka, pružná manžeta
- přívod: pružná manžeta, přímý výparník (Qch=22,4 kW, R410a),
            eliminátor kapek, vodní ohřívač (Qt=13 kW, 70/50 st.C),
            filtr M5 (ePM10/65%), pružná manžeta
Vzduchotechnická jednotka, vnitřní provedení, vnitřní stěny - pozink. ocel, vnější stěny lakované, tepelná izolace PUR, ventilátory s volným oběžným kolem vč. EC motorů, základní rám, stavitelné nohy. Včetně sifonů. 
Pozn.: jednotka je z prostorových důvodů rozdělena na dvě části.</t>
  </si>
  <si>
    <t>751612141</t>
  </si>
  <si>
    <t>Montáž vzduchotechnické jednotky vč. šefmontáže</t>
  </si>
  <si>
    <t>Poznámka k položce:
Pozn.: jednotka bude dodána na místo stavby v rozebraném stavu a na místě smontována pracovníky výrobce.</t>
  </si>
  <si>
    <t>Kondenzační jednotka, (Qch=22,4), chladivo R410a</t>
  </si>
  <si>
    <t>Poznámka k položce:
vč. komunikačního modulu 0-10V a expanzního ventilu
Venkovní kondenzační jednotka, 3-fázové napájení, DC invertor, rotační kompresor, antikorozní žebrování.</t>
  </si>
  <si>
    <t>751721121</t>
  </si>
  <si>
    <t>Montáž kondenzační jednotky vč. příslušenství</t>
  </si>
  <si>
    <t>Potrubí chladiva Cu 10x1/18x1 vč. tepelné izolace</t>
  </si>
  <si>
    <t>751791144</t>
  </si>
  <si>
    <t>Montáž potrubí chladiva</t>
  </si>
  <si>
    <t>Plechový žlab pro uložení potrubí chladiva</t>
  </si>
  <si>
    <t>Montáž žlabu</t>
  </si>
  <si>
    <t>Chladivo R410a</t>
  </si>
  <si>
    <t>Revize úniku chladiva dle nařízení evropského parlamentu a rady (ES) č. 1005/2009 vč. zavedení nové evidenční knihy chladícího zařízení</t>
  </si>
  <si>
    <t>Ocelová konstrukce pod kondenzační jednotku, pozink,</t>
  </si>
  <si>
    <t>Montáž ocelové konstrukce</t>
  </si>
  <si>
    <t>Pol10</t>
  </si>
  <si>
    <t>Síto z tahokovu 500x600</t>
  </si>
  <si>
    <t>751398024</t>
  </si>
  <si>
    <t>Montáž síta z tahokovu</t>
  </si>
  <si>
    <t>Pol11</t>
  </si>
  <si>
    <t>Tlumič hluku 600x500, dl. 1000, sestavený z tlumících buněk 500x200x1000 (3 ks)</t>
  </si>
  <si>
    <t>Poznámka k položce:
Buňkový tlumič hluku s kostrou z pozinkovaného plechu. Výplň z nehořlavého zvukově izolačního materiálu  krytého děrovaným plechem. Pro instalaci do čtyřhranného potrubí.</t>
  </si>
  <si>
    <t>751344122</t>
  </si>
  <si>
    <t>Montáž tlumiče hluku</t>
  </si>
  <si>
    <t>Anemostat vířivý přestavitelný pr. 400</t>
  </si>
  <si>
    <t>Poznámka k položce:
Přestavitelný vířivý anemostat s protiběžně uspořádánými lamelami v kruhovém provedení, s výfukem ve tvaru difuzoru, s vířivým horizontálním, příp. podle nastavení vířivých lopatek šikmým nebo svislým směrem výfuku. Přestavitelné provedení skládající se z čelní desky s přestavitelnými lopatkami - motoricky 230 V. Přímé vertikální napojení na vzduchovod. Výfuková část ve tvaru difuzoru a krytka z hliníku, lamely, skříň, nástavec a připojovací komora z pozinkovaného plechu. Povrch čelní části anemostatu a límce v barevném odstínu dle stupnice RAL9001.</t>
  </si>
  <si>
    <t>751322142</t>
  </si>
  <si>
    <t>Montáž anemostatu</t>
  </si>
  <si>
    <t>Pol13</t>
  </si>
  <si>
    <t>Stěnová mřížka 1000x400, vzdálenost lamel 20, regulace R1</t>
  </si>
  <si>
    <t>Poznámka k položce:
Stěnová mřížka z hliníkových profilů s povrchovou úpravou přírodní elox. Upevňovací zámky z ocelového pozinkovaného plechu. S regulací R1.</t>
  </si>
  <si>
    <t>751398025</t>
  </si>
  <si>
    <t>Montáž stěnové mřížky</t>
  </si>
  <si>
    <t>Poznámka k položce:
Požární klapky dle následující specifikace:
Požární klapka kouřotěsná. Ovládání servopohonem 230 V a termoelektrickým spouštěcím zařízením. Po připojení na napájecí napětí AC 230V přestaví list klapky do provozní polohy "OTEVŘENO" a současně předepne svoji zpětnou pružinu. Po dobu, kdy je servopohon pod napětím, nachází se list klapky v poloze "OTEVŘENO" a zpětná pružina je předepnuta. Jestliže dojde k přerušení napájení servopohonu (ztrátou napájecího napětí nebo stisknutím resetovacího tlačítka na termoelektrickém spouštěcím zařízení), zpětná pružina přestaví list klapky do havarijní polohy "ZAVŘENO. Signalizace poloh listu klapky "OTEVŘENO" a "ZAVŘENO" je zajištěna dvěma zabudovanými, pevně nastavenými koncovými spínači.</t>
  </si>
  <si>
    <t>Pol14</t>
  </si>
  <si>
    <t>Požární klapka 400x400 - EIS90, ovládání ruční, teplotní a servopohonem</t>
  </si>
  <si>
    <t>Pol15</t>
  </si>
  <si>
    <t>Montáž požární klapky</t>
  </si>
  <si>
    <t>Pol16</t>
  </si>
  <si>
    <t>Požární klapka 500x400 - EIS90, ovládání ruční, teplotní a servopohonem</t>
  </si>
  <si>
    <t>Pol17</t>
  </si>
  <si>
    <t>Požární klapka 560x355 - EIS90, ovládání ruční, teplotní a servopohonem</t>
  </si>
  <si>
    <t>Pol19</t>
  </si>
  <si>
    <t>Pol20</t>
  </si>
  <si>
    <t>Požární klapka 560x400 - EIS90, ovládání ruční, teplotní a servopohonem</t>
  </si>
  <si>
    <t>Pol21</t>
  </si>
  <si>
    <t>Požární klapka 900x400 - EIS90, ovládání ruční, teplotní a servopohonem</t>
  </si>
  <si>
    <t>Pol23</t>
  </si>
  <si>
    <t>Pol24</t>
  </si>
  <si>
    <t>Regulační klapka pr. 315, ruční ovládání</t>
  </si>
  <si>
    <t>Poznámka k položce:
Regulační klapka do kruhového potrubí. Páku klapky je možno aretovat stavěcím šroubem v libovolné poloze • regulace 0 –100% při úhlu otočení 0 – 90˚</t>
  </si>
  <si>
    <t>751514681</t>
  </si>
  <si>
    <t>Montáž regulační klapky</t>
  </si>
  <si>
    <t>Pol25</t>
  </si>
  <si>
    <t>Regulační klapka 315x400, ruční ovládání</t>
  </si>
  <si>
    <t>Poznámka k položce:
Regulační klapka do čtyřhranného potrubí složená z rámu klapky, listu a ovládání. Rám klapky z ohýbaných plechových profilů, spojených šrouby. List lisovaný z plechu. Ovládání ruční.</t>
  </si>
  <si>
    <t>751514614</t>
  </si>
  <si>
    <t>Pol26</t>
  </si>
  <si>
    <t>Potrubí Spiro pr. 315, 40% tvarovek</t>
  </si>
  <si>
    <t>751511184</t>
  </si>
  <si>
    <t>Montáž Spiro potrubí pr. 315</t>
  </si>
  <si>
    <t>Pol27</t>
  </si>
  <si>
    <t>Čtyřhranné potrubí sk. I, pozink, do obvodu 1500, 40% tvarovek</t>
  </si>
  <si>
    <t>751511005</t>
  </si>
  <si>
    <t>Montáž čtyřhranného potrubí, do obvodu 1500</t>
  </si>
  <si>
    <t>Pol28</t>
  </si>
  <si>
    <t>Čtyřhranné potrubí sk. I, pozink, do obvodu 1890, 50% tvarovek</t>
  </si>
  <si>
    <t>751511005.1</t>
  </si>
  <si>
    <t>Montáž čtyřhranného potrubí, do obvodu 1890</t>
  </si>
  <si>
    <t>Pol29</t>
  </si>
  <si>
    <t>Čtyřhranné potrubí sk. I, pozink, do obvodu 2630, 50% tvarovek</t>
  </si>
  <si>
    <t>751511005.2</t>
  </si>
  <si>
    <t>Montáž čtyřhranného potrubí, do obvodu 2630</t>
  </si>
  <si>
    <t>Pol30</t>
  </si>
  <si>
    <t>Čtyřhranné potrubí sk. I, pozink, do obvodu 3500, 100% tvarovek</t>
  </si>
  <si>
    <t>751511005.3</t>
  </si>
  <si>
    <t>Montáž čtyřhranného potrubí, do obvodu 3500</t>
  </si>
  <si>
    <t>Pol31</t>
  </si>
  <si>
    <t>Čtyřhranné potrubí sk. I, pozink, do obvodu 1890, 60% tvarovek (pro oboustrannou požární odolnost)</t>
  </si>
  <si>
    <t>Poznámka k položce:
Čtyřhranné potrubí sk. I, pozink, do obvodu 1890, 60% tvarovek. Plech min. tloušťky 0,7mm. Jednotlivé segmenty potrubí jsou spojeny přírubami výšky 30mm. Mezi příruby je nutné vložit nehořlé těsnění pomocí keramické pásky. Potrubí musí být provedeno minimálně ve třídě vzduchotěsnosti B dle ČSN EN 1507.</t>
  </si>
  <si>
    <t>751511022</t>
  </si>
  <si>
    <t>Pol32</t>
  </si>
  <si>
    <t>Tepelná izolace vnitřní, minerální, tl. 40 mm, Al folie</t>
  </si>
  <si>
    <t>Poznámka k položce:
Tepelná izolace - minerální vlna, AL folie</t>
  </si>
  <si>
    <t>Pol33</t>
  </si>
  <si>
    <t>Montáž tepelné izolace vnitřní</t>
  </si>
  <si>
    <t>Pol34</t>
  </si>
  <si>
    <t>Požární izolace -  požárně izolovat na EI 30/DP1, požární odolnost z obou stran (i ↔ o) typ B - tl. 50 mm</t>
  </si>
  <si>
    <t>Poznámka k položce:
Požární izolace EI30. Izolace bude provedena rohožemi v pletivu U Protect Wired Mat 4.0 Alu1 (tj. rohož z minerální vlny Ultimate o jmenovité objemové hmotnosti 66 kg/m3, s černou hliníkovou fólii vloženou mezi rohož a pletivo). Provedení pro požární odolnost z obou stran (i ↔ o) typ B - tl. 50 mm.</t>
  </si>
  <si>
    <t>Pol35</t>
  </si>
  <si>
    <t>Montáž požární izolace</t>
  </si>
  <si>
    <t>Pol36</t>
  </si>
  <si>
    <t>Nátěr potrubí vedeného nad podhledem, odstín RAL 7012, 1x základ, 2x vrchní</t>
  </si>
  <si>
    <t>Pol37</t>
  </si>
  <si>
    <t>Požární ucpávky</t>
  </si>
  <si>
    <t>Zařízení 2 - posluchárna UP 104 - příprava</t>
  </si>
  <si>
    <t>Pol38</t>
  </si>
  <si>
    <t>Čtyřhranné potrubí sk. I, pozink, do obvodu 2630 (pro oboustrannou požární odolnost)</t>
  </si>
  <si>
    <t>Poznámka k položce:
Čtyřhranné potrubí sk. I, pozink, do obvodu 2630, 60% tvarovek. Plech min. tloušťky 0,7mm. Jednotlivé segmenty potrubí jsou spojeny přírubami výšky 30mm. Mezi příruby je nutné vložit nehořlé těsnění pomocí keramické pásky. Potrubí musí být provedeno minimálně ve třídě vzduchotěsnosti B dle ČSN EN 1507.</t>
  </si>
  <si>
    <t>751511023</t>
  </si>
  <si>
    <t>Demontáže</t>
  </si>
  <si>
    <t>751611816</t>
  </si>
  <si>
    <t>Demontáž vzduchotechnické jednotky do 5000 m3/h vč. ekologické likvidace</t>
  </si>
  <si>
    <t>Pol39</t>
  </si>
  <si>
    <t>Demontáž čtyřhranného potrubí do obvodu 3500 vč. koncových prvků, izolace a ekologické likvidace</t>
  </si>
  <si>
    <t>Pol40</t>
  </si>
  <si>
    <t>Montážní a spojovací materiál</t>
  </si>
  <si>
    <t>Pol41</t>
  </si>
  <si>
    <t>Doprava a přesuny zařízení</t>
  </si>
  <si>
    <t>km</t>
  </si>
  <si>
    <t>Pol42</t>
  </si>
  <si>
    <t>Práce autojeřábu</t>
  </si>
  <si>
    <t>Pol43</t>
  </si>
  <si>
    <t>Výškové práce, montážní plošiny, lešení</t>
  </si>
  <si>
    <t>Pol44</t>
  </si>
  <si>
    <t>Komplexní zkouška</t>
  </si>
  <si>
    <t>hod.</t>
  </si>
  <si>
    <t>Pol45</t>
  </si>
  <si>
    <t>Značení vzduchotechnického zařízení a potrubí dle platných ČSN</t>
  </si>
  <si>
    <t>Pol46</t>
  </si>
  <si>
    <t>Realizační a dílenská dokumentace</t>
  </si>
  <si>
    <t>Pol47</t>
  </si>
  <si>
    <t>Dokumentace skutečného provedení</t>
  </si>
  <si>
    <t>178</t>
  </si>
  <si>
    <t>Pol48</t>
  </si>
  <si>
    <t>Předávací dokumentace včetně zaškolení obsluhy</t>
  </si>
  <si>
    <t>180</t>
  </si>
  <si>
    <t xml:space="preserve">D.1.4.d - Zařízení pro měření a regulaci </t>
  </si>
  <si>
    <t>D1 - Komponenty řídícího systému</t>
  </si>
  <si>
    <t>D2 - Polní instrumentace</t>
  </si>
  <si>
    <t>D3 - Silová elektrovýbava</t>
  </si>
  <si>
    <t>D4 - Inženýrské práce</t>
  </si>
  <si>
    <t>D5 - Montáže</t>
  </si>
  <si>
    <t>Komponenty řídícího systému</t>
  </si>
  <si>
    <t>Pol658</t>
  </si>
  <si>
    <t>LCD 2x40 zn.,klávesnice,7xLED,napájení z T2032CX terminál obsluhy T2032CX (CXP)</t>
  </si>
  <si>
    <t>Pol659</t>
  </si>
  <si>
    <t>0 skříň závěsná  T2032CX vč. elektrovýbavy 600x1500x250</t>
  </si>
  <si>
    <t>Pol660</t>
  </si>
  <si>
    <t>6xAI, R 0-2500Ohm, U 0-10V, I 0-20mA analogová vstupní expanze T2032EX</t>
  </si>
  <si>
    <t>Pol661</t>
  </si>
  <si>
    <t>8x AO, 0-10V analogová výstupní expanze T2032EX</t>
  </si>
  <si>
    <t>Pol662</t>
  </si>
  <si>
    <t>8x DI, 12-30V DC dvouhodnotová vstupní expanze T2032EX</t>
  </si>
  <si>
    <t>Pol663</t>
  </si>
  <si>
    <t>4xDO, 1x přepínací + 3x spínací kontakt relé dvouhodnotová výstupní expanze T2032EX</t>
  </si>
  <si>
    <t>Pol664</t>
  </si>
  <si>
    <t>napájení systému T2032EX + periferie (DI, AI) zdroj 12VDC/1,25A stab., 24VDC/0,25A</t>
  </si>
  <si>
    <t>Pol665</t>
  </si>
  <si>
    <t>6xAI, 8xDI, 8xDO, 4xAO, Uni COM, ETH, nap.12VDC kompaktní regulátor T2032CX sestava</t>
  </si>
  <si>
    <t>Pol666</t>
  </si>
  <si>
    <t>pro T2032EX, KOMCNV10 - rev 1.0 komunikační modul RS485 s GO</t>
  </si>
  <si>
    <t>Polní instrumentace</t>
  </si>
  <si>
    <t>Pol667</t>
  </si>
  <si>
    <t>odporový teploměr do klimatizace</t>
  </si>
  <si>
    <t>Pol668</t>
  </si>
  <si>
    <t>odporový teploměr příložný</t>
  </si>
  <si>
    <t>Pol669</t>
  </si>
  <si>
    <t>proudový venkovní teploměr 4-20mA</t>
  </si>
  <si>
    <t>Pol670</t>
  </si>
  <si>
    <t>snímač kvality vzduchu-CO2 prostorový</t>
  </si>
  <si>
    <t>Pol671</t>
  </si>
  <si>
    <t>snímač kvality vzduchu-CO2 kanálový</t>
  </si>
  <si>
    <t>Pol672</t>
  </si>
  <si>
    <t>protimrazová ochrana</t>
  </si>
  <si>
    <t>Pol673</t>
  </si>
  <si>
    <t>detektor kouře do potrubí VZT</t>
  </si>
  <si>
    <t>Pol674</t>
  </si>
  <si>
    <t>signalizátor dP včetně odběrů</t>
  </si>
  <si>
    <t>Pol675</t>
  </si>
  <si>
    <t>směšovací klapka DN32</t>
  </si>
  <si>
    <t>Pol676</t>
  </si>
  <si>
    <t>servo pro směšovací ventil 24VAC ( 0-10V)</t>
  </si>
  <si>
    <t>Pol677</t>
  </si>
  <si>
    <t>servopohon pro VZT klapku 20Nm s regulací 24VAC ( 0-10V)</t>
  </si>
  <si>
    <t>Pol678</t>
  </si>
  <si>
    <t>servopohon  pro VZT klapku s HF 20Nm 24VAC</t>
  </si>
  <si>
    <t>Silová elektrovýbava</t>
  </si>
  <si>
    <t>Pol679</t>
  </si>
  <si>
    <t>modulový vypínač 3 pólový vypínač 3f, 40A</t>
  </si>
  <si>
    <t>Pol680</t>
  </si>
  <si>
    <t>vyp. spoušť pro ZP-A, PL7  vypínací spoušť 230 V</t>
  </si>
  <si>
    <t>Pol681</t>
  </si>
  <si>
    <t>jistič 1 pólový jistič 6 A, char. B</t>
  </si>
  <si>
    <t>Pol682</t>
  </si>
  <si>
    <t>jistič 1 pólový jistič 2 A, char. C</t>
  </si>
  <si>
    <t>Pol683</t>
  </si>
  <si>
    <t>jistič 1 pólový jistič 4 A, char. C</t>
  </si>
  <si>
    <t>Pol684</t>
  </si>
  <si>
    <t>jistič 1 pólový jistič 6 A, char. C</t>
  </si>
  <si>
    <t>Pol685</t>
  </si>
  <si>
    <t>jistič 1 pólový jistič 10 A, char. C</t>
  </si>
  <si>
    <t>Pol686</t>
  </si>
  <si>
    <t>jistič 3 pólový jistič 6 A, char. C</t>
  </si>
  <si>
    <t>Pol687</t>
  </si>
  <si>
    <t>jistič 3 pólový jistič 10 A, char. C</t>
  </si>
  <si>
    <t>Pol688</t>
  </si>
  <si>
    <t>jistič 3 pólový jistič 16 A, char. C</t>
  </si>
  <si>
    <t>Pol689</t>
  </si>
  <si>
    <t>relé 2P, 230 VAC</t>
  </si>
  <si>
    <t>Pol690</t>
  </si>
  <si>
    <t>patice na DIN lištu patice pro relé 40.52</t>
  </si>
  <si>
    <t>Pol691</t>
  </si>
  <si>
    <t>modul. st., do 900 W / AC3  stykač 1f, 1NO, man. ovl.</t>
  </si>
  <si>
    <t>Pol692</t>
  </si>
  <si>
    <t>pom. kontakt pro ES pomocný kontakt 1NO, 1NC</t>
  </si>
  <si>
    <t>Pol693</t>
  </si>
  <si>
    <t>2 kontakty NO panelový ovladač AUT/VYP/ZAP</t>
  </si>
  <si>
    <t>Pol694</t>
  </si>
  <si>
    <t>transformátor  transformátor 230/24 V, 50 VA</t>
  </si>
  <si>
    <t>Pol695</t>
  </si>
  <si>
    <t>modulový zdroj zdroj 230/24 VDC, 100 W</t>
  </si>
  <si>
    <t>Pol696</t>
  </si>
  <si>
    <t>SPD typ 3 přep ochr. s vf filtrem, 2 A</t>
  </si>
  <si>
    <t>Pol697</t>
  </si>
  <si>
    <t>zásuvka nástěnná 230V</t>
  </si>
  <si>
    <t>Pol698</t>
  </si>
  <si>
    <t>zásuvka nástěnná 400V</t>
  </si>
  <si>
    <t>Inženýrské práce</t>
  </si>
  <si>
    <t>Pol699</t>
  </si>
  <si>
    <t>Programové vybavení řídicí(ch) stanic(e)</t>
  </si>
  <si>
    <t>Pol700</t>
  </si>
  <si>
    <t>Programové vybavení  na PC</t>
  </si>
  <si>
    <t>Programové vybavení na PC</t>
  </si>
  <si>
    <t>Pol701</t>
  </si>
  <si>
    <t>Seřízení, uvedení do provozu, testy, zkoušky</t>
  </si>
  <si>
    <t>Pol702</t>
  </si>
  <si>
    <t>Zaškolení, manuály</t>
  </si>
  <si>
    <t>Pol703</t>
  </si>
  <si>
    <t>Výrobní dokumentace</t>
  </si>
  <si>
    <t>Pol704</t>
  </si>
  <si>
    <t>Dokumentace skutečného stavu</t>
  </si>
  <si>
    <t>Pol705</t>
  </si>
  <si>
    <t>Revize</t>
  </si>
  <si>
    <t>Pol706</t>
  </si>
  <si>
    <t>Doprava</t>
  </si>
  <si>
    <t>D5</t>
  </si>
  <si>
    <t>Montáže</t>
  </si>
  <si>
    <t>Pol707</t>
  </si>
  <si>
    <t>CYKY 3x1,5 včetně montáže</t>
  </si>
  <si>
    <t>Pol708</t>
  </si>
  <si>
    <t>CYKY 5x1,5 včetně montáže</t>
  </si>
  <si>
    <t>Pol709</t>
  </si>
  <si>
    <t>YSLCY-JZ  4x1,5 včetně montáže</t>
  </si>
  <si>
    <t>YSLCY-JZ 4x1,5 včetně montáže</t>
  </si>
  <si>
    <t>Pol710</t>
  </si>
  <si>
    <t>J-Y(St)Y  1x2x0,8 včetně montáže</t>
  </si>
  <si>
    <t>J-Y(St)Y 1x2x0,8 včetně montáže</t>
  </si>
  <si>
    <t>Pol711</t>
  </si>
  <si>
    <t>J-Y(St)Y  2x2x0,8 včetně montáže</t>
  </si>
  <si>
    <t>J-Y(St)Y 2x2x0,8 včetně montáže</t>
  </si>
  <si>
    <t>Pol712</t>
  </si>
  <si>
    <t>J-Y(St)Y  4x2x0,8 včetně montáže</t>
  </si>
  <si>
    <t>J-Y(St)Y 4x2x0,8 včetně montáže</t>
  </si>
  <si>
    <t>Pol713</t>
  </si>
  <si>
    <t>LAM TWIN FTP 4x2x0,5 včetně montáže</t>
  </si>
  <si>
    <t>Pol714</t>
  </si>
  <si>
    <t>žlab KABLOFIL 62x50 /m vč. montáže</t>
  </si>
  <si>
    <t>Pol715</t>
  </si>
  <si>
    <t>žlab KABLOFIL 125x50 /m vč. montáže</t>
  </si>
  <si>
    <t>Pol716</t>
  </si>
  <si>
    <t>závesy, kolena/oblouky, pomocný materiál</t>
  </si>
  <si>
    <t>Pol717</t>
  </si>
  <si>
    <t>trubka plast D16 včetně montáže</t>
  </si>
  <si>
    <t>Pol718</t>
  </si>
  <si>
    <t>trubka ohebná D16 včetně montáže</t>
  </si>
  <si>
    <t>Pol719</t>
  </si>
  <si>
    <t>Pomocný montážní materiál</t>
  </si>
  <si>
    <t>Pol720</t>
  </si>
  <si>
    <t>montáž rozvaděče plech. na zeď</t>
  </si>
  <si>
    <t>Pol721</t>
  </si>
  <si>
    <t>montáž malého přístroje - teploměr,zaplavení, houkačka, HUP, expanze, ÚV,odlučovač,PPK,STOP</t>
  </si>
  <si>
    <t>Pol722</t>
  </si>
  <si>
    <t>montáž detektoru plynu, kouře</t>
  </si>
  <si>
    <t>Pol723</t>
  </si>
  <si>
    <t>montáž snímače tlaku, mrazové ochrany, hygrostatu</t>
  </si>
  <si>
    <t>Pol724</t>
  </si>
  <si>
    <t>montáž směšovacího ventilu</t>
  </si>
  <si>
    <t>Pol725</t>
  </si>
  <si>
    <t>montáž servopohonu klapek</t>
  </si>
  <si>
    <t>Pol726</t>
  </si>
  <si>
    <t>připojení kondezační jednotky</t>
  </si>
  <si>
    <t>Pol727</t>
  </si>
  <si>
    <t>montáž FM + připojení motoru</t>
  </si>
  <si>
    <t>Pol728</t>
  </si>
  <si>
    <t>připojení a odzkoušení motoru</t>
  </si>
  <si>
    <t>Pol729</t>
  </si>
  <si>
    <t>Připojení podlahových konvektorů</t>
  </si>
  <si>
    <t>Pol730</t>
  </si>
  <si>
    <t>Připojení namemostatů</t>
  </si>
  <si>
    <t>Pol731</t>
  </si>
  <si>
    <t>prostupy, stavební přípomoce, přesun hmot, ekologická likvidace</t>
  </si>
  <si>
    <t>Pol732</t>
  </si>
  <si>
    <t>Zakončení, popsání kabelů</t>
  </si>
  <si>
    <t>Pol733</t>
  </si>
  <si>
    <t>Návoz materiálu, nářadí, logistika</t>
  </si>
  <si>
    <t>Pol734</t>
  </si>
  <si>
    <t>Demontáže stávajícího zařízení MaR</t>
  </si>
  <si>
    <t>Pol735</t>
  </si>
  <si>
    <t>Pol736</t>
  </si>
  <si>
    <t>Pol737</t>
  </si>
  <si>
    <t>Pol738</t>
  </si>
  <si>
    <t>Pol739</t>
  </si>
  <si>
    <t xml:space="preserve">D.1.4.e - Zařízení zdravotně-tecnických instalací </t>
  </si>
  <si>
    <t xml:space="preserve">    7 13 0 - Izolace tepelné</t>
  </si>
  <si>
    <t xml:space="preserve">    7 21 0 - ZTI - Kanalizace</t>
  </si>
  <si>
    <t xml:space="preserve">    7 22 0 - ZTI - Vnitřní vodovod</t>
  </si>
  <si>
    <t xml:space="preserve">    7 25 0 - ZTI - Zařizovací předměty ZTI</t>
  </si>
  <si>
    <t xml:space="preserve">    727 - Zdravotechnika - požární ochrana</t>
  </si>
  <si>
    <t>7 13 0</t>
  </si>
  <si>
    <t>Izolace tepelné</t>
  </si>
  <si>
    <t>713471211</t>
  </si>
  <si>
    <t>Montáž tepelné izolace potrubí snímatelnými pouzdry na suchý zip</t>
  </si>
  <si>
    <t>Montáž izolace tepelné potrubí, ohybů, přírub, armatur nebo tvarovek snímatelnými pouzdry s vrstvenou izolací s upevněním na suchý zip (izolační materiál ve specifikaci) potrubí</t>
  </si>
  <si>
    <t>https://podminky.urs.cz/item/CS_URS_2023_02/713471211</t>
  </si>
  <si>
    <t>28377048</t>
  </si>
  <si>
    <t>pouzdro izolační potrubní z pěnového polyetylenu 28/20mm</t>
  </si>
  <si>
    <t>1478043317</t>
  </si>
  <si>
    <t>28377045</t>
  </si>
  <si>
    <t>pouzdro izolační potrubní z pěnového polyetylenu 22/20mm</t>
  </si>
  <si>
    <t>-1730246196</t>
  </si>
  <si>
    <t>7 21 0</t>
  </si>
  <si>
    <t>ZTI - Kanalizace</t>
  </si>
  <si>
    <t>202105</t>
  </si>
  <si>
    <t>napojení na stáv. odpad(demontáž potrubí DN70, vysazení nové odbočky a napojení na stáv. odpad HT 70)</t>
  </si>
  <si>
    <t>721173704</t>
  </si>
  <si>
    <t>Potrubí kanalizační z PE odpadní DN 70</t>
  </si>
  <si>
    <t>Potrubí z trub polyetylenových svařované odpadní (svislé) DN 70</t>
  </si>
  <si>
    <t>https://podminky.urs.cz/item/CS_URS_2023_02/721173704</t>
  </si>
  <si>
    <t>721174043</t>
  </si>
  <si>
    <t>Potrubí kanalizační z PP připojovací DN 50</t>
  </si>
  <si>
    <t>Potrubí z trub polypropylenových připojovací DN 50</t>
  </si>
  <si>
    <t>https://podminky.urs.cz/item/CS_URS_2023_02/721174043</t>
  </si>
  <si>
    <t>201952</t>
  </si>
  <si>
    <t>kamerové zkoušky stávající kanalizace</t>
  </si>
  <si>
    <t>202106</t>
  </si>
  <si>
    <t>uchycení potrubí kondenzátu objímkami po 2 m</t>
  </si>
  <si>
    <t>202107</t>
  </si>
  <si>
    <t>vodicí tyč -uchycení svislého potrubí od čerpacího boxu  v dl.3,00 m</t>
  </si>
  <si>
    <t>vodicí tyč -uchycení svislého potrubí od čerpacího boxu v dl.3,00 m</t>
  </si>
  <si>
    <t>722174025</t>
  </si>
  <si>
    <t>Potrubí vodovodní plastové PPR svar polyfúze PN 20 D 40x6,7 mm</t>
  </si>
  <si>
    <t>Potrubí z plastových trubek z polypropylenu PPR svařovaných polyfúzně PN 20 (SDR 6) D 40 x 6,7</t>
  </si>
  <si>
    <t>https://podminky.urs.cz/item/CS_URS_2023_02/722174025</t>
  </si>
  <si>
    <t>721290111</t>
  </si>
  <si>
    <t>Zkouška těsnosti potrubí kanalizace vodou DN do 125</t>
  </si>
  <si>
    <t>Zkouška těsnosti kanalizace v objektech vodou do DN 125</t>
  </si>
  <si>
    <t>https://podminky.urs.cz/item/CS_URS_2023_02/721290111</t>
  </si>
  <si>
    <t>998721102</t>
  </si>
  <si>
    <t>Přesun hmot tonážní pro vnitřní kanalizace v objektech v přes 6 do 12 m</t>
  </si>
  <si>
    <t>Přesun hmot pro vnitřní kanalizace stanovený z hmotnosti přesunovaného materiálu vodorovná dopravní vzdálenost do 50 m v objektech výšky přes 6 do 12 m</t>
  </si>
  <si>
    <t>https://podminky.urs.cz/item/CS_URS_2023_02/998721102</t>
  </si>
  <si>
    <t>7 22 0</t>
  </si>
  <si>
    <t>ZTI - Vnitřní vodovod</t>
  </si>
  <si>
    <t>722174022</t>
  </si>
  <si>
    <t>Potrubí vodovodní plastové PPR svar polyfúze PN 20 D 20x3,4 mm</t>
  </si>
  <si>
    <t>Potrubí z plastových trubek z polypropylenu PPR svařovaných polyfúzně PN 20 (SDR 6) D 20 x 3,4</t>
  </si>
  <si>
    <t>https://podminky.urs.cz/item/CS_URS_2023_02/722174022</t>
  </si>
  <si>
    <t>201963</t>
  </si>
  <si>
    <t>napojení na stáv. rozvod 25/3,5 vč. výměny potrubí PPr 25/4,6</t>
  </si>
  <si>
    <t>722230101</t>
  </si>
  <si>
    <t>Ventil přímý G 1/2" se dvěma závity</t>
  </si>
  <si>
    <t>Armatury se dvěma závity ventily přímé G 1/2"</t>
  </si>
  <si>
    <t>https://podminky.urs.cz/item/CS_URS_2023_02/722230101</t>
  </si>
  <si>
    <t>722230102</t>
  </si>
  <si>
    <t>Ventil přímý G 3/4" se dvěma závity</t>
  </si>
  <si>
    <t>Armatury se dvěma závity ventily přímé G 3/4"</t>
  </si>
  <si>
    <t>https://podminky.urs.cz/item/CS_URS_2023_02/722230102</t>
  </si>
  <si>
    <t>722290234</t>
  </si>
  <si>
    <t>Proplach a dezinfekce vodovodního potrubí DN do 80</t>
  </si>
  <si>
    <t>Zkoušky, proplach a desinfekce vodovodního potrubí proplach a desinfekce vodovodního potrubí do DN 80</t>
  </si>
  <si>
    <t>https://podminky.urs.cz/item/CS_URS_2023_02/722290234</t>
  </si>
  <si>
    <t>722290226</t>
  </si>
  <si>
    <t>Zkouška těsnosti vodovodního potrubí závitového DN do 50</t>
  </si>
  <si>
    <t>Zkoušky, proplach a desinfekce vodovodního potrubí zkoušky těsnosti vodovodního potrubí závitového do DN 50</t>
  </si>
  <si>
    <t>https://podminky.urs.cz/item/CS_URS_2023_02/722290226</t>
  </si>
  <si>
    <t>998722202</t>
  </si>
  <si>
    <t>Přesun hmot procentní pro vnitřní vodovod v objektech v přes 6 do 12 m</t>
  </si>
  <si>
    <t>%</t>
  </si>
  <si>
    <t>Přesun hmot pro vnitřní vodovod stanovený procentní sazbou (%) z ceny vodorovná dopravní vzdálenost do 50 m v objektech výšky přes 6 do 12 m</t>
  </si>
  <si>
    <t>https://podminky.urs.cz/item/CS_URS_2023_02/998722202</t>
  </si>
  <si>
    <t>7 25 0</t>
  </si>
  <si>
    <t>ZTI - Zařizovací předměty ZTI</t>
  </si>
  <si>
    <t>725530116</t>
  </si>
  <si>
    <t>ZásobníkTUV el.tlakový – 5l včetně uzávěrů</t>
  </si>
  <si>
    <t>202110</t>
  </si>
  <si>
    <t>ČERPACÍ BOX H=11m Qmax 4,5 l/s, 600 W , 230 V</t>
  </si>
  <si>
    <t>202111</t>
  </si>
  <si>
    <t>Umývátko keramické kruhové DN400 zapuštěné do skříňky + skříňka + sifon + montáž</t>
  </si>
  <si>
    <t>725813111</t>
  </si>
  <si>
    <t>Ventil rohový bez připojovací trubičky nebo flexi hadičky G 1/2"</t>
  </si>
  <si>
    <t>Ventily rohové bez připojovací trubičky nebo flexi hadičky G 1/2"</t>
  </si>
  <si>
    <t>https://podminky.urs.cz/item/CS_URS_2023_02/725813111</t>
  </si>
  <si>
    <t>725822612</t>
  </si>
  <si>
    <t>Baterie umyvadlová stojánková páková s výpustí</t>
  </si>
  <si>
    <t>soub</t>
  </si>
  <si>
    <t>Baterie umyvadlové stojánkové pákové s výpustí</t>
  </si>
  <si>
    <t>https://podminky.urs.cz/item/CS_URS_2023_02/725822612</t>
  </si>
  <si>
    <t>201954</t>
  </si>
  <si>
    <t>sifon se suchou kjlapkou pro napojení kondenzátu_HL136</t>
  </si>
  <si>
    <t>998725102</t>
  </si>
  <si>
    <t>Přesun hmot tonážní pro zařizovací předměty v objektech v přes 6 do 12 m</t>
  </si>
  <si>
    <t>Přesun hmot pro zařizovací předměty stanovený z hmotnosti přesunovaného materiálu vodorovná dopravní vzdálenost do 50 m v objektech výšky přes 6 do 12 m</t>
  </si>
  <si>
    <t>https://podminky.urs.cz/item/CS_URS_2023_02/998725102</t>
  </si>
  <si>
    <t>727</t>
  </si>
  <si>
    <t>Zdravotechnika - požární ochrana</t>
  </si>
  <si>
    <t>727222003</t>
  </si>
  <si>
    <t>Protipožární manžeta prostupu plastového potrubí bez izolace D 50 mm stěnou tl 100 mm požární odolnost EI 90</t>
  </si>
  <si>
    <t>-1047133601</t>
  </si>
  <si>
    <t>Protipožární ochranné manžety plastového potrubí prostup stěnou tloušťky 100 mm požární odolnost EI 90 D 50</t>
  </si>
  <si>
    <t>https://podminky.urs.cz/item/CS_URS_2023_02/727222003</t>
  </si>
  <si>
    <t xml:space="preserve">certifikované požární utěsnění DN50(manžeta) včetně osazení </t>
  </si>
  <si>
    <t>727222005</t>
  </si>
  <si>
    <t>Protipožární manžeta prostupu plastového potrubí bez izolace D 75 mm stěnou tl 100 mm požární odolnost EI 90</t>
  </si>
  <si>
    <t>-1854122144</t>
  </si>
  <si>
    <t>Protipožární ochranné manžety plastového potrubí prostup stěnou tloušťky 100 mm požární odolnost EI 90 D 75</t>
  </si>
  <si>
    <t>https://podminky.urs.cz/item/CS_URS_2023_02/727222005</t>
  </si>
  <si>
    <t xml:space="preserve">certifikované požární utěsnění DN70(manžeta) včetně osazení </t>
  </si>
  <si>
    <t>D.1.4.l - Zařízení slaboproudé elektrotechniky - Strukturovaná kabeláž</t>
  </si>
  <si>
    <t>D8 - Strukturovaná kabeláž - etapa UP101</t>
  </si>
  <si>
    <t xml:space="preserve">    D2 - Strukturovaná kabeláž</t>
  </si>
  <si>
    <t xml:space="preserve">    D5 - LAN+WiFi  -  viz příloha "Požadované technické parametry dodávky"</t>
  </si>
  <si>
    <t xml:space="preserve">    D6 - Úložný materiál</t>
  </si>
  <si>
    <t xml:space="preserve">    D7 - Ostatní</t>
  </si>
  <si>
    <t>D8</t>
  </si>
  <si>
    <t>Strukturovaná kabeláž - etapa UP101</t>
  </si>
  <si>
    <t>Strukturovaná kabeláž</t>
  </si>
  <si>
    <t>Pol262</t>
  </si>
  <si>
    <t>kabel metalický 4P/UTP/kat.6 LSOH</t>
  </si>
  <si>
    <t>Pol263</t>
  </si>
  <si>
    <t>zásuvka 2xRJ45/u, kat.6 - na omítku</t>
  </si>
  <si>
    <t>Pol264</t>
  </si>
  <si>
    <t>zásuvka 2xRJ45/u, kat.6 - pod omítku</t>
  </si>
  <si>
    <t>Pol265</t>
  </si>
  <si>
    <t>konektor RJ45/u, kat.6, přímý modulární, na instalační kabel</t>
  </si>
  <si>
    <t>Pol266</t>
  </si>
  <si>
    <t>patch kabel RJ45-RJ45/4P/UTP/kat.6/1m LSOH</t>
  </si>
  <si>
    <t>Pol267</t>
  </si>
  <si>
    <t>patch kabel RJ45-RJ45/4P/UTP/kat.6/2m LSOH</t>
  </si>
  <si>
    <t>Pol268</t>
  </si>
  <si>
    <t>patch kabel RJ45-RJ45/4P/UTP/kat.6/3m LSOH</t>
  </si>
  <si>
    <t>Pol269</t>
  </si>
  <si>
    <t>patch kabel RJ45-RJ45/4P/UTP/kat.6/5m LSOH</t>
  </si>
  <si>
    <t>Pol270</t>
  </si>
  <si>
    <t>zatažení a upevnění metalického kabelu 4P v rozvaděči</t>
  </si>
  <si>
    <t>Pol271</t>
  </si>
  <si>
    <t>připojení metalického kabelu 4P na patch panel</t>
  </si>
  <si>
    <t>Pol272</t>
  </si>
  <si>
    <t>měření metalické kabeláže (UTP/kat.6), měř. protokol</t>
  </si>
  <si>
    <t>Pol273</t>
  </si>
  <si>
    <t>popiska zásuvky, patch panelu, kabelu</t>
  </si>
  <si>
    <t>Pol274</t>
  </si>
  <si>
    <t>drobný montážní, úložný + podružný materiál</t>
  </si>
  <si>
    <t>LAN+WiFi  -  viz příloha "Požadované technické parametry dodávky"</t>
  </si>
  <si>
    <t>Pol275</t>
  </si>
  <si>
    <t>bezdrátový přístupový bod s externími anténami</t>
  </si>
  <si>
    <t>Pol276</t>
  </si>
  <si>
    <t>bezdrátový přístupový bod se směrovými externími anténami</t>
  </si>
  <si>
    <t>Pol277</t>
  </si>
  <si>
    <t>montážní kryt pro instalaci AP se směrovými externími anténami na stěnu</t>
  </si>
  <si>
    <t>D6</t>
  </si>
  <si>
    <t>Úložný materiál</t>
  </si>
  <si>
    <t>Pol245</t>
  </si>
  <si>
    <t>kabelový žlab FeZn drátěný 50x50 komplet (vč. zavěšení/uchycení, spojek)</t>
  </si>
  <si>
    <t>Pol278</t>
  </si>
  <si>
    <t>kabelový žlab FeZn plný 62x50 komplet (vč. zavěšení/uchycení, spojek)</t>
  </si>
  <si>
    <t>Pol279</t>
  </si>
  <si>
    <t>lišta elektroinstalační PVC 20x20</t>
  </si>
  <si>
    <t>Pol280</t>
  </si>
  <si>
    <t>lišta elektroinstalační PVC 40x20</t>
  </si>
  <si>
    <t>Pol281</t>
  </si>
  <si>
    <t>trubka elektroinstalační ohebná PVC 1240 (750N)</t>
  </si>
  <si>
    <t>Pol282</t>
  </si>
  <si>
    <t>kabelová příchytka - svazkový držák FeZn (vč. uchycení)</t>
  </si>
  <si>
    <t>Pol283</t>
  </si>
  <si>
    <t>krabice přístrojová PVC 68</t>
  </si>
  <si>
    <t>Pol284</t>
  </si>
  <si>
    <t>protahovací vodič do trubek AY 2.5 č</t>
  </si>
  <si>
    <t>Pol285</t>
  </si>
  <si>
    <t>průraz zdí vč. začištění</t>
  </si>
  <si>
    <t>Pol286</t>
  </si>
  <si>
    <t>průraz stropu vč. začištění</t>
  </si>
  <si>
    <t>Pol250</t>
  </si>
  <si>
    <t>zednické přípomoce</t>
  </si>
  <si>
    <t>Pol251</t>
  </si>
  <si>
    <t>protipožární ucpávka průrazu mezi požárními úseky</t>
  </si>
  <si>
    <t>Pol287</t>
  </si>
  <si>
    <t>použití lešení pro výškové práce</t>
  </si>
  <si>
    <t>Pol253</t>
  </si>
  <si>
    <t>demontáž a zpětná montáž stávajícího podhledu</t>
  </si>
  <si>
    <t>Pol288</t>
  </si>
  <si>
    <t>D7</t>
  </si>
  <si>
    <t>Ostatní</t>
  </si>
  <si>
    <t>Pol255</t>
  </si>
  <si>
    <t>koordinace (GD / TDI / TZB / ZČU CIV)</t>
  </si>
  <si>
    <t>Pol289</t>
  </si>
  <si>
    <t>zařízení staveniště</t>
  </si>
  <si>
    <t>Pol290</t>
  </si>
  <si>
    <t>dokumentace skutečného provedení</t>
  </si>
  <si>
    <t>Pol291</t>
  </si>
  <si>
    <t>doprava materiálu na stavbu</t>
  </si>
  <si>
    <t>Pol292</t>
  </si>
  <si>
    <t>doprava techniků na stavbu / ubytování</t>
  </si>
  <si>
    <t>Úroveň 4:</t>
  </si>
  <si>
    <t>D.1.4.m.1 - Zařízení AV techniky - stavba</t>
  </si>
  <si>
    <t>D3 - Posluchárna 101</t>
  </si>
  <si>
    <t>D6 - Ostatní</t>
  </si>
  <si>
    <t>Posluchárna 101</t>
  </si>
  <si>
    <t>Pol352</t>
  </si>
  <si>
    <t>Datový kabel</t>
  </si>
  <si>
    <t>Poznámka k položce:
Kabel F/FTP PiMF Cat.6a 500 MHz 4x2xAWG23, LSOH</t>
  </si>
  <si>
    <t>Pol353</t>
  </si>
  <si>
    <t>Kabel audio - instalační 1x2x0,22</t>
  </si>
  <si>
    <t>Poznámka k položce:
kabel audio instalační 1x2x0,22, provedení FRNC; průměr 5,6mm</t>
  </si>
  <si>
    <t>Pol373</t>
  </si>
  <si>
    <t>Koaxiální kabel</t>
  </si>
  <si>
    <t>Poznámka k položce:
Kabel koaxiální, 75 ohm, pásmo do 3 GHz, kapacita 52 pF; průměr dielektrika 4,8mm; vnitřní vodič Cu 1,13mm; útlum při 3GHz 33,4dB/100m, LSZH</t>
  </si>
  <si>
    <t>Pol374</t>
  </si>
  <si>
    <t>Kabel výkonový repro 2x2,5</t>
  </si>
  <si>
    <t>Poznámka k položce:
kabel repro průřez 2x2,5, provedení FRNC, čistota mědi &gt;99%, černá izolace, kruhový průřez kabelu</t>
  </si>
  <si>
    <t>Pol375</t>
  </si>
  <si>
    <t>kabel k širokopásmové anténě</t>
  </si>
  <si>
    <t>Poznámka k položce:
Kabel koaxiální, 50 ohm, útlum v pásmu 800 MHz menší než 12 dB/100 m, RG-11, FRNC</t>
  </si>
  <si>
    <t>Pol376</t>
  </si>
  <si>
    <t>kabelový žlab 62x50</t>
  </si>
  <si>
    <t>Poznámka k položce:
Kabelový nosný plechový děrovaný/drátěný žlab uzavřený; včetně montážního příslušenství, spojek a záhybů; povrchová úprava pozinkováno; teplotní odolnost -50 - 150 °C;  Šířka 62 mm; funkčnost při požáru P90-R, E90, PS90; minimální hodnota max. zatížení pro požární odolnost 10 - 20 kg</t>
  </si>
  <si>
    <t>Pol380</t>
  </si>
  <si>
    <t>Demontáž stávající techniky</t>
  </si>
  <si>
    <t>798270894</t>
  </si>
  <si>
    <t>Poznámka k položce:
Demontáž stávající techniky, odpojení, uskladnění, případně příprava pro opětovné použití</t>
  </si>
  <si>
    <t>Pol378</t>
  </si>
  <si>
    <t>Montážní a spotřební materiál</t>
  </si>
  <si>
    <t>Poznámka k položce:
Kotvící prvky, výztuhy, konektory, redukce</t>
  </si>
  <si>
    <t>Pol381</t>
  </si>
  <si>
    <t>Instalační a montážní práce</t>
  </si>
  <si>
    <t>1631521659</t>
  </si>
  <si>
    <t>Poznámka k položce:
montáž koncových prvků, protažení kabeláže, instalace stojanů apod.</t>
  </si>
  <si>
    <t>Pol382</t>
  </si>
  <si>
    <t>Poznámka k položce:
Dokumentace skutečného provedení s aktualizovanými půdorysnými výkresy a schematy zapojení</t>
  </si>
  <si>
    <t>Pol383</t>
  </si>
  <si>
    <t>Přesuny hmot, skladování, doprava</t>
  </si>
  <si>
    <t>D.1.4.m.2 - Zařízení AV techniky - technika</t>
  </si>
  <si>
    <t>Pol384</t>
  </si>
  <si>
    <t>držák pro projektor</t>
  </si>
  <si>
    <t>Poznámka k položce:
podstavec atipický pod projektor</t>
  </si>
  <si>
    <t>Pol385</t>
  </si>
  <si>
    <t>Projekční plátno rámové</t>
  </si>
  <si>
    <t>Poznámka k položce:
Projekční plocha rámová, vypnutá ve skrytém bílém hliníkovém rámu;  rozměr plátna 5980 x 2400 mm; přední projekce, na foliové bázi; upevňovací elementy; povrch plátna matný se ziskem max 1,1;  redukce odrazu okolního světla</t>
  </si>
  <si>
    <t>Pol386</t>
  </si>
  <si>
    <t>Licence výukového software</t>
  </si>
  <si>
    <t>rok</t>
  </si>
  <si>
    <t>Poznámka k položce:
Jednoduchý výukový softvware; obsahuje nástroje pro psaní, kreslení, malování, rýsování, nástroje pro kreslení tvarů; nástroje pro matematiku; funkce; grafy; geometrii; galerii obrázků; zabezpečený vyhledávač; nahrávka zvukového komentáře; myšlenkové mapy; automatický převod rukou psaného textu na tiskací písmo; rozpoznavani tvarů; převod rukou kreslených tvarů na objekty; nekonečny klonovač objektů</t>
  </si>
  <si>
    <t>Pol387</t>
  </si>
  <si>
    <t>Dotykový displej</t>
  </si>
  <si>
    <t>Poznámka k položce:
LCD monitor dotykový, minimálně Full HD 1920 × 1080, minimálně 24", 16:9, minimálně 10 dotykových bodů a 4 přednastavená tlačítk s funkcemi; HDMI in; DVI-I in, DVI-I out HDCP-compilant; USB port; interaktivní pero; antireflexní povrch; rozlišení dotyku maximálně 0.03 mm/bod; obnovovací frekvence minimálně 60Hz; pozorovací úhly minimálně 178°x 150°; jas minimálně 210 cd/m2, kontrast 1000:1; doba odezvy maximálně 32ms; nastavitelná výška, možnost sklopení do horizontální polohy; integrovaný držák pera; maximální spotřeba 50W;</t>
  </si>
  <si>
    <t>Pol388</t>
  </si>
  <si>
    <t>Řídící systém</t>
  </si>
  <si>
    <t>Poznámka k položce:
Technické parametry kontroléru: rychlý CPU série minimálně 4; 1GB SDRAM; Flash RAM 8GB; uživatelská paměť rozšířitelná přes USB disk; 1x RS232, 2x IR, 2x Digital IN, 2x relé, 1x LAN kompatibilní s IPv6; protokol Cresnet nebo parametrově lshodný či lepší; 1x USB-OTG mini AB; Napájení PoE</t>
  </si>
  <si>
    <t>Pol389</t>
  </si>
  <si>
    <t>Přípojné místo katedra</t>
  </si>
  <si>
    <t>Poznámka k položce:
Zabudované systémové přípojné místo do stolu; konektivita: napájení 2x 230V , bezdrátové Qi nabíjení; USB-C a USB-A napájecí modul, 1x HDMI; LAN; včetně integrovaného převodníku pro přenos signálu HDMI 1.4 + Audio + Ethernet + RS-232 + IR přes jeden kabel min. kat. Cat5. Podpora standardů HDbase-T, HDMI 1.4a, HDCP 2.2, Podpora 4K/UHD@60Hz min. 4:2:0, Kompatibilní s CAT6/7 twisted pair stíněnými kabely, Přenos 1920x1200 a 1080p/60 na min. 90m, přenos 4K/UHD na min. 60m, Obousměrný přenos resp. průchod RS-232 a IR příkazů vč. Ethernetu po jednom stejném kabelu, HDCP kompatibilní, podpora přenosu EDID. Vzdálené napájení PoE 48V z připojeného maticového přepínače</t>
  </si>
  <si>
    <t>Pol390</t>
  </si>
  <si>
    <t>Dotykový ovládací panel</t>
  </si>
  <si>
    <t>182</t>
  </si>
  <si>
    <t>Poznámka k položce:
Dotykový panel drátový vestavný. Technické parametry: TFT displej s LED podsvícením, úhlopříčka 10" 16:10, rozlišení 1920x1200, 24-bitové barvy, 2GB grafické paměti, 6 podsvětlených kapacitních tlačítek, vestavěné reproduktory a mikrofon, IP komunikace, podpora streamu H.264 a H.265, rozpoznání hlasových povelů včetně češtiny, napájení přes PoE (adaptér PWE-4803RU není součástí balení). Vestavěný RAVA SIP Intercom, webový prohlížeč a aplikace Zoom. Nativní podpora aplikace pro Sonos. Integrovaný Bluetooth beacon pro detekci přítomnosti mobilních aplikací. Balení neobsahuje instalační krabici. Doporučená instalační krabice Crestron THREE-GANG-SC</t>
  </si>
  <si>
    <t>Pol391</t>
  </si>
  <si>
    <t>Poe zdroj pro řídící panel</t>
  </si>
  <si>
    <t>184</t>
  </si>
  <si>
    <t>Poznámka k položce:
PoE napájecí zdroj 48VDC; minimálně 0.35 A, minimálně 16 watů; maximální rozměr 5 cm H x 11.0 cm W x 15 cm D;</t>
  </si>
  <si>
    <t>Pol392</t>
  </si>
  <si>
    <t>Prezentační přepínač</t>
  </si>
  <si>
    <t>186</t>
  </si>
  <si>
    <t>Poznámka k položce:
Kombinovaný maticový přepínač minimálně 8 x 4; Podpora standardů HDMI 1.4, HDBase-T, HDCP;  Rozlišení minimálně 4K/UHD @ 60Hz 4:2:0, 2048x1080; Vstupy: 4x HDMI, 4x CATx (standard HDBase-T); Výstupy: 2x CATx (standard HDBase-T), 2x HDMI; Audio: 2x stereo In/Out (spojené s HDMI vstupem 5 a 6), 1x stereo In, 1x mikrofonní vstup, 1x stereo Out; Rozšířený EDID management; Audio embeding do HDMI vstupu 5 a 6. Audio de-embeding z HDMI a HDBaseT vstupu; Audio DSP - Akceptuje analogové stereo, 7.1 HDMI embedované audio, regulace zisku, hlasitosti, basů, výšek; Ovládání: Tlačítka na čelním panelu, RS-232, IP; Kompatibilní přijímače a vysílače</t>
  </si>
  <si>
    <t>Pol393</t>
  </si>
  <si>
    <t>Hlavní ozvučení</t>
  </si>
  <si>
    <t>188</t>
  </si>
  <si>
    <t>Poznámka k položce:
Pasivní sloupová line-array reprosoustava s minimální konfigurací: 8x1" + 4x2,25", 500W / 8Ω, 60 Hz - 16 kHz, pokrytí 150°x20° HxV, citlivost 87 dB, rozměry do 990x200x250 mm, systémová EQ, vč. polohovatelného nástěnného držáku ±60° do stran a ±15° náklon, černá barva</t>
  </si>
  <si>
    <t>Pol394</t>
  </si>
  <si>
    <t>Rozšiřující basový modul</t>
  </si>
  <si>
    <t>190</t>
  </si>
  <si>
    <t>Poznámka k položce:
Pasivní sloupová reprosoustava s minimální konfigurací: 4x5" 500W / 8Ω, 45 Hz - 310 Hz, citlivost 87 dB, rozměry do 700x260x465 mm, systémová EQ, vč. nástěnného držáku, černá barva</t>
  </si>
  <si>
    <t>Pol395</t>
  </si>
  <si>
    <t>Výkonový zesilovač</t>
  </si>
  <si>
    <t>192</t>
  </si>
  <si>
    <t>Poznámka k položce:
Koncový zesilovač 2x_650/1200/1600W - 8/4/2Ω, mono_2400/3200W - 8/4Ω, DSP procesor - nastavení EQ, propustí, limitace a zpoždění, USB - HiQNet konektor, LCD panel, 12xLED indikace stavu, XLR vstupy, preamp. výstupy XLR, výstupní konektory Speakon a šroubovací svorky, spínaný zesilovač a zdroj, výška 2U</t>
  </si>
  <si>
    <t>Pol396</t>
  </si>
  <si>
    <t>Bezdrátový mikrofonní set ruční</t>
  </si>
  <si>
    <t>194</t>
  </si>
  <si>
    <t>Poznámka k položce:
Digitální UHF bezdrátový set - dynamický ruční mikrofon s kardioidní charakteristikou, min. parametry: frekvenční rozsah 70Hz-15kHz, UHF přenosné přeladitelné pásmo min. 40MHz, digitální přenos, latence max. 3,8ms, diverzitní příjem, nastavení systému IR nebo Bluetooth, výkon vysílače 10 mW, provoz 5 hodin, symetrický výstup, AA baterie, vč. mont. úchytů</t>
  </si>
  <si>
    <t>Pol397</t>
  </si>
  <si>
    <t>Bezdrátový mikrofonní bodypack vysílač</t>
  </si>
  <si>
    <t>196</t>
  </si>
  <si>
    <t>Poznámka k položce:
Digitální UHF bezdrátový set - kapesní vysílač bez mikrofonu, min. parametry: frekvenční rozsah 50Hz-18kHz, UHF přenosné přeladitelné pásmo min. 40MHz, digitální přenos, latence max. 3,8ms, diverzitní příjem, nastavení systému IR nebo Bluetooth, výkon vysílače 10 mW, provoz 5 hodin, symetrický výstup, AA baterie, vč. mont. úchytů</t>
  </si>
  <si>
    <t>Pol398</t>
  </si>
  <si>
    <t>Bezdrátový mikrofon - náhlavní</t>
  </si>
  <si>
    <t>198</t>
  </si>
  <si>
    <t>Poznámka k položce:
Systémový náhlavní mikrofon v tenkém provedení, černý, kardioidní charakteristika, citlivost min. 4-11 mV/Pa, freq. rozsah 400Hz - 20 kHz; Konstrukce kondenzátorová; Úroveň šumu max. 37 dB (A); Max. akustický tlak minimálně 150 dB; Konektor šroubovací 3,5 mm jack; délka kabelu 1,6m</t>
  </si>
  <si>
    <t>Pol399</t>
  </si>
  <si>
    <t>Nabíječ bezdrátových mikrofonů</t>
  </si>
  <si>
    <t>200</t>
  </si>
  <si>
    <t>Poznámka k položce:
Dvojitá systémová nabíječka vč. orig. akumulátorů a příp. adaptérů pro nabíjení ve vysílači</t>
  </si>
  <si>
    <t>Pol400</t>
  </si>
  <si>
    <t>Anténní rozbočovač</t>
  </si>
  <si>
    <t>202</t>
  </si>
  <si>
    <t>Poznámka k položce:
Anténní rozbočovač s minimální konfigurací: 2x 1:4, aktivní, vč. napájení přijímačů po ant. kabelu, min. 500 - 680 MHz, impedance 50 Ω, napájecí zdroj, výška 1U.</t>
  </si>
  <si>
    <t>Pol401</t>
  </si>
  <si>
    <t>Pasivní všesměrová anténa</t>
  </si>
  <si>
    <t>204</t>
  </si>
  <si>
    <t>Poznámka k položce:
pasivní všesměrová anténa UHF, 430 - 960 MHz, 360°, BNC konektor, 50 Ω, max. vstupní výkon 10 W, provoz - 20° až +80° C, 5/8" závit, adaptér na 3/8", 270x130x35 mm, 150 g, černá barva</t>
  </si>
  <si>
    <t>Pol402</t>
  </si>
  <si>
    <t>Mikrofon na husím krku</t>
  </si>
  <si>
    <t>206</t>
  </si>
  <si>
    <t>Poznámka k položce:
Superkardiodní konferenční mikrofon na "husím krku", délka: 40 až 50 cm; kondenzátorový typ; konstrukce husí krk; vyměnitelné mikrofonní vložky; frekvenční rozsah minimálně 50 Hz – 17 kHz; minimální hodnota max SPL 123 dB; phantomové napájení: 11 - 52 Vdc; černé provedení; příruba a držák proti otřesům a odolné před vibračním hlukem až do 20 dB; protivětrná ochrana; připojení k předzesilovači pomocí XLR konektoru; včetně předzesilovače; SNR max. 67dB; ekvivalentní výstupní šum max. 26dB</t>
  </si>
  <si>
    <t>Pol403</t>
  </si>
  <si>
    <t>Přípojné místo</t>
  </si>
  <si>
    <t>208</t>
  </si>
  <si>
    <t>Poznámka k položce:
Přípojné místo se vstupy HDMI a stereo-audio s integrovaným převodníkem pro přenos signálu HDMI 1.4 + Audio + Ethernet + RS-232 + IR přes jeden kabel min. kat. Cat5. Podpora standardů HDbase-T, HDMI 1.4a, HDCP 2.2, Podpora 4K/UHD@60Hz min. 4:2:0, Kompatibilní s CAT6/7 twisted pair stíněnými kabely, Přenos 1920x1200 a 1080p/60 na min. 90m, přenos 4K/UHD na min. 60m, Obousměrný přenos resp. průchod RS-232 a IR příkazů vč. Ethernetu po jednom stejném kabelu, HDCP kompatibilní, podpora přenosu EDID. Vzdálené napájení PoE 48V z připojeného maticového přepínače.</t>
  </si>
  <si>
    <t>Pol404</t>
  </si>
  <si>
    <t>Přípojný bod XLR pro mikrofon do katedry</t>
  </si>
  <si>
    <t>210</t>
  </si>
  <si>
    <t>Poznámka k položce:
Přípojný bod XLR pro mikrofon do katedry, včetně vložky XLR; montážní průchodka</t>
  </si>
  <si>
    <t>Pol405</t>
  </si>
  <si>
    <t>SW-vybavení pro autotracking záznamu - přísluš. kamery</t>
  </si>
  <si>
    <t>212</t>
  </si>
  <si>
    <t>Poznámka k položce:
SW pro autotracking - automatické sledování přednášejícího v nastavené sledovací óně u katedry, face + body recognition, kompatiblní ke stávající kameře; určené pro PC s operačním systémem Windows</t>
  </si>
  <si>
    <t>Pol406</t>
  </si>
  <si>
    <t>Mixážní  systém</t>
  </si>
  <si>
    <t>214</t>
  </si>
  <si>
    <t>Poznámka k položce:
Mixážní matice s digitálním signálovým processingem, min. parametry: 12 symetrických vstupů (s 48V phontom napájením) / 8 symetrických výstupů, min. 10 vstupů s automatickou eliminací ozvěny (AEC); Dante připojení, digitální sběrnice s min. 32 zvukovými kanály; ethernet pro nastavení, kontrolu a monitoring, vstup pro řízení RS232 a LAN; 12 kontrolních vstupů a  6 Logických výstupů GPIO; THD: &lt;0.01% 20Hz to 20KHz, +10dBu; vstupní šum &lt;-125dBu; D/A Latence max. 29/Fs [0.60ms@48k]</t>
  </si>
  <si>
    <t>Pol407</t>
  </si>
  <si>
    <t>Mixážní systém</t>
  </si>
  <si>
    <t>216</t>
  </si>
  <si>
    <t>Poznámka k položce:
Rozšíření mix matice pro převod BLU-Link sběrnice na protokol Dante</t>
  </si>
  <si>
    <t>Pol408</t>
  </si>
  <si>
    <t>Ostatní audio technika</t>
  </si>
  <si>
    <t>218</t>
  </si>
  <si>
    <t>Poznámka k položce:
Dvoukanálový eliminátor zpětné vazby, 24 filtrů / kanál</t>
  </si>
  <si>
    <t>Pol409</t>
  </si>
  <si>
    <t>220</t>
  </si>
  <si>
    <t>Poznámka k položce:
Dante převodník, USB 2x2 vstup / výstup, RJ45, USB-A, 24 Bit / 48kHz, PoE a USB</t>
  </si>
  <si>
    <t>Pol410</t>
  </si>
  <si>
    <t>Displej informačního systému</t>
  </si>
  <si>
    <t>222</t>
  </si>
  <si>
    <t>Poznámka k položce:
Reklamní a informační displej; Podsvícení: LED; Úhlopříčka 43" - 50"; Rozlišení: FHD; Poměr stran: 16:9; Jas minimálně 700 [cd/m2]; Kontrast minimálně 4000:1; Odezva maximálně 8 ms; Pozorovací úhly (Horizontál/Vertikál) minimálně 178/178; Počet barev minimálně 16 milionů; minimálně 3x HDMI vstup; LAN, RS232; provoz 24/7; antireflexní display; vlasní mediální přehrávač s CPU minimálně 1.3GHz; paměť 2.5GB, minimálně 96bit</t>
  </si>
  <si>
    <t>Pol411</t>
  </si>
  <si>
    <t>Nástěnný držák</t>
  </si>
  <si>
    <t>224</t>
  </si>
  <si>
    <t>Poznámka k položce:
Kompatibilní s použitým displejem</t>
  </si>
  <si>
    <t>Pol412</t>
  </si>
  <si>
    <t>Konvertor řídící sběrnice</t>
  </si>
  <si>
    <t>226</t>
  </si>
  <si>
    <t>Poznámka k položce:
RS232/PEX KONVERTOR</t>
  </si>
  <si>
    <t>Pol413</t>
  </si>
  <si>
    <t>Releová jednotka</t>
  </si>
  <si>
    <t>228</t>
  </si>
  <si>
    <t>Poznámka k položce:
Reléová jednotka s 6ti relé, ovládání externím tlačítkem nebo přes RS 232; pro ovládání elektrických pláten; rolet apod.</t>
  </si>
  <si>
    <t>Pol414</t>
  </si>
  <si>
    <t>Instalační 19" rackové příslušenství do katedry</t>
  </si>
  <si>
    <t>230</t>
  </si>
  <si>
    <t>Poznámka k položce:
Příslušenství pro vestavbu technologických celků do katedry šíře 19"; pro montáž do nábytku bez bočnic; hloubka 500mm, šířka 600mm, výška min 10U, vnitřní výstroj pro rozvod 230VAC trvalé a 230VAC spínané, záslepy, vyvazovací panely, police</t>
  </si>
  <si>
    <t>Pol415</t>
  </si>
  <si>
    <t>Chladič do katedry</t>
  </si>
  <si>
    <t>232</t>
  </si>
  <si>
    <t>Poznámka k položce:
axiální tichý ventilátor; minimálně 77 m3/hod; maximální hluk při maximálním výkonu do 24dBA; kuličková ložiska; včetně regulovatelného termostatu, napájení 230V</t>
  </si>
  <si>
    <t>Pol416</t>
  </si>
  <si>
    <t>technologický stojan</t>
  </si>
  <si>
    <t>234</t>
  </si>
  <si>
    <t>Poznámka k položce:
stojan šíře 19" pro vestavnou montáž technologických prvků, pro montáž do nábytku bez bočnic; hloubka 500mm, šířka 600mm, výška 6U, vnitřní výstroj pro rozvod 230VAC trvalé a 230VAC spínané, záslepy, vyvazovací panely, police</t>
  </si>
  <si>
    <t>Pol417</t>
  </si>
  <si>
    <t>Switch</t>
  </si>
  <si>
    <t>236</t>
  </si>
  <si>
    <t>Poznámka k položce:
Datový switch, 24 portů Gigabit Ethernet (GbE);  4 combo sloty SFP/RJ-45; Přepínací kapacita 56 Gbps a rychlost forwardování 41.67 Mpps; Buffer s kapacitou 1.5MB; tabulka MAC adres 16K</t>
  </si>
  <si>
    <t>Pol418</t>
  </si>
  <si>
    <t>Propojovací kabeláž a konektory</t>
  </si>
  <si>
    <t>238</t>
  </si>
  <si>
    <t>Poznámka k položce:
Propojovací HDMI kabely, kabelové redukce HDMI/DVI apod.; propojovací a řídící kabeláže od PC, ovládacích panelů apod.</t>
  </si>
  <si>
    <t>Pol419</t>
  </si>
  <si>
    <t>Propojovací kabeláž</t>
  </si>
  <si>
    <t>240</t>
  </si>
  <si>
    <t>Poznámka k položce:
Propojovací HDMI kabely, kabelové redukce HDMI/DVI; datové kabely</t>
  </si>
  <si>
    <t>242</t>
  </si>
  <si>
    <t>Pol379</t>
  </si>
  <si>
    <t>244</t>
  </si>
  <si>
    <t>Pol424</t>
  </si>
  <si>
    <t>Školení, návody k použití</t>
  </si>
  <si>
    <t>246</t>
  </si>
  <si>
    <t>Poznámka k položce:
Zaškolení obsluhy a údržby; zhotovitel provede řádné zaškolení pracovníků obsluhy, kteří budou předané zařízení provozovat a obsluhovat – uživatelé; Zaškolení údržby – zhotovitel provede řádné zaškolení pracovníků údržby, kteří budou zajišťovat údržbu a preventivní prohlídku systémů na základe zhotovitelem vypracovaných Předpisů režimů údržby a preventivních prohlídek systémů; Uvedení systému do provozu v souběhu se všemi navazujícími profesemi, na které je zařízení napojeno a řízeno; komplexní zkoušky celého díla za účelem prokázání kvality, funkčnosti a parametrů dodaného předmětu díla</t>
  </si>
  <si>
    <t>Pol425</t>
  </si>
  <si>
    <t>Uvedení do provozu, funkční testy, zahoření</t>
  </si>
  <si>
    <t>248</t>
  </si>
  <si>
    <t>Poznámka k položce:
Uvedení systému do provozu v souběhu se všemi navazujícími profesemi, na které je zařízení napojeno a řízeno; komplexní zkoušky celého díla za účelem prokázání kvality, funkčnosti a parametrů dodaného předmětu díla</t>
  </si>
  <si>
    <t>Pol426</t>
  </si>
  <si>
    <t>Programování, konfigurace systému, nastavení systému ozvučení, měření</t>
  </si>
  <si>
    <t>250</t>
  </si>
  <si>
    <t>Poznámka k položce:
Kompletní naprogramování a kofigurace všech konfigurovatelných částí systému, nastavení správnéhpo ozvučení, osvětlení prostoru a pokrytí požadované plochy potřebným signálem; doprovodná potřebná kontrolní měření</t>
  </si>
  <si>
    <t>Pol423</t>
  </si>
  <si>
    <t>Drobný elektroinstalační a spojovací materiál, konektory, hmoždinky, materiál pro svazkování kabelů v trase, vázací pásky</t>
  </si>
  <si>
    <t>252</t>
  </si>
  <si>
    <t>Poznámka k položce:
Včetně propojovacích komponent do podlahových krabic apod.</t>
  </si>
  <si>
    <t>426</t>
  </si>
  <si>
    <t>428</t>
  </si>
  <si>
    <t xml:space="preserve">D.1.4.g - Zařízení silnoproudé elektrotechniky, včetně bleskosvodů a uzemnění, osvělení </t>
  </si>
  <si>
    <t>D13 - Etapa UP101</t>
  </si>
  <si>
    <t xml:space="preserve">    D2 - A.) ÚLOŽNÝ A UPEVŇOVACÍ MATERIÁL </t>
  </si>
  <si>
    <t xml:space="preserve">    D8 - B.) PŘÍSTROJE A ZAŘÍZENÍ</t>
  </si>
  <si>
    <t xml:space="preserve">    D9 - C.) KABELY </t>
  </si>
  <si>
    <t xml:space="preserve">    D10 - D.) SVÍTIDLA</t>
  </si>
  <si>
    <t xml:space="preserve">    D11 - E.) ROZVADĚČE</t>
  </si>
  <si>
    <t xml:space="preserve">    D12 - G.) OSTATNÍ</t>
  </si>
  <si>
    <t>D13</t>
  </si>
  <si>
    <t>Etapa UP101</t>
  </si>
  <si>
    <t xml:space="preserve">A.) ÚLOŽNÝ A UPEVŇOVACÍ MATERIÁL </t>
  </si>
  <si>
    <t>Pol194</t>
  </si>
  <si>
    <t>Kabelový žlab drátěný 35x100 komplet (včetně zavěšení/uchycení, spojek apod.)</t>
  </si>
  <si>
    <t>262</t>
  </si>
  <si>
    <t>Pol336</t>
  </si>
  <si>
    <t>Kabelový žlab drátěný 60x60 komplet (včetně zavěšení/uchycení, spojek apod.)</t>
  </si>
  <si>
    <t>264</t>
  </si>
  <si>
    <t>Pol138</t>
  </si>
  <si>
    <t>Kabelový žebřík 300x60mm, vč. zavěšení/uchycení, spojek, tvarovek, koncovek a podružného materiálu</t>
  </si>
  <si>
    <t>266</t>
  </si>
  <si>
    <t>Pol196</t>
  </si>
  <si>
    <t>Elektroinstalační trubka plastová ohebná D16, pod omítku, nízká mechanická odolnost 320N, komplet včetně drážky a začištění</t>
  </si>
  <si>
    <t>268</t>
  </si>
  <si>
    <t>Pol197</t>
  </si>
  <si>
    <t>Elektroinstalační trubka plastová ohebná D29, pod omítku, nízká mechanická odolnost 320N, komplet včetně drážky a začištění</t>
  </si>
  <si>
    <t>270</t>
  </si>
  <si>
    <t>Pol198</t>
  </si>
  <si>
    <t>Elektroinstalační trubka plastová ohebná D25, do betonu, střední mechanická odolnost 750N, komplet včetně drážky a začištění</t>
  </si>
  <si>
    <t>272</t>
  </si>
  <si>
    <t>Pol199</t>
  </si>
  <si>
    <t>Uložení plastové trubky D25 v betonu</t>
  </si>
  <si>
    <t>274</t>
  </si>
  <si>
    <t>Pol200</t>
  </si>
  <si>
    <t>Elektroinstalační trubka plastová ohebná D40, do betonu, střední mechanická odolnost 750N, komplet včetně drážky a začištění</t>
  </si>
  <si>
    <t>276</t>
  </si>
  <si>
    <t>Pol201</t>
  </si>
  <si>
    <t>Uložení plastové trubky D40 v betonu</t>
  </si>
  <si>
    <t>278</t>
  </si>
  <si>
    <t>Pol202</t>
  </si>
  <si>
    <t>Elektroinstalační trubka plastová tuhá D25, střední mechanická odolnost 750N, komplet včetně drážky a začištění</t>
  </si>
  <si>
    <t>280</t>
  </si>
  <si>
    <t>Pol139</t>
  </si>
  <si>
    <t>Funkční kabelová trasa, normová nosná konstrukce, montážní bod: 1x kabelová příchytka pro průměr kabelu 10mm, šroub do betonu</t>
  </si>
  <si>
    <t>282</t>
  </si>
  <si>
    <t>Pol140</t>
  </si>
  <si>
    <t>Funkční kabelová trasa, normová nosná konstrukce, montážní bod: 2x kabelová příchytka pro průměr kabelu 10mm, šroub do betonu</t>
  </si>
  <si>
    <t>284</t>
  </si>
  <si>
    <t>Pol203</t>
  </si>
  <si>
    <t>Ocelová konstrukce pro krytí přívodu k zásuvce v lavici</t>
  </si>
  <si>
    <t>286</t>
  </si>
  <si>
    <t>Pol337</t>
  </si>
  <si>
    <t>Krabicová rozvodka na omítku, včetně svorkovnice, komplet</t>
  </si>
  <si>
    <t>288</t>
  </si>
  <si>
    <t>Pol205</t>
  </si>
  <si>
    <t>Označení požárně odolných tras</t>
  </si>
  <si>
    <t>290</t>
  </si>
  <si>
    <t>Pol206</t>
  </si>
  <si>
    <t>Spojovací a nosný materiál, komplet</t>
  </si>
  <si>
    <t>292</t>
  </si>
  <si>
    <t>Pol207</t>
  </si>
  <si>
    <t>Drobný úložný a montážní materiál, komplet</t>
  </si>
  <si>
    <t>294</t>
  </si>
  <si>
    <t>B.) PŘÍSTROJE A ZAŘÍZENÍ</t>
  </si>
  <si>
    <t>Pol208</t>
  </si>
  <si>
    <t>Zásuvka jednonásobná 250V/16A, pod omítku, IP20, s ochranným kolíkem a clonkami, kompletní včetně krabice, krytu a rámečku, v designu Tango, barva bílá</t>
  </si>
  <si>
    <t>296</t>
  </si>
  <si>
    <t>Pol209</t>
  </si>
  <si>
    <t>Zásuvka dvojnásobná 250V/16A, pod omítku, IP20, s ochranným kolíkem a clonkami, kompletní včetně krabice, krytu a rámečku, v designu Tango, barva bílá</t>
  </si>
  <si>
    <t>298</t>
  </si>
  <si>
    <t>Pol210</t>
  </si>
  <si>
    <t>Zásuvka jednonásobná 250V/16A, pod omítku, IP44, s ochranným kolíkem a clonkami, kompletní včetně krabice, krytu a rámečku, v designu Tango, barva bílá</t>
  </si>
  <si>
    <t>300</t>
  </si>
  <si>
    <t>Pol211</t>
  </si>
  <si>
    <t>Zásuvka jednonásobná 250V/16A, pro nástěnnou montáž, IP44, s ochranným kolíkem a clonkami, kompletní, v designu Praktik, barva bílá</t>
  </si>
  <si>
    <t>302</t>
  </si>
  <si>
    <t>Pol212</t>
  </si>
  <si>
    <t>Zásuvka jednonásobná, 250V/16A, modul "45x45mm", do parapetního kanálu ve stolu, kompletní, IP20, s ochranou proti přepětí, pro AV techniku, barva hnědá</t>
  </si>
  <si>
    <t>304</t>
  </si>
  <si>
    <t>Pol213</t>
  </si>
  <si>
    <t>Zásuvka dvojnásobná 250V/16A, pod omítku, IP20, s ochranným kolíkem a clonkami, s ochranou proti přepětí, kompletní včetně krabice, krytu a rámečku, v designu Tango, pro AV techniku, barva hnědá</t>
  </si>
  <si>
    <t>306</t>
  </si>
  <si>
    <t>Pol214</t>
  </si>
  <si>
    <t>Zásuvkové hnízdo: 2x zásuvka 250V/16A, do betonu, horizontálně, IP55, IK08, v designu Mureva Styl, barva antracit, kompletní včetně 2ks krabic do betonu a rámečku dvojnásobného horizontálního pro zapuštěnou montáž</t>
  </si>
  <si>
    <t>308</t>
  </si>
  <si>
    <t>Pol338</t>
  </si>
  <si>
    <t>Uložení krabice do betonu pro zásuvkové hnízdo</t>
  </si>
  <si>
    <t>310</t>
  </si>
  <si>
    <t>Pol216</t>
  </si>
  <si>
    <t>Zásuvkové hnízdo: 2x zásuvka 250V/16A, pro nástěnnou montáž, vertikálně, IP55, IK08, v designu Mureva Styl, barva antracit, kompletní včetně povrchové instalační krabice vertikální</t>
  </si>
  <si>
    <t>312</t>
  </si>
  <si>
    <t>Pol217</t>
  </si>
  <si>
    <t>Spínač jednopólový 250VAC/10A, pod omítku, IP20, kompletní včetně krabice, krytu a rámečku, v designu Tango, barva bílá</t>
  </si>
  <si>
    <t>314</t>
  </si>
  <si>
    <t>Pol218</t>
  </si>
  <si>
    <t>Modul DALI 131x, 2 tlačítka zap/vyp, pod omítku, IP30, kompletní včetně krabice a rámečku, barva bílá</t>
  </si>
  <si>
    <t>316</t>
  </si>
  <si>
    <t>Pol219</t>
  </si>
  <si>
    <t>Modul DALI 136x, 0-7 tlačítka, pod omítku, IP30, kompletní včetně krabice a rámečku, barva bílá</t>
  </si>
  <si>
    <t>318</t>
  </si>
  <si>
    <t>D9</t>
  </si>
  <si>
    <t xml:space="preserve">C.) KABELY </t>
  </si>
  <si>
    <t>Pol145</t>
  </si>
  <si>
    <t>Kabel CXKH–R (O) 3x1,5, včetně ukončení</t>
  </si>
  <si>
    <t>320</t>
  </si>
  <si>
    <t>Pol146</t>
  </si>
  <si>
    <t>Kabel CXKH–R (J) 3x1,5, včetně ukončení</t>
  </si>
  <si>
    <t>322</t>
  </si>
  <si>
    <t>Pol147</t>
  </si>
  <si>
    <t>Kabel CXKH–R (J) 3x2,5, včetně ukončení</t>
  </si>
  <si>
    <t>324</t>
  </si>
  <si>
    <t>Poznámka k položce:
Kabely silové s funkční schopností kabelového systému při požáru, s třídou reakce na oheň B2ca s1d1, s měděným jádrem, jmenovité napětí 0,6/1kV, zkušební napětí 4kV, provozní teplota -30 až +90°C, barevné značení žil dle ČSN 330166 ed.2:2002, samozhášivé dle dle ČSN EN 60332-1-2, korozivita plynů dle ČSN EN 60754-2, hustota dýmu dle ^ČSN EN 61034-2, hoření ve svazku dle ČSN EN 60332-3-2, funkčnost kabelu dle ČSN IEC 60331-21-180minut, funkčnost instalace dle ČSN 730895, ZP27/2008 - P60-R, třída reakce na oheň dle 2006/751/EC.</t>
  </si>
  <si>
    <t>Pol307</t>
  </si>
  <si>
    <t>Kabel CXKH–V (J) 3x1,5, včetně ukončení</t>
  </si>
  <si>
    <t>326</t>
  </si>
  <si>
    <t>Pol308</t>
  </si>
  <si>
    <t>Vodič CYA 6 z/žl, včetně ukončení</t>
  </si>
  <si>
    <t>328</t>
  </si>
  <si>
    <t>Pol309</t>
  </si>
  <si>
    <t>Vodič CYA 2,5 z/žl, včetně ukončení</t>
  </si>
  <si>
    <t>330</t>
  </si>
  <si>
    <t>D10</t>
  </si>
  <si>
    <t>D.) SVÍTIDLA</t>
  </si>
  <si>
    <t>Pol310</t>
  </si>
  <si>
    <t>Svítidlo závěsné LED 64W, 4000K, 8070lm, rozměry 1686x56x85mm, el. DALI předřadník, optika 77°, hliník, bílé, IP30, kompletní včetně světelného zdroje</t>
  </si>
  <si>
    <t>332</t>
  </si>
  <si>
    <t>Pol311</t>
  </si>
  <si>
    <t>Svítidlo závěsné LED 36W, 4000K, 8070lm, rozměry 1686x56x85mm, el. DALI předřadník, optika 77°, hliník, bílé, IP30, kompletní včetně světelného zdroje</t>
  </si>
  <si>
    <t>334</t>
  </si>
  <si>
    <t>Pol312</t>
  </si>
  <si>
    <t>Svítidlo lištové LED 26,4W, 4000K, 2440lm, rozměry 210x90mm, el. DALI předřadník, hliník 40,° hliník, bílé, IP20, kompletní včetně světelného zdroje</t>
  </si>
  <si>
    <t>336</t>
  </si>
  <si>
    <t>Pol313</t>
  </si>
  <si>
    <t>DALI lištový systém, bílý lak, komplet</t>
  </si>
  <si>
    <t>338</t>
  </si>
  <si>
    <t>Pol314</t>
  </si>
  <si>
    <t>Svítidlo vestavné do schodu LED 5W, 4000K, 300lm, rozměry 80x80x47mm, el. předřadník, antracit, IP65, kompletní včetně světelného zdroje a  instalačního boxu</t>
  </si>
  <si>
    <t>340</t>
  </si>
  <si>
    <t>Svítidlo vestavné do schodu LED 5W, 4000K, 300lm, rozměry 80x80x47mm, el. předřadník, antracit, IP65, kompletní včetně světelného zdroje a instalačního boxu</t>
  </si>
  <si>
    <t>Pol315</t>
  </si>
  <si>
    <t>Uložení instalačního boxu/krabice do betonu pro vestavné svítidlo</t>
  </si>
  <si>
    <t>342</t>
  </si>
  <si>
    <t>Pol316</t>
  </si>
  <si>
    <t>Svítidlo přisazené LED 42W, 4000K, 4872lm, rozměry 595x595x35mm, el. DALI předřadník, černé PMMA reflektory, bílé, IP20, kompletní včetně světelného zdroje</t>
  </si>
  <si>
    <t>344</t>
  </si>
  <si>
    <t>Pol317</t>
  </si>
  <si>
    <t>Svítidlo přisazené/závěsné LED 42W, 4000K, 5490lm, rozměry 1435x62x62mm, el. předřadník, opálový polykarbonát, IP66, kompletní včetně světelného zdroje</t>
  </si>
  <si>
    <t>346</t>
  </si>
  <si>
    <t>Pol318</t>
  </si>
  <si>
    <t>Svítidlo přisazené/závěsné LED 36W, 4000K, 4392lm, rozměry 1155x62x62mm, el. předřadník, opálový polykarbonát, IP66, kompletní včetně světelného zdroje</t>
  </si>
  <si>
    <t>348</t>
  </si>
  <si>
    <t>Pol319</t>
  </si>
  <si>
    <t>Svítidlo nástěnné LED 10W, 3000K, 820lm, rozměry 61,8x7x7mm, el. předřadník, opálový polykarbonát, IP44, kompletní včetně světleného zdroje</t>
  </si>
  <si>
    <t>350</t>
  </si>
  <si>
    <t>Pol320</t>
  </si>
  <si>
    <t>Nouzové svítidlo přisazené LED 2W, 150lm, rozměry 142x142x39mm, na CBS, el. DALI předřadník, optika open area, černé, IP20, kompletní včetně světelného zdroje</t>
  </si>
  <si>
    <t>352</t>
  </si>
  <si>
    <t>Pol321</t>
  </si>
  <si>
    <t>Nouzové svítidlo přisazené/závěsné LED 2W, 100lm, s piktogramem, rozměry 325x172+35x47mm, na CBS, el. DALI předřadník, bílé, IP20, kompletní včetně světelného zdroje</t>
  </si>
  <si>
    <t>354</t>
  </si>
  <si>
    <t>Pol322</t>
  </si>
  <si>
    <t>Nouzové svítidlo nástěnné LED 2W, 210lm, nad hasící přístroje, rozměry 152x152x61mm, na CBS, el. DALI předřadník, PC optika, bílé, IP20, kompletní včetně světelného zdroje</t>
  </si>
  <si>
    <t>356</t>
  </si>
  <si>
    <t>Pol323</t>
  </si>
  <si>
    <t>DALI řízení osvětlení pro posluchárny, komplet</t>
  </si>
  <si>
    <t>358</t>
  </si>
  <si>
    <t>D11</t>
  </si>
  <si>
    <t>E.) ROZVADĚČE</t>
  </si>
  <si>
    <t>Pol339</t>
  </si>
  <si>
    <t>Rozvaděč skříňový o jednom poli 800x2000x400, In=63A, komplet, viz výkres E3-03</t>
  </si>
  <si>
    <t>360</t>
  </si>
  <si>
    <t>D12</t>
  </si>
  <si>
    <t>G.) OSTATNÍ</t>
  </si>
  <si>
    <t>Pol174</t>
  </si>
  <si>
    <t>Bezpečnostní tabulky komplet</t>
  </si>
  <si>
    <t>362</t>
  </si>
  <si>
    <t>Pol175</t>
  </si>
  <si>
    <t>Demontáž stávající elektroinstalace, komplet</t>
  </si>
  <si>
    <t>364</t>
  </si>
  <si>
    <t>Pol176</t>
  </si>
  <si>
    <t>Ekologická likvidace stávající elektroinstalace, komplet</t>
  </si>
  <si>
    <t>366</t>
  </si>
  <si>
    <t>Pol177</t>
  </si>
  <si>
    <t>Prostupy zdí včetně začištění, komplet</t>
  </si>
  <si>
    <t>368</t>
  </si>
  <si>
    <t>Pol325</t>
  </si>
  <si>
    <t>Protipožární přepážky a ucpávky cca 1,5m2, komplet</t>
  </si>
  <si>
    <t>370</t>
  </si>
  <si>
    <t>Pol326</t>
  </si>
  <si>
    <t>Ukončení kabelů, komplet</t>
  </si>
  <si>
    <t>372</t>
  </si>
  <si>
    <t>Pol181</t>
  </si>
  <si>
    <t>Ocelová konstrukce všobecně</t>
  </si>
  <si>
    <t>374</t>
  </si>
  <si>
    <t>Pol340</t>
  </si>
  <si>
    <t>Koordinace s dodavatelem stavby, komplet</t>
  </si>
  <si>
    <t>376</t>
  </si>
  <si>
    <t>Pol328</t>
  </si>
  <si>
    <t>Koordinace s ostatními profesemi, komplet</t>
  </si>
  <si>
    <t>378</t>
  </si>
  <si>
    <t>Pol329</t>
  </si>
  <si>
    <t>Lešení, plošiny apod., komplet</t>
  </si>
  <si>
    <t>380</t>
  </si>
  <si>
    <t>Pol330</t>
  </si>
  <si>
    <t>Podíl prací jiných profesí, komplet</t>
  </si>
  <si>
    <t>382</t>
  </si>
  <si>
    <t>Pol331</t>
  </si>
  <si>
    <t>Zařízení staveniště pro profesi elektro</t>
  </si>
  <si>
    <t>384</t>
  </si>
  <si>
    <t>Pol187</t>
  </si>
  <si>
    <t>Nepředvídatelné okolnosti v průběhu realizace akce</t>
  </si>
  <si>
    <t>386</t>
  </si>
  <si>
    <t>Pol332</t>
  </si>
  <si>
    <t>Doprava materiálu na stavbu komplet</t>
  </si>
  <si>
    <t>388</t>
  </si>
  <si>
    <t>Pol189</t>
  </si>
  <si>
    <t>Doprava techniků na stavbu / ubytování komplet</t>
  </si>
  <si>
    <t>390</t>
  </si>
  <si>
    <t>Pol333</t>
  </si>
  <si>
    <t>Uvedení do provozu, komplet</t>
  </si>
  <si>
    <t>392</t>
  </si>
  <si>
    <t>Pol334</t>
  </si>
  <si>
    <t>Výrobní a dílenská dokumentace</t>
  </si>
  <si>
    <t>394</t>
  </si>
  <si>
    <t>Pol192</t>
  </si>
  <si>
    <t>396</t>
  </si>
  <si>
    <t>Pol335</t>
  </si>
  <si>
    <t>Výchozí revize</t>
  </si>
  <si>
    <t>398</t>
  </si>
  <si>
    <t>D.1.4.h - Zařízení EPS</t>
  </si>
  <si>
    <t>D8 - D.1.4.h zařízení EPS  Etapa 1 _ posluchárna UP101</t>
  </si>
  <si>
    <t xml:space="preserve">    D2 - Zařízení EPS</t>
  </si>
  <si>
    <t xml:space="preserve">    D5 - Grafická nadstavba AlVIS</t>
  </si>
  <si>
    <t xml:space="preserve">    D6 - Kabelové rozvody</t>
  </si>
  <si>
    <t xml:space="preserve">    D7 - Ostatní montáže</t>
  </si>
  <si>
    <t>D.1.4.h zařízení EPS  Etapa 1 _ posluchárna UP101</t>
  </si>
  <si>
    <t>Pol132</t>
  </si>
  <si>
    <t>Krytka hlásiče pro zakrytí během stavebních prací</t>
  </si>
  <si>
    <t>Pol354</t>
  </si>
  <si>
    <t>Vyčištění a vyzkoušení stávajícího multifunkčního hlásiče požáru</t>
  </si>
  <si>
    <t>Pol355</t>
  </si>
  <si>
    <t>Demontáž a opětovná montáž patice hlásiče</t>
  </si>
  <si>
    <t>Pol76</t>
  </si>
  <si>
    <t>Tlačítkový hlásič s izolátorem vnitřní červený</t>
  </si>
  <si>
    <t>Pol356</t>
  </si>
  <si>
    <t>Samolepky s čísly adres - bílé</t>
  </si>
  <si>
    <t>Pol357</t>
  </si>
  <si>
    <t>Držák samolepky pro vyznačení adresy</t>
  </si>
  <si>
    <t>Pol87</t>
  </si>
  <si>
    <t>Lahev zkušebního plynu</t>
  </si>
  <si>
    <t>Grafická nadstavba AlVIS</t>
  </si>
  <si>
    <t>Pol105</t>
  </si>
  <si>
    <t>Vložení symbolu</t>
  </si>
  <si>
    <t>Kabelové rozvody</t>
  </si>
  <si>
    <t>Pol108</t>
  </si>
  <si>
    <t>Kabel  1x2x0.8 provedení pro EPS třída reakce na oheň B2ca ,s1,d1</t>
  </si>
  <si>
    <t>Kabel 1x2x0.8 provedení pro EPS třída reakce na oheň B2ca ,s1,d1</t>
  </si>
  <si>
    <t>Pol112</t>
  </si>
  <si>
    <t>Kabel 2x1,5 se zachováním funkce v ohni P 30R třída reakce na ohen B2CAs1d1</t>
  </si>
  <si>
    <t>Pol114</t>
  </si>
  <si>
    <t>Úpravy stávajících rozvodů EPS</t>
  </si>
  <si>
    <t>Pol115</t>
  </si>
  <si>
    <t>Krabice rozvodná s funkční integritou P 30R</t>
  </si>
  <si>
    <t>Pol358</t>
  </si>
  <si>
    <t>Relé 24VDC 3P</t>
  </si>
  <si>
    <t>Pol359</t>
  </si>
  <si>
    <t>Elektroinstalační trubka tuhá  bezhalogenní 16 mm včetně kolen spojek a příchytek</t>
  </si>
  <si>
    <t>Elektroinstalační trubka tuhá bezhalogenní 16 mm včetně kolen spojek a příchytek</t>
  </si>
  <si>
    <t>Pol117</t>
  </si>
  <si>
    <t>Elektroinstalační trubka ohebná   16 mm</t>
  </si>
  <si>
    <t>Elektroinstalační trubka ohebná 16 mm</t>
  </si>
  <si>
    <t>Pol118</t>
  </si>
  <si>
    <t>Kovová příchytka pro 1 kabel s funkční integritou  P30R vč upevňovacích prvků</t>
  </si>
  <si>
    <t>Kovová příchytka pro 1 kabel s funkční integritou P30R vč upevňovacích prvků</t>
  </si>
  <si>
    <t>Pol360</t>
  </si>
  <si>
    <t>Krabice universální</t>
  </si>
  <si>
    <t>Pol124</t>
  </si>
  <si>
    <t>Provrtání stěny   prům 16</t>
  </si>
  <si>
    <t>Provrtání stěny prům 16</t>
  </si>
  <si>
    <t>Pol125</t>
  </si>
  <si>
    <t>Zhotoveníí drážky pro trubku</t>
  </si>
  <si>
    <t>Pol361</t>
  </si>
  <si>
    <t>Drobný montážní materiál</t>
  </si>
  <si>
    <t>Pol127</t>
  </si>
  <si>
    <t>Požární ucpávka</t>
  </si>
  <si>
    <t>Ostatní montáže</t>
  </si>
  <si>
    <t>Pol362</t>
  </si>
  <si>
    <t>Měření po úsecích</t>
  </si>
  <si>
    <t>Pol363</t>
  </si>
  <si>
    <t>Oživení - komplexní vyzkoušení  zaškolení obsluhy</t>
  </si>
  <si>
    <t>Oživení - komplexní vyzkoušení zaškolení obsluhy</t>
  </si>
  <si>
    <t>Pol364</t>
  </si>
  <si>
    <t>D.1.4.j - Zařízení JIS</t>
  </si>
  <si>
    <t>D15 - D.1.4.j zařízení JIS</t>
  </si>
  <si>
    <t xml:space="preserve">    D16 - Kabelové rozvody JIS</t>
  </si>
  <si>
    <t>D15</t>
  </si>
  <si>
    <t>D.1.4.j zařízení JIS</t>
  </si>
  <si>
    <t>Pol821</t>
  </si>
  <si>
    <t>Řídicí jednotka pro jedny dveře - modul AX</t>
  </si>
  <si>
    <t>422</t>
  </si>
  <si>
    <t>Pol822</t>
  </si>
  <si>
    <t>Řídicí jednotka pro jedny dveře +  odblokování průchodů - modul AX</t>
  </si>
  <si>
    <t>424</t>
  </si>
  <si>
    <t>Řídicí jednotka pro jedny dveře + odblokování průchodů - modul AX</t>
  </si>
  <si>
    <t>Pol778</t>
  </si>
  <si>
    <t>Snímač bezkontaktních karet pro vnitřní použití</t>
  </si>
  <si>
    <t>Pol780</t>
  </si>
  <si>
    <t>Napájecí zdroj zálohovaný 13.8V/2A, vč. AKU 12V 7,2Ah</t>
  </si>
  <si>
    <t>Pol782</t>
  </si>
  <si>
    <t>Elektromechanický zámek nízkoodběrový s děleným čtyřhranem a kováním,,</t>
  </si>
  <si>
    <t>430</t>
  </si>
  <si>
    <t>Pol783</t>
  </si>
  <si>
    <t>Přechodka přes pant dveří  - skrytá montáž</t>
  </si>
  <si>
    <t>432</t>
  </si>
  <si>
    <t>Přechodka přes pant dveří - skrytá montáž</t>
  </si>
  <si>
    <t>Pol823</t>
  </si>
  <si>
    <t>Kabinetní zámek pro montáž na dveře skříně</t>
  </si>
  <si>
    <t>434</t>
  </si>
  <si>
    <t>Pol824</t>
  </si>
  <si>
    <t>Úprava skřínky pro montáž kabinetního zámku</t>
  </si>
  <si>
    <t>436</t>
  </si>
  <si>
    <t>Pol784</t>
  </si>
  <si>
    <t>Krabice plastová pro moduly AX (100x100x50 nad omítku)</t>
  </si>
  <si>
    <t>438</t>
  </si>
  <si>
    <t>Pol785</t>
  </si>
  <si>
    <t>Krabice pro smímač karet  kompatibilní s krabicí Univolt AK80 (80x80x60 pod omítku)</t>
  </si>
  <si>
    <t>440</t>
  </si>
  <si>
    <t>Krabice pro smímač karet kompatibilní s krabicí Univolt AK80 (80x80x60 pod omítku)</t>
  </si>
  <si>
    <t>D16</t>
  </si>
  <si>
    <t>Kabelové rozvody JIS</t>
  </si>
  <si>
    <t>Pol788</t>
  </si>
  <si>
    <t>Systémový kabel 2x2x0.8 bezhalogenový kompatibilní s kabelem Belden 8723LSF</t>
  </si>
  <si>
    <t>442</t>
  </si>
  <si>
    <t>Pol789</t>
  </si>
  <si>
    <t>Kabel  bezhalogenový 2x2x0,6</t>
  </si>
  <si>
    <t>444</t>
  </si>
  <si>
    <t>Kabel bezhalogenový 2x2x0,6</t>
  </si>
  <si>
    <t>Pol790</t>
  </si>
  <si>
    <t>Kabel napájecí bezhalogenový 2x1.5</t>
  </si>
  <si>
    <t>446</t>
  </si>
  <si>
    <t>Pol792</t>
  </si>
  <si>
    <t>Šňůra 4x0.5</t>
  </si>
  <si>
    <t>448</t>
  </si>
  <si>
    <t>Pol825</t>
  </si>
  <si>
    <t>Krabice riozvodná</t>
  </si>
  <si>
    <t>450</t>
  </si>
  <si>
    <t>Pol793</t>
  </si>
  <si>
    <t>Trubka ohebná Æ16</t>
  </si>
  <si>
    <t>452</t>
  </si>
  <si>
    <t>Pol794</t>
  </si>
  <si>
    <t>Trubka tuhá prům20 bezhalogenová</t>
  </si>
  <si>
    <t>454</t>
  </si>
  <si>
    <t>Pol795</t>
  </si>
  <si>
    <t>Příchytka pro trubku prům 25 bezhalogenová</t>
  </si>
  <si>
    <t>456</t>
  </si>
  <si>
    <t>Pol814</t>
  </si>
  <si>
    <t>Zhotovení drážky pro trubku Æ16mm včetně začištění</t>
  </si>
  <si>
    <t>458</t>
  </si>
  <si>
    <t>Pol797</t>
  </si>
  <si>
    <t>Provrtáni stěny</t>
  </si>
  <si>
    <t>460</t>
  </si>
  <si>
    <t>462</t>
  </si>
  <si>
    <t>Pol798</t>
  </si>
  <si>
    <t>Konfigurace připojených zařízení do systému JIS</t>
  </si>
  <si>
    <t>464</t>
  </si>
  <si>
    <t>Pol799</t>
  </si>
  <si>
    <t>Spolupráce s ostatními profesemi</t>
  </si>
  <si>
    <t>466</t>
  </si>
  <si>
    <t>Pol826</t>
  </si>
  <si>
    <t>Oživení systému a zaškolení obsluhy</t>
  </si>
  <si>
    <t>468</t>
  </si>
  <si>
    <t>Pol827</t>
  </si>
  <si>
    <t>Podružný a režijní materiál a skladování</t>
  </si>
  <si>
    <t>470</t>
  </si>
  <si>
    <t>472</t>
  </si>
  <si>
    <t>D.1.4.k - Kamerový systém CCTV</t>
  </si>
  <si>
    <t>D17 - D.1.4.k Kamerový systém</t>
  </si>
  <si>
    <t xml:space="preserve">    D18 - Kabelové rozvody CCTV</t>
  </si>
  <si>
    <t xml:space="preserve">    D19 - Tísňová Tlačítka</t>
  </si>
  <si>
    <t>D17</t>
  </si>
  <si>
    <t>D.1.4.k Kamerový systém</t>
  </si>
  <si>
    <t>Pol803</t>
  </si>
  <si>
    <t>Vnitřní IP kamera  3Mpx režim den/noc IR přísvit 30m napájení  PoE/12VD varifokální objektiv 2.8-12mm , kompatibita s ostatní zařízení CCTV inastalovaným v areálu ZČU provedení dome</t>
  </si>
  <si>
    <t>474</t>
  </si>
  <si>
    <t>Vnitřní IP kamera 3Mpx režim den/noc IR přísvit 30m napájení PoE/12VD varifokální objektiv 2.8-12mm , kompatibita s ostatní zařízení CCTV inastalovaným v areálu ZČU provedení dome</t>
  </si>
  <si>
    <t>Pol806</t>
  </si>
  <si>
    <t>Konektor RJ 45 kat 6a</t>
  </si>
  <si>
    <t>476</t>
  </si>
  <si>
    <t>Pol828</t>
  </si>
  <si>
    <t>478</t>
  </si>
  <si>
    <t>Pol829</t>
  </si>
  <si>
    <t>480</t>
  </si>
  <si>
    <t>Pol830</t>
  </si>
  <si>
    <t>482</t>
  </si>
  <si>
    <t>Pol831</t>
  </si>
  <si>
    <t>484</t>
  </si>
  <si>
    <t>D18</t>
  </si>
  <si>
    <t>Kabelové rozvody CCTV</t>
  </si>
  <si>
    <t>Pol812</t>
  </si>
  <si>
    <t>Kabel 4P UTP kat 6a</t>
  </si>
  <si>
    <t>486</t>
  </si>
  <si>
    <t>488</t>
  </si>
  <si>
    <t>Pol832</t>
  </si>
  <si>
    <t>Elektroinstalační trubka tuhá prům 20 bezhalogenová</t>
  </si>
  <si>
    <t>490</t>
  </si>
  <si>
    <t>Pol813</t>
  </si>
  <si>
    <t>Příchytka pro trubku prům 20 bezhalogenová</t>
  </si>
  <si>
    <t>492</t>
  </si>
  <si>
    <t>494</t>
  </si>
  <si>
    <t>496</t>
  </si>
  <si>
    <t>D19</t>
  </si>
  <si>
    <t>Tísňová Tlačítka</t>
  </si>
  <si>
    <t>Pol815</t>
  </si>
  <si>
    <t>Tísňový hlásič výklopný pro skrytou montáž pod desku stolu</t>
  </si>
  <si>
    <t>498</t>
  </si>
  <si>
    <t>Pol816</t>
  </si>
  <si>
    <t>Linkový modul MM1 s osmii poplachovými vstupy systému Dominus Millennium</t>
  </si>
  <si>
    <t>500</t>
  </si>
  <si>
    <t>Pol817</t>
  </si>
  <si>
    <t>kabel 4x0.5/2x08</t>
  </si>
  <si>
    <t>502</t>
  </si>
  <si>
    <t>Pol818</t>
  </si>
  <si>
    <t>Trubka ohebná Æ16mm</t>
  </si>
  <si>
    <t>504</t>
  </si>
  <si>
    <t>Pol819</t>
  </si>
  <si>
    <t>elinst lišta lepicí pro instalaci do nábytku</t>
  </si>
  <si>
    <t>506</t>
  </si>
  <si>
    <t>Pol820</t>
  </si>
  <si>
    <t>Oživení . doplnění do grafické nadstavby</t>
  </si>
  <si>
    <t>508</t>
  </si>
  <si>
    <t>D.1.4.n - Stavební a prostorová akustika</t>
  </si>
  <si>
    <t>ASO</t>
  </si>
  <si>
    <t>D+M - akustický obklad na bázi skla</t>
  </si>
  <si>
    <t>Poznámka k položce:
Akustický obklad vyrobený ze skla tl. 16 mm; Akustické sklo je porézním materiálem tvořený teplotně spojovanými částicemi křišťálového skla o velikosti 1 až 6 mm. Celková tl. skladby obkladu je 110 mm. Akustický obklad s maximem činitele zvukové pohltivosti na středních kmitočtech (500 Hz) je v celé ploše doplněn o absorpční vložku balené v polyethylenové folii s retardanty hoření o tloušťce ≤ 20 µm. Třída reakce na oheň absorpční vložky vč. folie je A2-s1,d0; tloušťka a objemová hmotnost přídavného absorbéru budou postupně korigovány dle výsledků etapových měření tak, aby uvažovaný činitel zvukové pohltivosti obkladu v oktávových pásmech byl: 125 Hz – α ÷ 0,60; 250 Hz - α ÷ 0,95; 500 Hz - α ÷ 0,90; 1 kHz - α ÷ 0,60; 2 kHz - α ÷ 0,40; 4 kHz - α ÷ 0,35; obklad je montovaný na hliníkový nosný rošt se systémem rektifikace ve třech směrech; Třída reakce na oheň nejméně B-s1,d0 s indexem šíření plamene - is= 0,0 mm/min. Skleněný panel je opatřen vloženou nerezovou sítí pro zvýšenou mechan. odolnost. Před samotnou realizací bude nutno celý systém vzorovat; uvažováno s barevným podbarvením obkladu ze zadní strany, barevnost dle výběru architekta, odstíny nelze definovat na základě běžných vzorníků a je nutné vzorovat na sérii panelů.  profily vložené do spár – š. 60mm; varianta A: profil zapuštěný pod líc akustického obkladu o cca 12-15mm varianta B: profil osazený na líc akustického obkladu; předpoklad konstrukční deska na bázi dřeva, povrch: buková překližka, tl. cca 12mm, mořená, opatřená transparentním otěruvzdorným nátěrem. Odstín moření bude upřesněn v průběhu realizace. Obložky a sokly jsou součástí položky v povrchové úpravě stejné jako vložené profily</t>
  </si>
  <si>
    <t>ASO-Z</t>
  </si>
  <si>
    <t>D+M - akustický obklad na bázi skla se sníženou akustickou funkcí</t>
  </si>
  <si>
    <t>Poznámka k položce:
Akustický obklad vyrobený ze skla tl. 16 mm; Akustické sklo je porézním materiálem tvořený teplotně spojovanými částicemi křišťálového skla o velikosti 1 až 6 mm. Celková tl. skladby obkladu je 110 mm. Akustický obklad se sníženou funkcí akustické pohtlivosti; snížení pohltivé funkce je dosaženo kontaktním deskou z rubové strany obkladu o objemové hmotnosti min. 650kg/m3; uvažovaný činitel zvukové pohltivosti obkladu v oktávových pásmech: 125 Hz – α ÷ 0,04; 250 Hz - α ÷ 0,05; 500 Hz - α ÷ 0,06; 1 kHz - α ÷ 0,13; 2 kHz - α ÷ 0,50; 4 kHz - α ÷ 0,50; obklad je montovaný na hliníkový nosný rošt se systémem rektifikace ve třech směrech; Třída reakce na oheň nejméně B-s1,d0 s indexem šíření plamene - is= 0,0 mm/min. Skleněný panel je opatřen vloženou nerezovou sítí pro zvýšenou mechan. odolnost. Před samotnou realizací bude nutno celý systém vzorovat; uvažováno s barevným podbarvením obkladu ze zadní strany, barevnost dle výběru architekta, odstíny nelze definovat na základě běžných vzorníků a je nutné vzorovat na sérii panelů; profily vložené do spár – š. 60mm; varianta A: profil zapuštěný pod líc akustického obkladu o cca 12-15mm varianta B: profil osazený na líc akustického obkladu; předpoklad konstrukční deska na bázi dřeva, povrch: buková překližka, tl. cca 12mm, mořená, opatřená transparentním otěruvzdorným nátěrem. Odstín moření bude upřesněn v průběhu realizace. Obložky a sokly jsou součástí položky v povrchové úpravě stejné jako vložené profily</t>
  </si>
  <si>
    <t>AP-NFR</t>
  </si>
  <si>
    <t>D+M akustický podhled nízkofrekvenční rezonátory</t>
  </si>
  <si>
    <t>Poznámka k položce:
jedná se o nízkofrekvenční rezonátor z materiálu na bázi dřeva; nepohledový prvek umístěný pod stropem v čelní části posluchárny; na rubové straně rezonanční štěrbiny je provedeno kašírování neprůhlednou a průzvučnou textilií; z rubové strany je dále doplněna přídavná absorpční vložka o tl. 40 mm a objemové hmotnosti 20-30 kg/m3 balená v polyethylenové folii s retardanty hoření o tloušťce ≤ 20 µm. Třída reakce na oheň absorpční vložky vč. folie je A2-s1,d0. Třída reakce na oheň absorpční vložky vč. folie je A2-s1,d0; návrhová rezonanční frekvence frez = 110 - 130 Hz (rozměry a funkční provedení rezonátorů s ohledem na rezonančí frekvenci bude upřesněno po zaměření stavby); požadovaný činitel zvukové pohltivosti rezonátoru v oktávových pásmech pro skladebnou tloušťku prvku cca 200 mm je: 125 Hz - α ÷ 0,60; 250 Hz - α ÷ 0,25; 500 Hz - α ÷ 0,20; 1 kHz - α ÷ 0,15; 2 kHz - α ÷ 0,15; 4 kHz - α ÷ 0,15; celková skladebná tloušťka prvku je cca 200 mm; plošná hmotnost prvku je cca 45 kg/m2; povrchová úprava - černá HPL; požadavky PBŘ: třída reakce na oheň B-s1-d0, s indexem šíření plamene is = 0 mm.min-1</t>
  </si>
  <si>
    <t>DD</t>
  </si>
  <si>
    <t>Dílenská dokumentace etapy pro posluchárnu 1.01</t>
  </si>
  <si>
    <t>Poznámka k položce:
dílenská dokumentace profese prostorová akustika; jedná se zejména o dílenské detaily provedení atypických akustických prvků; tato bude předložena k odsouhlasení generálnímu projektantovi, projektantovi akustiky a zástupci investora</t>
  </si>
  <si>
    <t>MDD-E</t>
  </si>
  <si>
    <t>Měření doby dozvuku - etapové (posluchárna 1.01)</t>
  </si>
  <si>
    <t>Poznámka k položce:
jedná se o etapová měření doby dozvuku dle normy ČSN EN ISO 3382-1 akusticky náročného prostoru s definovaným požadavkem na cílovou dobu dozvuku; součástí měření je také vyhodnocení a protokolární zpracování výsledků s příslušnými závěry v komplexní vazbě na akustiku prostoru jako celků</t>
  </si>
  <si>
    <t>MDD-Z</t>
  </si>
  <si>
    <t>Měření doby dozvuku - závěrečné (posluchárna 1.01)</t>
  </si>
  <si>
    <t>Poznámka k položce:
jedná se o závěrečné měření doby dozvuku dle normy ČSN EN ISO 3382-1 akusticky náročného prostoru s definovanými požadavky na cílovou dobu dozvuku; součástí měření je také vyhodnocení a protokolární zpracování výsledků</t>
  </si>
  <si>
    <t>M-AK</t>
  </si>
  <si>
    <t>měření činitele zvukové pohltivosti dle normy ČSN EN ISO 354</t>
  </si>
  <si>
    <t>Poznámka k položce:
jedná se o měření činitele zvukové pohltivosti dle normy ČSN EN ISO 354; měřena bude položka AZP v kombinace s AZP-O; dále bude měřena položka ASO; součástí měření je také vyhodnocení a protokolární zpracování výsledků s příslušnými závěry v komplexní vazbě na akustiku jednotlivých prostor jako celků; cena neobsahuje dopravu vzorku a jeho výrobu</t>
  </si>
  <si>
    <t>M-AT</t>
  </si>
  <si>
    <t>Měření činitele zvukové pohltivosti dle ČSN ISO 10534-1 nebo ČSN ISO 10534-2</t>
  </si>
  <si>
    <t>Poznámka k položce:
měření činitele zvukové pohltivosti vzorků materiálů v impedanční trubici dle normy ČSN ISO 10534-1 nebo ČSN ISO 10534-2; součástí měření je také vyhodnocení a protokolární zpracování; měření pro prvek AZB</t>
  </si>
  <si>
    <t>VZ-ASO</t>
  </si>
  <si>
    <t>Vzorování akustického obkladu ASO</t>
  </si>
  <si>
    <t>Poznámka k položce:
jedná se o vzorování akustického obkladu na bázi skla; v rámci realizace budou předvedeny 3 barevné kombinace akustickéh obkladu v rozsahu cca 6 kazet (každá barevná varianta) pro vybrání finální barevné varianty. Vzorování bude probíhat na místě realizace; součástí ceny je doprava a montáž+demontáž vzorované varianty</t>
  </si>
  <si>
    <t xml:space="preserve">VON - Vedlejší a ostatní rozpočtové náklady 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</si>
  <si>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</si>
  <si>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</si>
  <si>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</si>
  <si>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</si>
  <si>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</si>
  <si>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</si>
  <si>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</si>
  <si>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</si>
  <si>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</si>
  <si>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</si>
  <si>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  (průběh elevace, podhledu, atd)</t>
  </si>
  <si>
    <t>Kč</t>
  </si>
  <si>
    <t>1024</t>
  </si>
  <si>
    <t>-1779423480</t>
  </si>
  <si>
    <t>Geodetické práce před výstavbou (průběh elevace, podhledu, atd)</t>
  </si>
  <si>
    <t>https://podminky.urs.cz/item/CS_URS_2023_02/012103000</t>
  </si>
  <si>
    <t>012203000</t>
  </si>
  <si>
    <t>Geodetické práce při provádění stavby  (průběh elevace, podhledu, atd)</t>
  </si>
  <si>
    <t>-1171995091</t>
  </si>
  <si>
    <t>Geodetické práce při provádění stavby (průběh elevace, podhledu, atd)</t>
  </si>
  <si>
    <t>https://podminky.urs.cz/item/CS_URS_2023_02/012203000</t>
  </si>
  <si>
    <t>012403000</t>
  </si>
  <si>
    <t>Kartografické práce</t>
  </si>
  <si>
    <t>1830927063</t>
  </si>
  <si>
    <t>https://podminky.urs.cz/item/CS_URS_2023_02/012403000</t>
  </si>
  <si>
    <t>013244000</t>
  </si>
  <si>
    <t>Dokumentace pro provádění stavby - dílenská dokumentace -IV. stupeň</t>
  </si>
  <si>
    <t>1768568232</t>
  </si>
  <si>
    <t>https://podminky.urs.cz/item/CS_URS_2023_02/013244000</t>
  </si>
  <si>
    <t>01324400R</t>
  </si>
  <si>
    <t>Dokumentace pro provádění stavby - armovací výkresy</t>
  </si>
  <si>
    <t>8563552</t>
  </si>
  <si>
    <t>013254000</t>
  </si>
  <si>
    <t>Dokumentace skutečného provedení stavby</t>
  </si>
  <si>
    <t>-1168152466</t>
  </si>
  <si>
    <t>https://podminky.urs.cz/item/CS_URS_2023_02/013254000</t>
  </si>
  <si>
    <t>VRN3</t>
  </si>
  <si>
    <t>Zařízení staveniště</t>
  </si>
  <si>
    <t>033103000</t>
  </si>
  <si>
    <t>Připojení energií</t>
  </si>
  <si>
    <t>-1323701330</t>
  </si>
  <si>
    <t>https://podminky.urs.cz/item/CS_URS_2023_02/033103000</t>
  </si>
  <si>
    <t>033203000</t>
  </si>
  <si>
    <t>Energie pro zařízení staveniště</t>
  </si>
  <si>
    <t>-1182253162</t>
  </si>
  <si>
    <t>https://podminky.urs.cz/item/CS_URS_2023_02/033203000</t>
  </si>
  <si>
    <t>034103000</t>
  </si>
  <si>
    <t>Oplocení staveniště</t>
  </si>
  <si>
    <t>1058673514</t>
  </si>
  <si>
    <t>https://podminky.urs.cz/item/CS_URS_2023_02/034103000</t>
  </si>
  <si>
    <t>034303000</t>
  </si>
  <si>
    <t>Dopravní značení na staveništi</t>
  </si>
  <si>
    <t>-1933542399</t>
  </si>
  <si>
    <t>https://podminky.urs.cz/item/CS_URS_2023_02/034303000</t>
  </si>
  <si>
    <t>034503000</t>
  </si>
  <si>
    <t>Informační tabule na staveništi</t>
  </si>
  <si>
    <t>-1777413406</t>
  </si>
  <si>
    <t>https://podminky.urs.cz/item/CS_URS_2023_02/034503000</t>
  </si>
  <si>
    <t>035103001</t>
  </si>
  <si>
    <t>Pronájem ploch</t>
  </si>
  <si>
    <t>-1180067848</t>
  </si>
  <si>
    <t>https://podminky.urs.cz/item/CS_URS_2023_02/035103001</t>
  </si>
  <si>
    <t>039103000</t>
  </si>
  <si>
    <t>Rozebrání, bourání a odvoz zařízení staveniště</t>
  </si>
  <si>
    <t>1686842884</t>
  </si>
  <si>
    <t>https://podminky.urs.cz/item/CS_URS_2023_02/039103000</t>
  </si>
  <si>
    <t>VRN4</t>
  </si>
  <si>
    <t>Inženýrská činnost</t>
  </si>
  <si>
    <t>04190300R</t>
  </si>
  <si>
    <t>Dozor statika</t>
  </si>
  <si>
    <t>561238889</t>
  </si>
  <si>
    <t>043103000</t>
  </si>
  <si>
    <t>Zkoušky bez rozlišení</t>
  </si>
  <si>
    <t>-923271863</t>
  </si>
  <si>
    <t>https://podminky.urs.cz/item/CS_URS_2023_02/043103000</t>
  </si>
  <si>
    <t>043203000</t>
  </si>
  <si>
    <t>Měření, monitoring, rozbory bez rozlišení</t>
  </si>
  <si>
    <t>-401518504</t>
  </si>
  <si>
    <t>https://podminky.urs.cz/item/CS_URS_2023_02/043203000</t>
  </si>
  <si>
    <t>044002000</t>
  </si>
  <si>
    <t>-1181819845</t>
  </si>
  <si>
    <t>https://podminky.urs.cz/item/CS_URS_2023_02/044002000</t>
  </si>
  <si>
    <t>045203000</t>
  </si>
  <si>
    <t>Kompletační činnost</t>
  </si>
  <si>
    <t>-1335421812</t>
  </si>
  <si>
    <t>https://podminky.urs.cz/item/CS_URS_2023_02/045203000</t>
  </si>
  <si>
    <t>045303000</t>
  </si>
  <si>
    <t>Koordinační činnost</t>
  </si>
  <si>
    <t>-1666781687</t>
  </si>
  <si>
    <t>https://podminky.urs.cz/item/CS_URS_2023_02/045303000</t>
  </si>
  <si>
    <t>VRN9</t>
  </si>
  <si>
    <t>Ostatní náklady</t>
  </si>
  <si>
    <t>091003000</t>
  </si>
  <si>
    <t>Ostatní náklady bez rozlišení - vzorkování – předkládání vzorků materiálů, povrchů, barevnost</t>
  </si>
  <si>
    <t>549391370</t>
  </si>
  <si>
    <t>https://podminky.urs.cz/item/CS_URS_2023_02/091003000</t>
  </si>
  <si>
    <t>SEZNAM FIGUR</t>
  </si>
  <si>
    <t>Výměra</t>
  </si>
  <si>
    <t xml:space="preserve"> 2./ D.1.1</t>
  </si>
  <si>
    <t>Použití figury: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</si>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</sst>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i/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4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41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2" fillId="0" borderId="22" xfId="0" applyFont="1" applyBorder="1" applyAlignment="1" applyProtection="1">
      <alignment horizontal="center" vertical="center"/>
      <protection/>
    </xf>
    <xf numFmtId="49" fontId="42" fillId="0" borderId="22" xfId="0" applyNumberFormat="1" applyFont="1" applyBorder="1" applyAlignment="1" applyProtection="1">
      <alignment horizontal="left" vertical="center" wrapText="1"/>
      <protection/>
    </xf>
    <xf numFmtId="0" fontId="42" fillId="0" borderId="22" xfId="0" applyFont="1" applyBorder="1" applyAlignment="1" applyProtection="1">
      <alignment horizontal="left" vertical="center" wrapText="1"/>
      <protection/>
    </xf>
    <xf numFmtId="0" fontId="42" fillId="0" borderId="22" xfId="0" applyFont="1" applyBorder="1" applyAlignment="1" applyProtection="1">
      <alignment horizontal="center" vertical="center" wrapText="1"/>
      <protection/>
    </xf>
    <xf numFmtId="167" fontId="42" fillId="0" borderId="22" xfId="0" applyNumberFormat="1" applyFont="1" applyBorder="1" applyAlignment="1" applyProtection="1">
      <alignment vertical="center"/>
      <protection/>
    </xf>
    <xf numFmtId="4" fontId="42" fillId="2" borderId="22" xfId="0" applyNumberFormat="1" applyFont="1" applyFill="1" applyBorder="1" applyAlignment="1" applyProtection="1">
      <alignment vertical="center"/>
      <protection locked="0"/>
    </xf>
    <xf numFmtId="4" fontId="42" fillId="0" borderId="22" xfId="0" applyNumberFormat="1" applyFont="1" applyBorder="1" applyAlignment="1" applyProtection="1">
      <alignment vertical="center"/>
      <protection/>
    </xf>
    <xf numFmtId="0" fontId="43" fillId="0" borderId="3" xfId="0" applyFont="1" applyBorder="1" applyAlignment="1">
      <alignment vertical="center"/>
    </xf>
    <xf numFmtId="0" fontId="42" fillId="2" borderId="14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/>
    </xf>
    <xf numFmtId="0" fontId="13" fillId="0" borderId="3" xfId="0" applyFont="1" applyBorder="1" applyAlignment="1">
      <alignment/>
    </xf>
    <xf numFmtId="0" fontId="13" fillId="0" borderId="14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66" fontId="13" fillId="0" borderId="0" xfId="0" applyNumberFormat="1" applyFont="1" applyBorder="1" applyAlignment="1" applyProtection="1">
      <alignment/>
      <protection/>
    </xf>
    <xf numFmtId="166" fontId="13" fillId="0" borderId="15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44" fillId="0" borderId="0" xfId="0" applyFont="1" applyAlignment="1" applyProtection="1">
      <alignment vertical="center" wrapText="1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/>
    </xf>
    <xf numFmtId="167" fontId="45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7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9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47" fillId="0" borderId="28" xfId="0" applyFont="1" applyBorder="1" applyAlignment="1">
      <alignment horizontal="center" vertical="center"/>
    </xf>
    <xf numFmtId="0" fontId="50" fillId="0" borderId="28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50" fillId="0" borderId="26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0" fontId="48" fillId="0" borderId="27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left" vertical="center" wrapText="1"/>
    </xf>
    <xf numFmtId="0" fontId="4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8" fillId="0" borderId="29" xfId="0" applyFont="1" applyBorder="1" applyAlignment="1">
      <alignment horizontal="left" vertical="center"/>
    </xf>
    <xf numFmtId="0" fontId="48" fillId="0" borderId="3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8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8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7" fillId="0" borderId="28" xfId="0" applyFont="1" applyBorder="1" applyAlignment="1">
      <alignment horizontal="left"/>
    </xf>
    <xf numFmtId="0" fontId="50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2103000" TargetMode="External" /><Relationship Id="rId2" Type="http://schemas.openxmlformats.org/officeDocument/2006/relationships/hyperlink" Target="https://podminky.urs.cz/item/CS_URS_2023_02/012203000" TargetMode="External" /><Relationship Id="rId3" Type="http://schemas.openxmlformats.org/officeDocument/2006/relationships/hyperlink" Target="https://podminky.urs.cz/item/CS_URS_2023_02/012403000" TargetMode="External" /><Relationship Id="rId4" Type="http://schemas.openxmlformats.org/officeDocument/2006/relationships/hyperlink" Target="https://podminky.urs.cz/item/CS_URS_2023_02/013244000" TargetMode="External" /><Relationship Id="rId5" Type="http://schemas.openxmlformats.org/officeDocument/2006/relationships/hyperlink" Target="https://podminky.urs.cz/item/CS_URS_2023_02/013254000" TargetMode="External" /><Relationship Id="rId6" Type="http://schemas.openxmlformats.org/officeDocument/2006/relationships/hyperlink" Target="https://podminky.urs.cz/item/CS_URS_2023_02/033103000" TargetMode="External" /><Relationship Id="rId7" Type="http://schemas.openxmlformats.org/officeDocument/2006/relationships/hyperlink" Target="https://podminky.urs.cz/item/CS_URS_2023_02/033203000" TargetMode="External" /><Relationship Id="rId8" Type="http://schemas.openxmlformats.org/officeDocument/2006/relationships/hyperlink" Target="https://podminky.urs.cz/item/CS_URS_2023_02/034103000" TargetMode="External" /><Relationship Id="rId9" Type="http://schemas.openxmlformats.org/officeDocument/2006/relationships/hyperlink" Target="https://podminky.urs.cz/item/CS_URS_2023_02/034303000" TargetMode="External" /><Relationship Id="rId10" Type="http://schemas.openxmlformats.org/officeDocument/2006/relationships/hyperlink" Target="https://podminky.urs.cz/item/CS_URS_2023_02/034503000" TargetMode="External" /><Relationship Id="rId11" Type="http://schemas.openxmlformats.org/officeDocument/2006/relationships/hyperlink" Target="https://podminky.urs.cz/item/CS_URS_2023_02/035103001" TargetMode="External" /><Relationship Id="rId12" Type="http://schemas.openxmlformats.org/officeDocument/2006/relationships/hyperlink" Target="https://podminky.urs.cz/item/CS_URS_2023_02/039103000" TargetMode="External" /><Relationship Id="rId13" Type="http://schemas.openxmlformats.org/officeDocument/2006/relationships/hyperlink" Target="https://podminky.urs.cz/item/CS_URS_2023_02/043103000" TargetMode="External" /><Relationship Id="rId14" Type="http://schemas.openxmlformats.org/officeDocument/2006/relationships/hyperlink" Target="https://podminky.urs.cz/item/CS_URS_2023_02/043203000" TargetMode="External" /><Relationship Id="rId15" Type="http://schemas.openxmlformats.org/officeDocument/2006/relationships/hyperlink" Target="https://podminky.urs.cz/item/CS_URS_2023_02/044002000" TargetMode="External" /><Relationship Id="rId16" Type="http://schemas.openxmlformats.org/officeDocument/2006/relationships/hyperlink" Target="https://podminky.urs.cz/item/CS_URS_2023_02/045203000" TargetMode="External" /><Relationship Id="rId17" Type="http://schemas.openxmlformats.org/officeDocument/2006/relationships/hyperlink" Target="https://podminky.urs.cz/item/CS_URS_2023_02/045303000" TargetMode="External" /><Relationship Id="rId18" Type="http://schemas.openxmlformats.org/officeDocument/2006/relationships/hyperlink" Target="https://podminky.urs.cz/item/CS_URS_2023_02/091003000" TargetMode="External" /><Relationship Id="rId19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81411131" TargetMode="External" /><Relationship Id="rId2" Type="http://schemas.openxmlformats.org/officeDocument/2006/relationships/hyperlink" Target="https://podminky.urs.cz/item/CS_URS_2023_02/182303111" TargetMode="External" /><Relationship Id="rId3" Type="http://schemas.openxmlformats.org/officeDocument/2006/relationships/hyperlink" Target="https://podminky.urs.cz/item/CS_URS_2023_02/273353111" TargetMode="External" /><Relationship Id="rId4" Type="http://schemas.openxmlformats.org/officeDocument/2006/relationships/hyperlink" Target="https://podminky.urs.cz/item/CS_URS_2023_02/310237241" TargetMode="External" /><Relationship Id="rId5" Type="http://schemas.openxmlformats.org/officeDocument/2006/relationships/hyperlink" Target="https://podminky.urs.cz/item/CS_URS_2023_02/310237251" TargetMode="External" /><Relationship Id="rId6" Type="http://schemas.openxmlformats.org/officeDocument/2006/relationships/hyperlink" Target="https://podminky.urs.cz/item/CS_URS_2023_02/310238211" TargetMode="External" /><Relationship Id="rId7" Type="http://schemas.openxmlformats.org/officeDocument/2006/relationships/hyperlink" Target="https://podminky.urs.cz/item/CS_URS_2023_02/317944321" TargetMode="External" /><Relationship Id="rId8" Type="http://schemas.openxmlformats.org/officeDocument/2006/relationships/hyperlink" Target="https://podminky.urs.cz/item/CS_URS_2023_02/317944323" TargetMode="External" /><Relationship Id="rId9" Type="http://schemas.openxmlformats.org/officeDocument/2006/relationships/hyperlink" Target="https://podminky.urs.cz/item/CS_URS_2023_02/340239212" TargetMode="External" /><Relationship Id="rId10" Type="http://schemas.openxmlformats.org/officeDocument/2006/relationships/hyperlink" Target="https://podminky.urs.cz/item/CS_URS_2023_02/430321414" TargetMode="External" /><Relationship Id="rId11" Type="http://schemas.openxmlformats.org/officeDocument/2006/relationships/hyperlink" Target="https://podminky.urs.cz/item/CS_URS_2023_02/431351121" TargetMode="External" /><Relationship Id="rId12" Type="http://schemas.openxmlformats.org/officeDocument/2006/relationships/hyperlink" Target="https://podminky.urs.cz/item/CS_URS_2023_02/431351122" TargetMode="External" /><Relationship Id="rId13" Type="http://schemas.openxmlformats.org/officeDocument/2006/relationships/hyperlink" Target="https://podminky.urs.cz/item/CS_URS_2023_02/431351125" TargetMode="External" /><Relationship Id="rId14" Type="http://schemas.openxmlformats.org/officeDocument/2006/relationships/hyperlink" Target="https://podminky.urs.cz/item/CS_URS_2023_02/431351126" TargetMode="External" /><Relationship Id="rId15" Type="http://schemas.openxmlformats.org/officeDocument/2006/relationships/hyperlink" Target="https://podminky.urs.cz/item/CS_URS_2023_02/611131121" TargetMode="External" /><Relationship Id="rId16" Type="http://schemas.openxmlformats.org/officeDocument/2006/relationships/hyperlink" Target="https://podminky.urs.cz/item/CS_URS_2023_02/611311131" TargetMode="External" /><Relationship Id="rId17" Type="http://schemas.openxmlformats.org/officeDocument/2006/relationships/hyperlink" Target="https://podminky.urs.cz/item/CS_URS_2023_02/611325412" TargetMode="External" /><Relationship Id="rId18" Type="http://schemas.openxmlformats.org/officeDocument/2006/relationships/hyperlink" Target="https://podminky.urs.cz/item/CS_URS_2023_02/612321121" TargetMode="External" /><Relationship Id="rId19" Type="http://schemas.openxmlformats.org/officeDocument/2006/relationships/hyperlink" Target="https://podminky.urs.cz/item/CS_URS_2023_02/612325221" TargetMode="External" /><Relationship Id="rId20" Type="http://schemas.openxmlformats.org/officeDocument/2006/relationships/hyperlink" Target="https://podminky.urs.cz/item/CS_URS_2023_02/612131121" TargetMode="External" /><Relationship Id="rId21" Type="http://schemas.openxmlformats.org/officeDocument/2006/relationships/hyperlink" Target="https://podminky.urs.cz/item/CS_URS_2023_02/612311131" TargetMode="External" /><Relationship Id="rId22" Type="http://schemas.openxmlformats.org/officeDocument/2006/relationships/hyperlink" Target="https://podminky.urs.cz/item/CS_URS_2023_02/612325412" TargetMode="External" /><Relationship Id="rId23" Type="http://schemas.openxmlformats.org/officeDocument/2006/relationships/hyperlink" Target="https://podminky.urs.cz/item/CS_URS_2023_02/631312141" TargetMode="External" /><Relationship Id="rId24" Type="http://schemas.openxmlformats.org/officeDocument/2006/relationships/hyperlink" Target="https://podminky.urs.cz/item/CS_URS_2023_02/631351101" TargetMode="External" /><Relationship Id="rId25" Type="http://schemas.openxmlformats.org/officeDocument/2006/relationships/hyperlink" Target="https://podminky.urs.cz/item/CS_URS_2023_02/631351102" TargetMode="External" /><Relationship Id="rId26" Type="http://schemas.openxmlformats.org/officeDocument/2006/relationships/hyperlink" Target="https://podminky.urs.cz/item/CS_URS_2023_02/642945111" TargetMode="External" /><Relationship Id="rId27" Type="http://schemas.openxmlformats.org/officeDocument/2006/relationships/hyperlink" Target="https://podminky.urs.cz/item/CS_URS_2023_02/642945112" TargetMode="External" /><Relationship Id="rId28" Type="http://schemas.openxmlformats.org/officeDocument/2006/relationships/hyperlink" Target="https://podminky.urs.cz/item/CS_URS_2023_02/938908411" TargetMode="External" /><Relationship Id="rId29" Type="http://schemas.openxmlformats.org/officeDocument/2006/relationships/hyperlink" Target="https://podminky.urs.cz/item/CS_URS_2023_02/938909311" TargetMode="External" /><Relationship Id="rId30" Type="http://schemas.openxmlformats.org/officeDocument/2006/relationships/hyperlink" Target="https://podminky.urs.cz/item/CS_URS_2023_02/943211111" TargetMode="External" /><Relationship Id="rId31" Type="http://schemas.openxmlformats.org/officeDocument/2006/relationships/hyperlink" Target="https://podminky.urs.cz/item/CS_URS_2023_02/943211211" TargetMode="External" /><Relationship Id="rId32" Type="http://schemas.openxmlformats.org/officeDocument/2006/relationships/hyperlink" Target="https://podminky.urs.cz/item/CS_URS_2023_02/943211811" TargetMode="External" /><Relationship Id="rId33" Type="http://schemas.openxmlformats.org/officeDocument/2006/relationships/hyperlink" Target="https://podminky.urs.cz/item/CS_URS_2023_02/949101111" TargetMode="External" /><Relationship Id="rId34" Type="http://schemas.openxmlformats.org/officeDocument/2006/relationships/hyperlink" Target="https://podminky.urs.cz/item/CS_URS_2023_02/952901114" TargetMode="External" /><Relationship Id="rId35" Type="http://schemas.openxmlformats.org/officeDocument/2006/relationships/hyperlink" Target="https://podminky.urs.cz/item/CS_URS_2023_02/953943122" TargetMode="External" /><Relationship Id="rId36" Type="http://schemas.openxmlformats.org/officeDocument/2006/relationships/hyperlink" Target="https://podminky.urs.cz/item/CS_URS_2023_02/953943211" TargetMode="External" /><Relationship Id="rId37" Type="http://schemas.openxmlformats.org/officeDocument/2006/relationships/hyperlink" Target="https://podminky.urs.cz/item/CS_URS_2023_02/963051113" TargetMode="External" /><Relationship Id="rId38" Type="http://schemas.openxmlformats.org/officeDocument/2006/relationships/hyperlink" Target="https://podminky.urs.cz/item/CS_URS_2023_02/964072211" TargetMode="External" /><Relationship Id="rId39" Type="http://schemas.openxmlformats.org/officeDocument/2006/relationships/hyperlink" Target="https://podminky.urs.cz/item/CS_URS_2023_02/965045113" TargetMode="External" /><Relationship Id="rId40" Type="http://schemas.openxmlformats.org/officeDocument/2006/relationships/hyperlink" Target="https://podminky.urs.cz/item/CS_URS_2023_02/968062244" TargetMode="External" /><Relationship Id="rId41" Type="http://schemas.openxmlformats.org/officeDocument/2006/relationships/hyperlink" Target="https://podminky.urs.cz/item/CS_URS_2023_02/968072455" TargetMode="External" /><Relationship Id="rId42" Type="http://schemas.openxmlformats.org/officeDocument/2006/relationships/hyperlink" Target="https://podminky.urs.cz/item/CS_URS_2023_02/968072456" TargetMode="External" /><Relationship Id="rId43" Type="http://schemas.openxmlformats.org/officeDocument/2006/relationships/hyperlink" Target="https://podminky.urs.cz/item/CS_URS_2023_02/971033351" TargetMode="External" /><Relationship Id="rId44" Type="http://schemas.openxmlformats.org/officeDocument/2006/relationships/hyperlink" Target="https://podminky.urs.cz/item/CS_URS_2023_02/971052251" TargetMode="External" /><Relationship Id="rId45" Type="http://schemas.openxmlformats.org/officeDocument/2006/relationships/hyperlink" Target="https://podminky.urs.cz/item/CS_URS_2023_02/974042555" TargetMode="External" /><Relationship Id="rId46" Type="http://schemas.openxmlformats.org/officeDocument/2006/relationships/hyperlink" Target="https://podminky.urs.cz/item/CS_URS_2023_02/977211111" TargetMode="External" /><Relationship Id="rId47" Type="http://schemas.openxmlformats.org/officeDocument/2006/relationships/hyperlink" Target="https://podminky.urs.cz/item/CS_URS_2023_02/977211112" TargetMode="External" /><Relationship Id="rId48" Type="http://schemas.openxmlformats.org/officeDocument/2006/relationships/hyperlink" Target="https://podminky.urs.cz/item/CS_URS_2023_02/977211114" TargetMode="External" /><Relationship Id="rId49" Type="http://schemas.openxmlformats.org/officeDocument/2006/relationships/hyperlink" Target="https://podminky.urs.cz/item/CS_URS_2023_02/977312112" TargetMode="External" /><Relationship Id="rId50" Type="http://schemas.openxmlformats.org/officeDocument/2006/relationships/hyperlink" Target="https://podminky.urs.cz/item/CS_URS_2023_02/978011141" TargetMode="External" /><Relationship Id="rId51" Type="http://schemas.openxmlformats.org/officeDocument/2006/relationships/hyperlink" Target="https://podminky.urs.cz/item/CS_URS_2023_02/978013141" TargetMode="External" /><Relationship Id="rId52" Type="http://schemas.openxmlformats.org/officeDocument/2006/relationships/hyperlink" Target="https://podminky.urs.cz/item/CS_URS_2023_02/978059541" TargetMode="External" /><Relationship Id="rId53" Type="http://schemas.openxmlformats.org/officeDocument/2006/relationships/hyperlink" Target="https://podminky.urs.cz/item/CS_URS_2023_02/985331212" TargetMode="External" /><Relationship Id="rId54" Type="http://schemas.openxmlformats.org/officeDocument/2006/relationships/hyperlink" Target="https://podminky.urs.cz/item/CS_URS_2023_02/985331214" TargetMode="External" /><Relationship Id="rId55" Type="http://schemas.openxmlformats.org/officeDocument/2006/relationships/hyperlink" Target="https://podminky.urs.cz/item/CS_URS_2023_02/985331912" TargetMode="External" /><Relationship Id="rId56" Type="http://schemas.openxmlformats.org/officeDocument/2006/relationships/hyperlink" Target="https://podminky.urs.cz/item/CS_URS_2023_02/997013112" TargetMode="External" /><Relationship Id="rId57" Type="http://schemas.openxmlformats.org/officeDocument/2006/relationships/hyperlink" Target="https://podminky.urs.cz/item/CS_URS_2023_02/997013501" TargetMode="External" /><Relationship Id="rId58" Type="http://schemas.openxmlformats.org/officeDocument/2006/relationships/hyperlink" Target="https://podminky.urs.cz/item/CS_URS_2023_02/997013509" TargetMode="External" /><Relationship Id="rId59" Type="http://schemas.openxmlformats.org/officeDocument/2006/relationships/hyperlink" Target="https://podminky.urs.cz/item/CS_URS_2023_02/997013871" TargetMode="External" /><Relationship Id="rId60" Type="http://schemas.openxmlformats.org/officeDocument/2006/relationships/hyperlink" Target="https://podminky.urs.cz/item/CS_URS_2023_02/998017002" TargetMode="External" /><Relationship Id="rId61" Type="http://schemas.openxmlformats.org/officeDocument/2006/relationships/hyperlink" Target="https://podminky.urs.cz/item/CS_URS_2023_02/714120803" TargetMode="External" /><Relationship Id="rId62" Type="http://schemas.openxmlformats.org/officeDocument/2006/relationships/hyperlink" Target="https://podminky.urs.cz/item/CS_URS_2023_02/725210821" TargetMode="External" /><Relationship Id="rId63" Type="http://schemas.openxmlformats.org/officeDocument/2006/relationships/hyperlink" Target="https://podminky.urs.cz/item/CS_URS_2023_02/725820801" TargetMode="External" /><Relationship Id="rId64" Type="http://schemas.openxmlformats.org/officeDocument/2006/relationships/hyperlink" Target="https://podminky.urs.cz/item/CS_URS_2023_02/766411812" TargetMode="External" /><Relationship Id="rId65" Type="http://schemas.openxmlformats.org/officeDocument/2006/relationships/hyperlink" Target="https://podminky.urs.cz/item/CS_URS_2023_02/766441812" TargetMode="External" /><Relationship Id="rId66" Type="http://schemas.openxmlformats.org/officeDocument/2006/relationships/hyperlink" Target="https://podminky.urs.cz/item/CS_URS_2023_02/766660102" TargetMode="External" /><Relationship Id="rId67" Type="http://schemas.openxmlformats.org/officeDocument/2006/relationships/hyperlink" Target="https://podminky.urs.cz/item/CS_URS_2023_02/766681114" TargetMode="External" /><Relationship Id="rId68" Type="http://schemas.openxmlformats.org/officeDocument/2006/relationships/hyperlink" Target="https://podminky.urs.cz/item/CS_URS_2023_02/767591011" TargetMode="External" /><Relationship Id="rId69" Type="http://schemas.openxmlformats.org/officeDocument/2006/relationships/hyperlink" Target="https://podminky.urs.cz/item/CS_URS_2023_02/767591801" TargetMode="External" /><Relationship Id="rId70" Type="http://schemas.openxmlformats.org/officeDocument/2006/relationships/hyperlink" Target="https://podminky.urs.cz/item/CS_URS_2023_02/767646510" TargetMode="External" /><Relationship Id="rId71" Type="http://schemas.openxmlformats.org/officeDocument/2006/relationships/hyperlink" Target="https://podminky.urs.cz/item/CS_URS_2023_02/767646522" TargetMode="External" /><Relationship Id="rId72" Type="http://schemas.openxmlformats.org/officeDocument/2006/relationships/hyperlink" Target="https://podminky.urs.cz/item/CS_URS_2023_02/767649191" TargetMode="External" /><Relationship Id="rId73" Type="http://schemas.openxmlformats.org/officeDocument/2006/relationships/hyperlink" Target="https://podminky.urs.cz/item/CS_URS_2023_02/998767102" TargetMode="External" /><Relationship Id="rId74" Type="http://schemas.openxmlformats.org/officeDocument/2006/relationships/hyperlink" Target="https://podminky.urs.cz/item/CS_URS_2023_02/998767181" TargetMode="External" /><Relationship Id="rId75" Type="http://schemas.openxmlformats.org/officeDocument/2006/relationships/hyperlink" Target="https://podminky.urs.cz/item/CS_URS_2023_02/771111011" TargetMode="External" /><Relationship Id="rId76" Type="http://schemas.openxmlformats.org/officeDocument/2006/relationships/hyperlink" Target="https://podminky.urs.cz/item/CS_URS_2023_02/771121011" TargetMode="External" /><Relationship Id="rId77" Type="http://schemas.openxmlformats.org/officeDocument/2006/relationships/hyperlink" Target="https://podminky.urs.cz/item/CS_URS_2023_02/771151013" TargetMode="External" /><Relationship Id="rId78" Type="http://schemas.openxmlformats.org/officeDocument/2006/relationships/hyperlink" Target="https://podminky.urs.cz/item/CS_URS_2023_02/771474112" TargetMode="External" /><Relationship Id="rId79" Type="http://schemas.openxmlformats.org/officeDocument/2006/relationships/hyperlink" Target="https://podminky.urs.cz/item/CS_URS_2023_02/771574111" TargetMode="External" /><Relationship Id="rId80" Type="http://schemas.openxmlformats.org/officeDocument/2006/relationships/hyperlink" Target="https://podminky.urs.cz/item/CS_URS_2023_02/771591112" TargetMode="External" /><Relationship Id="rId81" Type="http://schemas.openxmlformats.org/officeDocument/2006/relationships/hyperlink" Target="https://podminky.urs.cz/item/CS_URS_2023_02/998771103" TargetMode="External" /><Relationship Id="rId82" Type="http://schemas.openxmlformats.org/officeDocument/2006/relationships/hyperlink" Target="https://podminky.urs.cz/item/CS_URS_2023_02/776121112" TargetMode="External" /><Relationship Id="rId83" Type="http://schemas.openxmlformats.org/officeDocument/2006/relationships/hyperlink" Target="https://podminky.urs.cz/item/CS_URS_2023_02/776141114" TargetMode="External" /><Relationship Id="rId84" Type="http://schemas.openxmlformats.org/officeDocument/2006/relationships/hyperlink" Target="https://podminky.urs.cz/item/CS_URS_2023_02/776201812" TargetMode="External" /><Relationship Id="rId85" Type="http://schemas.openxmlformats.org/officeDocument/2006/relationships/hyperlink" Target="https://podminky.urs.cz/item/CS_URS_2023_02/776211111" TargetMode="External" /><Relationship Id="rId86" Type="http://schemas.openxmlformats.org/officeDocument/2006/relationships/hyperlink" Target="https://podminky.urs.cz/item/CS_URS_2023_02/776251111" TargetMode="External" /><Relationship Id="rId87" Type="http://schemas.openxmlformats.org/officeDocument/2006/relationships/hyperlink" Target="https://podminky.urs.cz/item/CS_URS_2023_02/776301812" TargetMode="External" /><Relationship Id="rId88" Type="http://schemas.openxmlformats.org/officeDocument/2006/relationships/hyperlink" Target="https://podminky.urs.cz/item/CS_URS_2023_02/776311111" TargetMode="External" /><Relationship Id="rId89" Type="http://schemas.openxmlformats.org/officeDocument/2006/relationships/hyperlink" Target="https://podminky.urs.cz/item/CS_URS_2023_02/776311211" TargetMode="External" /><Relationship Id="rId90" Type="http://schemas.openxmlformats.org/officeDocument/2006/relationships/hyperlink" Target="https://podminky.urs.cz/item/CS_URS_2023_02/776410811" TargetMode="External" /><Relationship Id="rId91" Type="http://schemas.openxmlformats.org/officeDocument/2006/relationships/hyperlink" Target="https://podminky.urs.cz/item/CS_URS_2023_02/776430811" TargetMode="External" /><Relationship Id="rId92" Type="http://schemas.openxmlformats.org/officeDocument/2006/relationships/hyperlink" Target="https://podminky.urs.cz/item/CS_URS_2023_02/776501811" TargetMode="External" /><Relationship Id="rId93" Type="http://schemas.openxmlformats.org/officeDocument/2006/relationships/hyperlink" Target="https://podminky.urs.cz/item/CS_URS_2023_02/776511111" TargetMode="External" /><Relationship Id="rId94" Type="http://schemas.openxmlformats.org/officeDocument/2006/relationships/hyperlink" Target="https://podminky.urs.cz/item/CS_URS_2023_02/776991821" TargetMode="External" /><Relationship Id="rId95" Type="http://schemas.openxmlformats.org/officeDocument/2006/relationships/hyperlink" Target="https://podminky.urs.cz/item/CS_URS_2023_02/776991822" TargetMode="External" /><Relationship Id="rId96" Type="http://schemas.openxmlformats.org/officeDocument/2006/relationships/hyperlink" Target="https://podminky.urs.cz/item/CS_URS_2023_02/776431211" TargetMode="External" /><Relationship Id="rId97" Type="http://schemas.openxmlformats.org/officeDocument/2006/relationships/hyperlink" Target="https://podminky.urs.cz/item/CS_URS_2023_02/776421711" TargetMode="External" /><Relationship Id="rId98" Type="http://schemas.openxmlformats.org/officeDocument/2006/relationships/hyperlink" Target="https://podminky.urs.cz/item/CS_URS_2023_02/776421111" TargetMode="External" /><Relationship Id="rId99" Type="http://schemas.openxmlformats.org/officeDocument/2006/relationships/hyperlink" Target="https://podminky.urs.cz/item/CS_URS_2023_02/998776103" TargetMode="External" /><Relationship Id="rId100" Type="http://schemas.openxmlformats.org/officeDocument/2006/relationships/hyperlink" Target="https://podminky.urs.cz/item/CS_URS_2023_02/781121011" TargetMode="External" /><Relationship Id="rId101" Type="http://schemas.openxmlformats.org/officeDocument/2006/relationships/hyperlink" Target="https://podminky.urs.cz/item/CS_URS_2023_02/781474112" TargetMode="External" /><Relationship Id="rId102" Type="http://schemas.openxmlformats.org/officeDocument/2006/relationships/hyperlink" Target="https://podminky.urs.cz/item/CS_URS_2023_02/998781103" TargetMode="External" /><Relationship Id="rId103" Type="http://schemas.openxmlformats.org/officeDocument/2006/relationships/hyperlink" Target="https://podminky.urs.cz/item/CS_URS_2023_02/783301303" TargetMode="External" /><Relationship Id="rId104" Type="http://schemas.openxmlformats.org/officeDocument/2006/relationships/hyperlink" Target="https://podminky.urs.cz/item/CS_URS_2023_02/783301311" TargetMode="External" /><Relationship Id="rId105" Type="http://schemas.openxmlformats.org/officeDocument/2006/relationships/hyperlink" Target="https://podminky.urs.cz/item/CS_URS_2023_02/783301401" TargetMode="External" /><Relationship Id="rId106" Type="http://schemas.openxmlformats.org/officeDocument/2006/relationships/hyperlink" Target="https://podminky.urs.cz/item/CS_URS_2023_02/783306801" TargetMode="External" /><Relationship Id="rId107" Type="http://schemas.openxmlformats.org/officeDocument/2006/relationships/hyperlink" Target="https://podminky.urs.cz/item/CS_URS_2023_02/783315101" TargetMode="External" /><Relationship Id="rId108" Type="http://schemas.openxmlformats.org/officeDocument/2006/relationships/hyperlink" Target="https://podminky.urs.cz/item/CS_URS_2023_02/783317101" TargetMode="External" /><Relationship Id="rId109" Type="http://schemas.openxmlformats.org/officeDocument/2006/relationships/hyperlink" Target="https://podminky.urs.cz/item/CS_URS_2023_02/783937163" TargetMode="External" /><Relationship Id="rId110" Type="http://schemas.openxmlformats.org/officeDocument/2006/relationships/hyperlink" Target="https://podminky.urs.cz/item/CS_URS_2023_02/784111005" TargetMode="External" /><Relationship Id="rId111" Type="http://schemas.openxmlformats.org/officeDocument/2006/relationships/hyperlink" Target="https://podminky.urs.cz/item/CS_URS_2023_02/784121005" TargetMode="External" /><Relationship Id="rId112" Type="http://schemas.openxmlformats.org/officeDocument/2006/relationships/hyperlink" Target="https://podminky.urs.cz/item/CS_URS_2023_02/784171101" TargetMode="External" /><Relationship Id="rId113" Type="http://schemas.openxmlformats.org/officeDocument/2006/relationships/hyperlink" Target="https://podminky.urs.cz/item/CS_URS_2023_02/784171115" TargetMode="External" /><Relationship Id="rId114" Type="http://schemas.openxmlformats.org/officeDocument/2006/relationships/hyperlink" Target="https://podminky.urs.cz/item/CS_URS_2023_02/784181125" TargetMode="External" /><Relationship Id="rId115" Type="http://schemas.openxmlformats.org/officeDocument/2006/relationships/hyperlink" Target="https://podminky.urs.cz/item/CS_URS_2023_02/784221105" TargetMode="External" /><Relationship Id="rId116" Type="http://schemas.openxmlformats.org/officeDocument/2006/relationships/hyperlink" Target="https://podminky.urs.cz/item/CS_URS_2023_02/784221153" TargetMode="External" /><Relationship Id="rId117" Type="http://schemas.openxmlformats.org/officeDocument/2006/relationships/hyperlink" Target="https://podminky.urs.cz/item/CS_URS_2023_02/789326310" TargetMode="External" /><Relationship Id="rId118" Type="http://schemas.openxmlformats.org/officeDocument/2006/relationships/hyperlink" Target="https://podminky.urs.cz/item/CS_URS_2023_02/789326315" TargetMode="External" /><Relationship Id="rId119" Type="http://schemas.openxmlformats.org/officeDocument/2006/relationships/hyperlink" Target="https://podminky.urs.cz/item/CS_URS_2023_02/789326320" TargetMode="External" /><Relationship Id="rId120" Type="http://schemas.openxmlformats.org/officeDocument/2006/relationships/hyperlink" Target="https://podminky.urs.cz/item/CS_URS_2023_02/HZS1291" TargetMode="External" /><Relationship Id="rId121" Type="http://schemas.openxmlformats.org/officeDocument/2006/relationships/hyperlink" Target="https://podminky.urs.cz/item/CS_URS_2023_02/HZS2121" TargetMode="External" /><Relationship Id="rId122" Type="http://schemas.openxmlformats.org/officeDocument/2006/relationships/hyperlink" Target="https://podminky.urs.cz/item/CS_URS_2023_02/HZS2231" TargetMode="External" /><Relationship Id="rId123" Type="http://schemas.openxmlformats.org/officeDocument/2006/relationships/hyperlink" Target="https://podminky.urs.cz/item/CS_URS_2023_02/HZS2492" TargetMode="External" /><Relationship Id="rId12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13471211" TargetMode="External" /><Relationship Id="rId2" Type="http://schemas.openxmlformats.org/officeDocument/2006/relationships/hyperlink" Target="https://podminky.urs.cz/item/CS_URS_2023_02/721173704" TargetMode="External" /><Relationship Id="rId3" Type="http://schemas.openxmlformats.org/officeDocument/2006/relationships/hyperlink" Target="https://podminky.urs.cz/item/CS_URS_2023_02/721174043" TargetMode="External" /><Relationship Id="rId4" Type="http://schemas.openxmlformats.org/officeDocument/2006/relationships/hyperlink" Target="https://podminky.urs.cz/item/CS_URS_2023_02/722174025" TargetMode="External" /><Relationship Id="rId5" Type="http://schemas.openxmlformats.org/officeDocument/2006/relationships/hyperlink" Target="https://podminky.urs.cz/item/CS_URS_2023_02/721290111" TargetMode="External" /><Relationship Id="rId6" Type="http://schemas.openxmlformats.org/officeDocument/2006/relationships/hyperlink" Target="https://podminky.urs.cz/item/CS_URS_2023_02/998721102" TargetMode="External" /><Relationship Id="rId7" Type="http://schemas.openxmlformats.org/officeDocument/2006/relationships/hyperlink" Target="https://podminky.urs.cz/item/CS_URS_2023_02/722174022" TargetMode="External" /><Relationship Id="rId8" Type="http://schemas.openxmlformats.org/officeDocument/2006/relationships/hyperlink" Target="https://podminky.urs.cz/item/CS_URS_2023_02/722230101" TargetMode="External" /><Relationship Id="rId9" Type="http://schemas.openxmlformats.org/officeDocument/2006/relationships/hyperlink" Target="https://podminky.urs.cz/item/CS_URS_2023_02/722230102" TargetMode="External" /><Relationship Id="rId10" Type="http://schemas.openxmlformats.org/officeDocument/2006/relationships/hyperlink" Target="https://podminky.urs.cz/item/CS_URS_2023_02/722290234" TargetMode="External" /><Relationship Id="rId11" Type="http://schemas.openxmlformats.org/officeDocument/2006/relationships/hyperlink" Target="https://podminky.urs.cz/item/CS_URS_2023_02/722290226" TargetMode="External" /><Relationship Id="rId12" Type="http://schemas.openxmlformats.org/officeDocument/2006/relationships/hyperlink" Target="https://podminky.urs.cz/item/CS_URS_2023_02/HZS2492" TargetMode="External" /><Relationship Id="rId13" Type="http://schemas.openxmlformats.org/officeDocument/2006/relationships/hyperlink" Target="https://podminky.urs.cz/item/CS_URS_2023_02/998722202" TargetMode="External" /><Relationship Id="rId14" Type="http://schemas.openxmlformats.org/officeDocument/2006/relationships/hyperlink" Target="https://podminky.urs.cz/item/CS_URS_2023_02/725813111" TargetMode="External" /><Relationship Id="rId15" Type="http://schemas.openxmlformats.org/officeDocument/2006/relationships/hyperlink" Target="https://podminky.urs.cz/item/CS_URS_2023_02/725822612" TargetMode="External" /><Relationship Id="rId16" Type="http://schemas.openxmlformats.org/officeDocument/2006/relationships/hyperlink" Target="https://podminky.urs.cz/item/CS_URS_2023_02/HZS2492" TargetMode="External" /><Relationship Id="rId17" Type="http://schemas.openxmlformats.org/officeDocument/2006/relationships/hyperlink" Target="https://podminky.urs.cz/item/CS_URS_2023_02/998725102" TargetMode="External" /><Relationship Id="rId18" Type="http://schemas.openxmlformats.org/officeDocument/2006/relationships/hyperlink" Target="https://podminky.urs.cz/item/CS_URS_2023_02/727222003" TargetMode="External" /><Relationship Id="rId19" Type="http://schemas.openxmlformats.org/officeDocument/2006/relationships/hyperlink" Target="https://podminky.urs.cz/item/CS_URS_2023_02/727222005" TargetMode="External" /><Relationship Id="rId20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0" t="s">
        <v>14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E5" s="31" t="s">
        <v>15</v>
      </c>
      <c r="BS5" s="20" t="s">
        <v>6</v>
      </c>
    </row>
    <row r="6" spans="2:71" s="1" customFormat="1" ht="36.95" customHeight="1">
      <c r="B6" s="24"/>
      <c r="C6" s="25"/>
      <c r="D6" s="32" t="s">
        <v>16</v>
      </c>
      <c r="E6" s="25"/>
      <c r="F6" s="25"/>
      <c r="G6" s="25"/>
      <c r="H6" s="25"/>
      <c r="I6" s="25"/>
      <c r="J6" s="25"/>
      <c r="K6" s="33" t="s">
        <v>17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E6" s="34"/>
      <c r="BS6" s="20" t="s">
        <v>6</v>
      </c>
    </row>
    <row r="7" spans="2:71" s="1" customFormat="1" ht="12" customHeight="1">
      <c r="B7" s="24"/>
      <c r="C7" s="25"/>
      <c r="D7" s="35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20</v>
      </c>
      <c r="AL7" s="25"/>
      <c r="AM7" s="25"/>
      <c r="AN7" s="30" t="s">
        <v>19</v>
      </c>
      <c r="AO7" s="25"/>
      <c r="AP7" s="25"/>
      <c r="AQ7" s="25"/>
      <c r="AR7" s="23"/>
      <c r="BE7" s="34"/>
      <c r="BS7" s="20" t="s">
        <v>6</v>
      </c>
    </row>
    <row r="8" spans="2:71" s="1" customFormat="1" ht="12" customHeight="1">
      <c r="B8" s="24"/>
      <c r="C8" s="25"/>
      <c r="D8" s="35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23</v>
      </c>
      <c r="AL8" s="25"/>
      <c r="AM8" s="25"/>
      <c r="AN8" s="36" t="s">
        <v>24</v>
      </c>
      <c r="AO8" s="25"/>
      <c r="AP8" s="25"/>
      <c r="AQ8" s="25"/>
      <c r="AR8" s="23"/>
      <c r="BE8" s="34"/>
      <c r="BS8" s="20" t="s">
        <v>6</v>
      </c>
    </row>
    <row r="9" spans="2:71" s="1" customFormat="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"/>
      <c r="BS9" s="20" t="s">
        <v>6</v>
      </c>
    </row>
    <row r="10" spans="2:71" s="1" customFormat="1" ht="12" customHeight="1">
      <c r="B10" s="24"/>
      <c r="C10" s="25"/>
      <c r="D10" s="35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26</v>
      </c>
      <c r="AL10" s="25"/>
      <c r="AM10" s="25"/>
      <c r="AN10" s="30" t="s">
        <v>19</v>
      </c>
      <c r="AO10" s="25"/>
      <c r="AP10" s="25"/>
      <c r="AQ10" s="25"/>
      <c r="AR10" s="23"/>
      <c r="BE10" s="34"/>
      <c r="BS10" s="20" t="s">
        <v>6</v>
      </c>
    </row>
    <row r="11" spans="2:71" s="1" customFormat="1" ht="18.45" customHeight="1">
      <c r="B11" s="24"/>
      <c r="C11" s="25"/>
      <c r="D11" s="25"/>
      <c r="E11" s="30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28</v>
      </c>
      <c r="AL11" s="25"/>
      <c r="AM11" s="25"/>
      <c r="AN11" s="30" t="s">
        <v>19</v>
      </c>
      <c r="AO11" s="25"/>
      <c r="AP11" s="25"/>
      <c r="AQ11" s="25"/>
      <c r="AR11" s="23"/>
      <c r="BE11" s="34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"/>
      <c r="BS12" s="20" t="s">
        <v>6</v>
      </c>
    </row>
    <row r="13" spans="2:71" s="1" customFormat="1" ht="12" customHeight="1">
      <c r="B13" s="24"/>
      <c r="C13" s="25"/>
      <c r="D13" s="35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26</v>
      </c>
      <c r="AL13" s="25"/>
      <c r="AM13" s="25"/>
      <c r="AN13" s="37" t="s">
        <v>30</v>
      </c>
      <c r="AO13" s="25"/>
      <c r="AP13" s="25"/>
      <c r="AQ13" s="25"/>
      <c r="AR13" s="23"/>
      <c r="BE13" s="34"/>
      <c r="BS13" s="20" t="s">
        <v>6</v>
      </c>
    </row>
    <row r="14" spans="2:71" ht="12">
      <c r="B14" s="24"/>
      <c r="C14" s="25"/>
      <c r="D14" s="25"/>
      <c r="E14" s="37" t="s">
        <v>30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28</v>
      </c>
      <c r="AL14" s="25"/>
      <c r="AM14" s="25"/>
      <c r="AN14" s="37" t="s">
        <v>30</v>
      </c>
      <c r="AO14" s="25"/>
      <c r="AP14" s="25"/>
      <c r="AQ14" s="25"/>
      <c r="AR14" s="23"/>
      <c r="BE14" s="34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"/>
      <c r="BS15" s="20" t="s">
        <v>4</v>
      </c>
    </row>
    <row r="16" spans="2:71" s="1" customFormat="1" ht="12" customHeight="1">
      <c r="B16" s="24"/>
      <c r="C16" s="25"/>
      <c r="D16" s="35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26</v>
      </c>
      <c r="AL16" s="25"/>
      <c r="AM16" s="25"/>
      <c r="AN16" s="30" t="s">
        <v>19</v>
      </c>
      <c r="AO16" s="25"/>
      <c r="AP16" s="25"/>
      <c r="AQ16" s="25"/>
      <c r="AR16" s="23"/>
      <c r="BE16" s="34"/>
      <c r="BS16" s="20" t="s">
        <v>4</v>
      </c>
    </row>
    <row r="17" spans="2:71" s="1" customFormat="1" ht="18.45" customHeight="1">
      <c r="B17" s="24"/>
      <c r="C17" s="25"/>
      <c r="D17" s="25"/>
      <c r="E17" s="30" t="s">
        <v>32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28</v>
      </c>
      <c r="AL17" s="25"/>
      <c r="AM17" s="25"/>
      <c r="AN17" s="30" t="s">
        <v>19</v>
      </c>
      <c r="AO17" s="25"/>
      <c r="AP17" s="25"/>
      <c r="AQ17" s="25"/>
      <c r="AR17" s="23"/>
      <c r="BE17" s="34"/>
      <c r="BS17" s="20" t="s">
        <v>33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"/>
      <c r="BS18" s="20" t="s">
        <v>6</v>
      </c>
    </row>
    <row r="19" spans="2:71" s="1" customFormat="1" ht="12" customHeight="1">
      <c r="B19" s="24"/>
      <c r="C19" s="25"/>
      <c r="D19" s="35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4"/>
      <c r="BS19" s="20" t="s">
        <v>6</v>
      </c>
    </row>
    <row r="20" spans="2:71" s="1" customFormat="1" ht="18.45" customHeight="1">
      <c r="B20" s="24"/>
      <c r="C20" s="25"/>
      <c r="D20" s="25"/>
      <c r="E20" s="30" t="s">
        <v>35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28</v>
      </c>
      <c r="AL20" s="25"/>
      <c r="AM20" s="25"/>
      <c r="AN20" s="30" t="s">
        <v>19</v>
      </c>
      <c r="AO20" s="25"/>
      <c r="AP20" s="25"/>
      <c r="AQ20" s="25"/>
      <c r="AR20" s="23"/>
      <c r="BE20" s="34"/>
      <c r="BS20" s="20" t="s">
        <v>33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"/>
    </row>
    <row r="22" spans="2:57" s="1" customFormat="1" ht="12" customHeight="1">
      <c r="B22" s="24"/>
      <c r="C22" s="25"/>
      <c r="D22" s="35" t="s">
        <v>36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"/>
    </row>
    <row r="23" spans="2:57" s="1" customFormat="1" ht="47.25" customHeight="1">
      <c r="B23" s="24"/>
      <c r="C23" s="25"/>
      <c r="D23" s="25"/>
      <c r="E23" s="39" t="s">
        <v>37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5"/>
      <c r="AP23" s="25"/>
      <c r="AQ23" s="25"/>
      <c r="AR23" s="23"/>
      <c r="BE23" s="34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"/>
    </row>
    <row r="25" spans="2:57" s="1" customFormat="1" ht="6.95" customHeight="1">
      <c r="B25" s="24"/>
      <c r="C25" s="25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5"/>
      <c r="AQ25" s="25"/>
      <c r="AR25" s="23"/>
      <c r="BE25" s="34"/>
    </row>
    <row r="26" spans="1:57" s="2" customFormat="1" ht="25.9" customHeight="1">
      <c r="A26" s="41"/>
      <c r="B26" s="42"/>
      <c r="C26" s="43"/>
      <c r="D26" s="44" t="s">
        <v>38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4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4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39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40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41</v>
      </c>
      <c r="AL28" s="48"/>
      <c r="AM28" s="48"/>
      <c r="AN28" s="48"/>
      <c r="AO28" s="48"/>
      <c r="AP28" s="43"/>
      <c r="AQ28" s="43"/>
      <c r="AR28" s="47"/>
      <c r="BE28" s="34"/>
    </row>
    <row r="29" spans="1:57" s="3" customFormat="1" ht="14.4" customHeight="1">
      <c r="A29" s="3"/>
      <c r="B29" s="49"/>
      <c r="C29" s="50"/>
      <c r="D29" s="35" t="s">
        <v>42</v>
      </c>
      <c r="E29" s="50"/>
      <c r="F29" s="35" t="s">
        <v>43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5" t="s">
        <v>44</v>
      </c>
      <c r="G30" s="50"/>
      <c r="H30" s="50"/>
      <c r="I30" s="50"/>
      <c r="J30" s="50"/>
      <c r="K30" s="50"/>
      <c r="L30" s="51">
        <v>0.12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5" t="s">
        <v>45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5" t="s">
        <v>46</v>
      </c>
      <c r="G32" s="50"/>
      <c r="H32" s="50"/>
      <c r="I32" s="50"/>
      <c r="J32" s="50"/>
      <c r="K32" s="50"/>
      <c r="L32" s="51">
        <v>0.12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5" t="s">
        <v>47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48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49</v>
      </c>
      <c r="U35" s="57"/>
      <c r="V35" s="57"/>
      <c r="W35" s="57"/>
      <c r="X35" s="59" t="s">
        <v>50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6" t="s">
        <v>51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5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2021-35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ZČU - REKONSTRUKCE POSLUCHÁREN UP 101,104,108,112 a 115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5" t="s">
        <v>21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Areál ZČU, Univerzitní 22, 306 14 Plzeň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5" t="s">
        <v>23</v>
      </c>
      <c r="AJ47" s="43"/>
      <c r="AK47" s="43"/>
      <c r="AL47" s="43"/>
      <c r="AM47" s="75" t="str">
        <f>IF(AN8="","",AN8)</f>
        <v>15. 1. 2024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25.65" customHeight="1">
      <c r="A49" s="41"/>
      <c r="B49" s="42"/>
      <c r="C49" s="35" t="s">
        <v>25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>Západočeská univerzita v Plzni, Univerzitní 8, 306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5" t="s">
        <v>31</v>
      </c>
      <c r="AJ49" s="43"/>
      <c r="AK49" s="43"/>
      <c r="AL49" s="43"/>
      <c r="AM49" s="76" t="str">
        <f>IF(E17="","",E17)</f>
        <v>ATELIER SOUKUP OPL ŠVEHLA S.R.O.</v>
      </c>
      <c r="AN49" s="67"/>
      <c r="AO49" s="67"/>
      <c r="AP49" s="67"/>
      <c r="AQ49" s="43"/>
      <c r="AR49" s="47"/>
      <c r="AS49" s="77" t="s">
        <v>52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5" t="s">
        <v>29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5" t="s">
        <v>34</v>
      </c>
      <c r="AJ50" s="43"/>
      <c r="AK50" s="43"/>
      <c r="AL50" s="43"/>
      <c r="AM50" s="76" t="str">
        <f>IF(E20="","",E20)</f>
        <v>Michal Jirka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53</v>
      </c>
      <c r="D52" s="90"/>
      <c r="E52" s="90"/>
      <c r="F52" s="90"/>
      <c r="G52" s="90"/>
      <c r="H52" s="91"/>
      <c r="I52" s="92" t="s">
        <v>54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55</v>
      </c>
      <c r="AH52" s="90"/>
      <c r="AI52" s="90"/>
      <c r="AJ52" s="90"/>
      <c r="AK52" s="90"/>
      <c r="AL52" s="90"/>
      <c r="AM52" s="90"/>
      <c r="AN52" s="92" t="s">
        <v>56</v>
      </c>
      <c r="AO52" s="90"/>
      <c r="AP52" s="90"/>
      <c r="AQ52" s="94" t="s">
        <v>57</v>
      </c>
      <c r="AR52" s="47"/>
      <c r="AS52" s="95" t="s">
        <v>58</v>
      </c>
      <c r="AT52" s="96" t="s">
        <v>59</v>
      </c>
      <c r="AU52" s="96" t="s">
        <v>60</v>
      </c>
      <c r="AV52" s="96" t="s">
        <v>61</v>
      </c>
      <c r="AW52" s="96" t="s">
        <v>62</v>
      </c>
      <c r="AX52" s="96" t="s">
        <v>63</v>
      </c>
      <c r="AY52" s="96" t="s">
        <v>64</v>
      </c>
      <c r="AZ52" s="96" t="s">
        <v>65</v>
      </c>
      <c r="BA52" s="96" t="s">
        <v>66</v>
      </c>
      <c r="BB52" s="96" t="s">
        <v>67</v>
      </c>
      <c r="BC52" s="96" t="s">
        <v>68</v>
      </c>
      <c r="BD52" s="97" t="s">
        <v>69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70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ROUND(AG55,2)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19</v>
      </c>
      <c r="AR54" s="107"/>
      <c r="AS54" s="108">
        <f>ROUND(AS55,2)</f>
        <v>0</v>
      </c>
      <c r="AT54" s="109">
        <f>ROUND(SUM(AV54:AW54),2)</f>
        <v>0</v>
      </c>
      <c r="AU54" s="110">
        <f>ROUND(AU55,5)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ROUND(AZ55,2)</f>
        <v>0</v>
      </c>
      <c r="BA54" s="109">
        <f>ROUND(BA55,2)</f>
        <v>0</v>
      </c>
      <c r="BB54" s="109">
        <f>ROUND(BB55,2)</f>
        <v>0</v>
      </c>
      <c r="BC54" s="109">
        <f>ROUND(BC55,2)</f>
        <v>0</v>
      </c>
      <c r="BD54" s="111">
        <f>ROUND(BD55,2)</f>
        <v>0</v>
      </c>
      <c r="BE54" s="6"/>
      <c r="BS54" s="112" t="s">
        <v>71</v>
      </c>
      <c r="BT54" s="112" t="s">
        <v>72</v>
      </c>
      <c r="BU54" s="113" t="s">
        <v>73</v>
      </c>
      <c r="BV54" s="112" t="s">
        <v>74</v>
      </c>
      <c r="BW54" s="112" t="s">
        <v>5</v>
      </c>
      <c r="BX54" s="112" t="s">
        <v>75</v>
      </c>
      <c r="CL54" s="112" t="s">
        <v>19</v>
      </c>
    </row>
    <row r="55" spans="1:91" s="7" customFormat="1" ht="16.5" customHeight="1">
      <c r="A55" s="7"/>
      <c r="B55" s="114"/>
      <c r="C55" s="115"/>
      <c r="D55" s="116" t="s">
        <v>76</v>
      </c>
      <c r="E55" s="116"/>
      <c r="F55" s="116"/>
      <c r="G55" s="116"/>
      <c r="H55" s="116"/>
      <c r="I55" s="117"/>
      <c r="J55" s="116" t="s">
        <v>77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ROUND(AG56+AG57+AG71,2)</f>
        <v>0</v>
      </c>
      <c r="AH55" s="117"/>
      <c r="AI55" s="117"/>
      <c r="AJ55" s="117"/>
      <c r="AK55" s="117"/>
      <c r="AL55" s="117"/>
      <c r="AM55" s="117"/>
      <c r="AN55" s="119">
        <f>SUM(AG55,AT55)</f>
        <v>0</v>
      </c>
      <c r="AO55" s="117"/>
      <c r="AP55" s="117"/>
      <c r="AQ55" s="120" t="s">
        <v>78</v>
      </c>
      <c r="AR55" s="121"/>
      <c r="AS55" s="122">
        <f>ROUND(AS56+AS57+AS71,2)</f>
        <v>0</v>
      </c>
      <c r="AT55" s="123">
        <f>ROUND(SUM(AV55:AW55),2)</f>
        <v>0</v>
      </c>
      <c r="AU55" s="124">
        <f>ROUND(AU56+AU57+AU71,5)</f>
        <v>0</v>
      </c>
      <c r="AV55" s="123">
        <f>ROUND(AZ55*L29,2)</f>
        <v>0</v>
      </c>
      <c r="AW55" s="123">
        <f>ROUND(BA55*L30,2)</f>
        <v>0</v>
      </c>
      <c r="AX55" s="123">
        <f>ROUND(BB55*L29,2)</f>
        <v>0</v>
      </c>
      <c r="AY55" s="123">
        <f>ROUND(BC55*L30,2)</f>
        <v>0</v>
      </c>
      <c r="AZ55" s="123">
        <f>ROUND(AZ56+AZ57+AZ71,2)</f>
        <v>0</v>
      </c>
      <c r="BA55" s="123">
        <f>ROUND(BA56+BA57+BA71,2)</f>
        <v>0</v>
      </c>
      <c r="BB55" s="123">
        <f>ROUND(BB56+BB57+BB71,2)</f>
        <v>0</v>
      </c>
      <c r="BC55" s="123">
        <f>ROUND(BC56+BC57+BC71,2)</f>
        <v>0</v>
      </c>
      <c r="BD55" s="125">
        <f>ROUND(BD56+BD57+BD71,2)</f>
        <v>0</v>
      </c>
      <c r="BE55" s="7"/>
      <c r="BS55" s="126" t="s">
        <v>71</v>
      </c>
      <c r="BT55" s="126" t="s">
        <v>79</v>
      </c>
      <c r="BU55" s="126" t="s">
        <v>73</v>
      </c>
      <c r="BV55" s="126" t="s">
        <v>74</v>
      </c>
      <c r="BW55" s="126" t="s">
        <v>80</v>
      </c>
      <c r="BX55" s="126" t="s">
        <v>5</v>
      </c>
      <c r="CL55" s="126" t="s">
        <v>19</v>
      </c>
      <c r="CM55" s="126" t="s">
        <v>81</v>
      </c>
    </row>
    <row r="56" spans="1:90" s="4" customFormat="1" ht="23.25" customHeight="1">
      <c r="A56" s="127" t="s">
        <v>82</v>
      </c>
      <c r="B56" s="66"/>
      <c r="C56" s="128"/>
      <c r="D56" s="128"/>
      <c r="E56" s="129" t="s">
        <v>83</v>
      </c>
      <c r="F56" s="129"/>
      <c r="G56" s="129"/>
      <c r="H56" s="129"/>
      <c r="I56" s="129"/>
      <c r="J56" s="128"/>
      <c r="K56" s="129" t="s">
        <v>84</v>
      </c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30">
        <f>'D.1.1 - Architektonicko-s...'!J32</f>
        <v>0</v>
      </c>
      <c r="AH56" s="128"/>
      <c r="AI56" s="128"/>
      <c r="AJ56" s="128"/>
      <c r="AK56" s="128"/>
      <c r="AL56" s="128"/>
      <c r="AM56" s="128"/>
      <c r="AN56" s="130">
        <f>SUM(AG56,AT56)</f>
        <v>0</v>
      </c>
      <c r="AO56" s="128"/>
      <c r="AP56" s="128"/>
      <c r="AQ56" s="131" t="s">
        <v>85</v>
      </c>
      <c r="AR56" s="68"/>
      <c r="AS56" s="132">
        <v>0</v>
      </c>
      <c r="AT56" s="133">
        <f>ROUND(SUM(AV56:AW56),2)</f>
        <v>0</v>
      </c>
      <c r="AU56" s="134">
        <f>'D.1.1 - Architektonicko-s...'!P116</f>
        <v>0</v>
      </c>
      <c r="AV56" s="133">
        <f>'D.1.1 - Architektonicko-s...'!J35</f>
        <v>0</v>
      </c>
      <c r="AW56" s="133">
        <f>'D.1.1 - Architektonicko-s...'!J36</f>
        <v>0</v>
      </c>
      <c r="AX56" s="133">
        <f>'D.1.1 - Architektonicko-s...'!J37</f>
        <v>0</v>
      </c>
      <c r="AY56" s="133">
        <f>'D.1.1 - Architektonicko-s...'!J38</f>
        <v>0</v>
      </c>
      <c r="AZ56" s="133">
        <f>'D.1.1 - Architektonicko-s...'!F35</f>
        <v>0</v>
      </c>
      <c r="BA56" s="133">
        <f>'D.1.1 - Architektonicko-s...'!F36</f>
        <v>0</v>
      </c>
      <c r="BB56" s="133">
        <f>'D.1.1 - Architektonicko-s...'!F37</f>
        <v>0</v>
      </c>
      <c r="BC56" s="133">
        <f>'D.1.1 - Architektonicko-s...'!F38</f>
        <v>0</v>
      </c>
      <c r="BD56" s="135">
        <f>'D.1.1 - Architektonicko-s...'!F39</f>
        <v>0</v>
      </c>
      <c r="BE56" s="4"/>
      <c r="BT56" s="136" t="s">
        <v>81</v>
      </c>
      <c r="BV56" s="136" t="s">
        <v>74</v>
      </c>
      <c r="BW56" s="136" t="s">
        <v>86</v>
      </c>
      <c r="BX56" s="136" t="s">
        <v>80</v>
      </c>
      <c r="CL56" s="136" t="s">
        <v>19</v>
      </c>
    </row>
    <row r="57" spans="1:90" s="4" customFormat="1" ht="16.5" customHeight="1">
      <c r="A57" s="4"/>
      <c r="B57" s="66"/>
      <c r="C57" s="128"/>
      <c r="D57" s="128"/>
      <c r="E57" s="129" t="s">
        <v>87</v>
      </c>
      <c r="F57" s="129"/>
      <c r="G57" s="129"/>
      <c r="H57" s="129"/>
      <c r="I57" s="129"/>
      <c r="J57" s="128"/>
      <c r="K57" s="129" t="s">
        <v>88</v>
      </c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37">
        <f>ROUND(AG58+SUM(AG59:AG63)+SUM(AG66:AG70),2)</f>
        <v>0</v>
      </c>
      <c r="AH57" s="128"/>
      <c r="AI57" s="128"/>
      <c r="AJ57" s="128"/>
      <c r="AK57" s="128"/>
      <c r="AL57" s="128"/>
      <c r="AM57" s="128"/>
      <c r="AN57" s="130">
        <f>SUM(AG57,AT57)</f>
        <v>0</v>
      </c>
      <c r="AO57" s="128"/>
      <c r="AP57" s="128"/>
      <c r="AQ57" s="131" t="s">
        <v>85</v>
      </c>
      <c r="AR57" s="68"/>
      <c r="AS57" s="132">
        <f>ROUND(AS58+SUM(AS59:AS63)+SUM(AS66:AS70),2)</f>
        <v>0</v>
      </c>
      <c r="AT57" s="133">
        <f>ROUND(SUM(AV57:AW57),2)</f>
        <v>0</v>
      </c>
      <c r="AU57" s="134">
        <f>ROUND(AU58+SUM(AU59:AU63)+SUM(AU66:AU70),5)</f>
        <v>0</v>
      </c>
      <c r="AV57" s="133">
        <f>ROUND(AZ57*L29,2)</f>
        <v>0</v>
      </c>
      <c r="AW57" s="133">
        <f>ROUND(BA57*L30,2)</f>
        <v>0</v>
      </c>
      <c r="AX57" s="133">
        <f>ROUND(BB57*L29,2)</f>
        <v>0</v>
      </c>
      <c r="AY57" s="133">
        <f>ROUND(BC57*L30,2)</f>
        <v>0</v>
      </c>
      <c r="AZ57" s="133">
        <f>ROUND(AZ58+SUM(AZ59:AZ63)+SUM(AZ66:AZ70),2)</f>
        <v>0</v>
      </c>
      <c r="BA57" s="133">
        <f>ROUND(BA58+SUM(BA59:BA63)+SUM(BA66:BA70),2)</f>
        <v>0</v>
      </c>
      <c r="BB57" s="133">
        <f>ROUND(BB58+SUM(BB59:BB63)+SUM(BB66:BB70),2)</f>
        <v>0</v>
      </c>
      <c r="BC57" s="133">
        <f>ROUND(BC58+SUM(BC59:BC63)+SUM(BC66:BC70),2)</f>
        <v>0</v>
      </c>
      <c r="BD57" s="135">
        <f>ROUND(BD58+SUM(BD59:BD63)+SUM(BD66:BD70),2)</f>
        <v>0</v>
      </c>
      <c r="BE57" s="4"/>
      <c r="BS57" s="136" t="s">
        <v>71</v>
      </c>
      <c r="BT57" s="136" t="s">
        <v>81</v>
      </c>
      <c r="BU57" s="136" t="s">
        <v>73</v>
      </c>
      <c r="BV57" s="136" t="s">
        <v>74</v>
      </c>
      <c r="BW57" s="136" t="s">
        <v>89</v>
      </c>
      <c r="BX57" s="136" t="s">
        <v>80</v>
      </c>
      <c r="CL57" s="136" t="s">
        <v>19</v>
      </c>
    </row>
    <row r="58" spans="1:90" s="4" customFormat="1" ht="16.5" customHeight="1">
      <c r="A58" s="127" t="s">
        <v>82</v>
      </c>
      <c r="B58" s="66"/>
      <c r="C58" s="128"/>
      <c r="D58" s="128"/>
      <c r="E58" s="128"/>
      <c r="F58" s="129" t="s">
        <v>90</v>
      </c>
      <c r="G58" s="129"/>
      <c r="H58" s="129"/>
      <c r="I58" s="129"/>
      <c r="J58" s="129"/>
      <c r="K58" s="128"/>
      <c r="L58" s="129" t="s">
        <v>91</v>
      </c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30">
        <f>'D.1.4.a - Zařízení pro vy...'!J34</f>
        <v>0</v>
      </c>
      <c r="AH58" s="128"/>
      <c r="AI58" s="128"/>
      <c r="AJ58" s="128"/>
      <c r="AK58" s="128"/>
      <c r="AL58" s="128"/>
      <c r="AM58" s="128"/>
      <c r="AN58" s="130">
        <f>SUM(AG58,AT58)</f>
        <v>0</v>
      </c>
      <c r="AO58" s="128"/>
      <c r="AP58" s="128"/>
      <c r="AQ58" s="131" t="s">
        <v>85</v>
      </c>
      <c r="AR58" s="68"/>
      <c r="AS58" s="132">
        <v>0</v>
      </c>
      <c r="AT58" s="133">
        <f>ROUND(SUM(AV58:AW58),2)</f>
        <v>0</v>
      </c>
      <c r="AU58" s="134">
        <f>'D.1.4.a - Zařízení pro vy...'!P97</f>
        <v>0</v>
      </c>
      <c r="AV58" s="133">
        <f>'D.1.4.a - Zařízení pro vy...'!J37</f>
        <v>0</v>
      </c>
      <c r="AW58" s="133">
        <f>'D.1.4.a - Zařízení pro vy...'!J38</f>
        <v>0</v>
      </c>
      <c r="AX58" s="133">
        <f>'D.1.4.a - Zařízení pro vy...'!J39</f>
        <v>0</v>
      </c>
      <c r="AY58" s="133">
        <f>'D.1.4.a - Zařízení pro vy...'!J40</f>
        <v>0</v>
      </c>
      <c r="AZ58" s="133">
        <f>'D.1.4.a - Zařízení pro vy...'!F37</f>
        <v>0</v>
      </c>
      <c r="BA58" s="133">
        <f>'D.1.4.a - Zařízení pro vy...'!F38</f>
        <v>0</v>
      </c>
      <c r="BB58" s="133">
        <f>'D.1.4.a - Zařízení pro vy...'!F39</f>
        <v>0</v>
      </c>
      <c r="BC58" s="133">
        <f>'D.1.4.a - Zařízení pro vy...'!F40</f>
        <v>0</v>
      </c>
      <c r="BD58" s="135">
        <f>'D.1.4.a - Zařízení pro vy...'!F41</f>
        <v>0</v>
      </c>
      <c r="BE58" s="4"/>
      <c r="BT58" s="136" t="s">
        <v>92</v>
      </c>
      <c r="BV58" s="136" t="s">
        <v>74</v>
      </c>
      <c r="BW58" s="136" t="s">
        <v>93</v>
      </c>
      <c r="BX58" s="136" t="s">
        <v>89</v>
      </c>
      <c r="CL58" s="136" t="s">
        <v>19</v>
      </c>
    </row>
    <row r="59" spans="1:90" s="4" customFormat="1" ht="23.25" customHeight="1">
      <c r="A59" s="127" t="s">
        <v>82</v>
      </c>
      <c r="B59" s="66"/>
      <c r="C59" s="128"/>
      <c r="D59" s="128"/>
      <c r="E59" s="128"/>
      <c r="F59" s="129" t="s">
        <v>94</v>
      </c>
      <c r="G59" s="129"/>
      <c r="H59" s="129"/>
      <c r="I59" s="129"/>
      <c r="J59" s="129"/>
      <c r="K59" s="128"/>
      <c r="L59" s="129" t="s">
        <v>95</v>
      </c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30">
        <f>'D.1.4.b - Zařízení pro oc...'!J34</f>
        <v>0</v>
      </c>
      <c r="AH59" s="128"/>
      <c r="AI59" s="128"/>
      <c r="AJ59" s="128"/>
      <c r="AK59" s="128"/>
      <c r="AL59" s="128"/>
      <c r="AM59" s="128"/>
      <c r="AN59" s="130">
        <f>SUM(AG59,AT59)</f>
        <v>0</v>
      </c>
      <c r="AO59" s="128"/>
      <c r="AP59" s="128"/>
      <c r="AQ59" s="131" t="s">
        <v>85</v>
      </c>
      <c r="AR59" s="68"/>
      <c r="AS59" s="132">
        <v>0</v>
      </c>
      <c r="AT59" s="133">
        <f>ROUND(SUM(AV59:AW59),2)</f>
        <v>0</v>
      </c>
      <c r="AU59" s="134">
        <f>'D.1.4.b - Zařízení pro oc...'!P95</f>
        <v>0</v>
      </c>
      <c r="AV59" s="133">
        <f>'D.1.4.b - Zařízení pro oc...'!J37</f>
        <v>0</v>
      </c>
      <c r="AW59" s="133">
        <f>'D.1.4.b - Zařízení pro oc...'!J38</f>
        <v>0</v>
      </c>
      <c r="AX59" s="133">
        <f>'D.1.4.b - Zařízení pro oc...'!J39</f>
        <v>0</v>
      </c>
      <c r="AY59" s="133">
        <f>'D.1.4.b - Zařízení pro oc...'!J40</f>
        <v>0</v>
      </c>
      <c r="AZ59" s="133">
        <f>'D.1.4.b - Zařízení pro oc...'!F37</f>
        <v>0</v>
      </c>
      <c r="BA59" s="133">
        <f>'D.1.4.b - Zařízení pro oc...'!F38</f>
        <v>0</v>
      </c>
      <c r="BB59" s="133">
        <f>'D.1.4.b - Zařízení pro oc...'!F39</f>
        <v>0</v>
      </c>
      <c r="BC59" s="133">
        <f>'D.1.4.b - Zařízení pro oc...'!F40</f>
        <v>0</v>
      </c>
      <c r="BD59" s="135">
        <f>'D.1.4.b - Zařízení pro oc...'!F41</f>
        <v>0</v>
      </c>
      <c r="BE59" s="4"/>
      <c r="BT59" s="136" t="s">
        <v>92</v>
      </c>
      <c r="BV59" s="136" t="s">
        <v>74</v>
      </c>
      <c r="BW59" s="136" t="s">
        <v>96</v>
      </c>
      <c r="BX59" s="136" t="s">
        <v>89</v>
      </c>
      <c r="CL59" s="136" t="s">
        <v>19</v>
      </c>
    </row>
    <row r="60" spans="1:90" s="4" customFormat="1" ht="16.5" customHeight="1">
      <c r="A60" s="127" t="s">
        <v>82</v>
      </c>
      <c r="B60" s="66"/>
      <c r="C60" s="128"/>
      <c r="D60" s="128"/>
      <c r="E60" s="128"/>
      <c r="F60" s="129" t="s">
        <v>97</v>
      </c>
      <c r="G60" s="129"/>
      <c r="H60" s="129"/>
      <c r="I60" s="129"/>
      <c r="J60" s="129"/>
      <c r="K60" s="128"/>
      <c r="L60" s="129" t="s">
        <v>98</v>
      </c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30">
        <f>'D.1.4.d - Zařízení pro mě...'!J34</f>
        <v>0</v>
      </c>
      <c r="AH60" s="128"/>
      <c r="AI60" s="128"/>
      <c r="AJ60" s="128"/>
      <c r="AK60" s="128"/>
      <c r="AL60" s="128"/>
      <c r="AM60" s="128"/>
      <c r="AN60" s="130">
        <f>SUM(AG60,AT60)</f>
        <v>0</v>
      </c>
      <c r="AO60" s="128"/>
      <c r="AP60" s="128"/>
      <c r="AQ60" s="131" t="s">
        <v>85</v>
      </c>
      <c r="AR60" s="68"/>
      <c r="AS60" s="132">
        <v>0</v>
      </c>
      <c r="AT60" s="133">
        <f>ROUND(SUM(AV60:AW60),2)</f>
        <v>0</v>
      </c>
      <c r="AU60" s="134">
        <f>'D.1.4.d - Zařízení pro mě...'!P96</f>
        <v>0</v>
      </c>
      <c r="AV60" s="133">
        <f>'D.1.4.d - Zařízení pro mě...'!J37</f>
        <v>0</v>
      </c>
      <c r="AW60" s="133">
        <f>'D.1.4.d - Zařízení pro mě...'!J38</f>
        <v>0</v>
      </c>
      <c r="AX60" s="133">
        <f>'D.1.4.d - Zařízení pro mě...'!J39</f>
        <v>0</v>
      </c>
      <c r="AY60" s="133">
        <f>'D.1.4.d - Zařízení pro mě...'!J40</f>
        <v>0</v>
      </c>
      <c r="AZ60" s="133">
        <f>'D.1.4.d - Zařízení pro mě...'!F37</f>
        <v>0</v>
      </c>
      <c r="BA60" s="133">
        <f>'D.1.4.d - Zařízení pro mě...'!F38</f>
        <v>0</v>
      </c>
      <c r="BB60" s="133">
        <f>'D.1.4.d - Zařízení pro mě...'!F39</f>
        <v>0</v>
      </c>
      <c r="BC60" s="133">
        <f>'D.1.4.d - Zařízení pro mě...'!F40</f>
        <v>0</v>
      </c>
      <c r="BD60" s="135">
        <f>'D.1.4.d - Zařízení pro mě...'!F41</f>
        <v>0</v>
      </c>
      <c r="BE60" s="4"/>
      <c r="BT60" s="136" t="s">
        <v>92</v>
      </c>
      <c r="BV60" s="136" t="s">
        <v>74</v>
      </c>
      <c r="BW60" s="136" t="s">
        <v>99</v>
      </c>
      <c r="BX60" s="136" t="s">
        <v>89</v>
      </c>
      <c r="CL60" s="136" t="s">
        <v>19</v>
      </c>
    </row>
    <row r="61" spans="1:90" s="4" customFormat="1" ht="16.5" customHeight="1">
      <c r="A61" s="127" t="s">
        <v>82</v>
      </c>
      <c r="B61" s="66"/>
      <c r="C61" s="128"/>
      <c r="D61" s="128"/>
      <c r="E61" s="128"/>
      <c r="F61" s="129" t="s">
        <v>100</v>
      </c>
      <c r="G61" s="129"/>
      <c r="H61" s="129"/>
      <c r="I61" s="129"/>
      <c r="J61" s="129"/>
      <c r="K61" s="128"/>
      <c r="L61" s="129" t="s">
        <v>101</v>
      </c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30">
        <f>'D.1.4.e - Zařízení zdravo...'!J34</f>
        <v>0</v>
      </c>
      <c r="AH61" s="128"/>
      <c r="AI61" s="128"/>
      <c r="AJ61" s="128"/>
      <c r="AK61" s="128"/>
      <c r="AL61" s="128"/>
      <c r="AM61" s="128"/>
      <c r="AN61" s="130">
        <f>SUM(AG61,AT61)</f>
        <v>0</v>
      </c>
      <c r="AO61" s="128"/>
      <c r="AP61" s="128"/>
      <c r="AQ61" s="131" t="s">
        <v>85</v>
      </c>
      <c r="AR61" s="68"/>
      <c r="AS61" s="132">
        <v>0</v>
      </c>
      <c r="AT61" s="133">
        <f>ROUND(SUM(AV61:AW61),2)</f>
        <v>0</v>
      </c>
      <c r="AU61" s="134">
        <f>'D.1.4.e - Zařízení zdravo...'!P97</f>
        <v>0</v>
      </c>
      <c r="AV61" s="133">
        <f>'D.1.4.e - Zařízení zdravo...'!J37</f>
        <v>0</v>
      </c>
      <c r="AW61" s="133">
        <f>'D.1.4.e - Zařízení zdravo...'!J38</f>
        <v>0</v>
      </c>
      <c r="AX61" s="133">
        <f>'D.1.4.e - Zařízení zdravo...'!J39</f>
        <v>0</v>
      </c>
      <c r="AY61" s="133">
        <f>'D.1.4.e - Zařízení zdravo...'!J40</f>
        <v>0</v>
      </c>
      <c r="AZ61" s="133">
        <f>'D.1.4.e - Zařízení zdravo...'!F37</f>
        <v>0</v>
      </c>
      <c r="BA61" s="133">
        <f>'D.1.4.e - Zařízení zdravo...'!F38</f>
        <v>0</v>
      </c>
      <c r="BB61" s="133">
        <f>'D.1.4.e - Zařízení zdravo...'!F39</f>
        <v>0</v>
      </c>
      <c r="BC61" s="133">
        <f>'D.1.4.e - Zařízení zdravo...'!F40</f>
        <v>0</v>
      </c>
      <c r="BD61" s="135">
        <f>'D.1.4.e - Zařízení zdravo...'!F41</f>
        <v>0</v>
      </c>
      <c r="BE61" s="4"/>
      <c r="BT61" s="136" t="s">
        <v>92</v>
      </c>
      <c r="BV61" s="136" t="s">
        <v>74</v>
      </c>
      <c r="BW61" s="136" t="s">
        <v>102</v>
      </c>
      <c r="BX61" s="136" t="s">
        <v>89</v>
      </c>
      <c r="CL61" s="136" t="s">
        <v>19</v>
      </c>
    </row>
    <row r="62" spans="1:90" s="4" customFormat="1" ht="23.25" customHeight="1">
      <c r="A62" s="127" t="s">
        <v>82</v>
      </c>
      <c r="B62" s="66"/>
      <c r="C62" s="128"/>
      <c r="D62" s="128"/>
      <c r="E62" s="128"/>
      <c r="F62" s="129" t="s">
        <v>103</v>
      </c>
      <c r="G62" s="129"/>
      <c r="H62" s="129"/>
      <c r="I62" s="129"/>
      <c r="J62" s="129"/>
      <c r="K62" s="128"/>
      <c r="L62" s="129" t="s">
        <v>104</v>
      </c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30">
        <f>'D.1.4.l - Zařízení slabop...'!J34</f>
        <v>0</v>
      </c>
      <c r="AH62" s="128"/>
      <c r="AI62" s="128"/>
      <c r="AJ62" s="128"/>
      <c r="AK62" s="128"/>
      <c r="AL62" s="128"/>
      <c r="AM62" s="128"/>
      <c r="AN62" s="130">
        <f>SUM(AG62,AT62)</f>
        <v>0</v>
      </c>
      <c r="AO62" s="128"/>
      <c r="AP62" s="128"/>
      <c r="AQ62" s="131" t="s">
        <v>85</v>
      </c>
      <c r="AR62" s="68"/>
      <c r="AS62" s="132">
        <v>0</v>
      </c>
      <c r="AT62" s="133">
        <f>ROUND(SUM(AV62:AW62),2)</f>
        <v>0</v>
      </c>
      <c r="AU62" s="134">
        <f>'D.1.4.l - Zařízení slabop...'!P96</f>
        <v>0</v>
      </c>
      <c r="AV62" s="133">
        <f>'D.1.4.l - Zařízení slabop...'!J37</f>
        <v>0</v>
      </c>
      <c r="AW62" s="133">
        <f>'D.1.4.l - Zařízení slabop...'!J38</f>
        <v>0</v>
      </c>
      <c r="AX62" s="133">
        <f>'D.1.4.l - Zařízení slabop...'!J39</f>
        <v>0</v>
      </c>
      <c r="AY62" s="133">
        <f>'D.1.4.l - Zařízení slabop...'!J40</f>
        <v>0</v>
      </c>
      <c r="AZ62" s="133">
        <f>'D.1.4.l - Zařízení slabop...'!F37</f>
        <v>0</v>
      </c>
      <c r="BA62" s="133">
        <f>'D.1.4.l - Zařízení slabop...'!F38</f>
        <v>0</v>
      </c>
      <c r="BB62" s="133">
        <f>'D.1.4.l - Zařízení slabop...'!F39</f>
        <v>0</v>
      </c>
      <c r="BC62" s="133">
        <f>'D.1.4.l - Zařízení slabop...'!F40</f>
        <v>0</v>
      </c>
      <c r="BD62" s="135">
        <f>'D.1.4.l - Zařízení slabop...'!F41</f>
        <v>0</v>
      </c>
      <c r="BE62" s="4"/>
      <c r="BT62" s="136" t="s">
        <v>92</v>
      </c>
      <c r="BV62" s="136" t="s">
        <v>74</v>
      </c>
      <c r="BW62" s="136" t="s">
        <v>105</v>
      </c>
      <c r="BX62" s="136" t="s">
        <v>89</v>
      </c>
      <c r="CL62" s="136" t="s">
        <v>19</v>
      </c>
    </row>
    <row r="63" spans="1:90" s="4" customFormat="1" ht="16.5" customHeight="1">
      <c r="A63" s="4"/>
      <c r="B63" s="66"/>
      <c r="C63" s="128"/>
      <c r="D63" s="128"/>
      <c r="E63" s="128"/>
      <c r="F63" s="129" t="s">
        <v>106</v>
      </c>
      <c r="G63" s="129"/>
      <c r="H63" s="129"/>
      <c r="I63" s="129"/>
      <c r="J63" s="129"/>
      <c r="K63" s="128"/>
      <c r="L63" s="129" t="s">
        <v>107</v>
      </c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37">
        <f>ROUND(SUM(AG64:AG65),2)</f>
        <v>0</v>
      </c>
      <c r="AH63" s="128"/>
      <c r="AI63" s="128"/>
      <c r="AJ63" s="128"/>
      <c r="AK63" s="128"/>
      <c r="AL63" s="128"/>
      <c r="AM63" s="128"/>
      <c r="AN63" s="130">
        <f>SUM(AG63,AT63)</f>
        <v>0</v>
      </c>
      <c r="AO63" s="128"/>
      <c r="AP63" s="128"/>
      <c r="AQ63" s="131" t="s">
        <v>85</v>
      </c>
      <c r="AR63" s="68"/>
      <c r="AS63" s="132">
        <f>ROUND(SUM(AS64:AS65),2)</f>
        <v>0</v>
      </c>
      <c r="AT63" s="133">
        <f>ROUND(SUM(AV63:AW63),2)</f>
        <v>0</v>
      </c>
      <c r="AU63" s="134">
        <f>ROUND(SUM(AU64:AU65),5)</f>
        <v>0</v>
      </c>
      <c r="AV63" s="133">
        <f>ROUND(AZ63*L29,2)</f>
        <v>0</v>
      </c>
      <c r="AW63" s="133">
        <f>ROUND(BA63*L30,2)</f>
        <v>0</v>
      </c>
      <c r="AX63" s="133">
        <f>ROUND(BB63*L29,2)</f>
        <v>0</v>
      </c>
      <c r="AY63" s="133">
        <f>ROUND(BC63*L30,2)</f>
        <v>0</v>
      </c>
      <c r="AZ63" s="133">
        <f>ROUND(SUM(AZ64:AZ65),2)</f>
        <v>0</v>
      </c>
      <c r="BA63" s="133">
        <f>ROUND(SUM(BA64:BA65),2)</f>
        <v>0</v>
      </c>
      <c r="BB63" s="133">
        <f>ROUND(SUM(BB64:BB65),2)</f>
        <v>0</v>
      </c>
      <c r="BC63" s="133">
        <f>ROUND(SUM(BC64:BC65),2)</f>
        <v>0</v>
      </c>
      <c r="BD63" s="135">
        <f>ROUND(SUM(BD64:BD65),2)</f>
        <v>0</v>
      </c>
      <c r="BE63" s="4"/>
      <c r="BS63" s="136" t="s">
        <v>71</v>
      </c>
      <c r="BT63" s="136" t="s">
        <v>92</v>
      </c>
      <c r="BU63" s="136" t="s">
        <v>73</v>
      </c>
      <c r="BV63" s="136" t="s">
        <v>74</v>
      </c>
      <c r="BW63" s="136" t="s">
        <v>108</v>
      </c>
      <c r="BX63" s="136" t="s">
        <v>89</v>
      </c>
      <c r="CL63" s="136" t="s">
        <v>19</v>
      </c>
    </row>
    <row r="64" spans="1:90" s="4" customFormat="1" ht="16.5" customHeight="1">
      <c r="A64" s="127" t="s">
        <v>82</v>
      </c>
      <c r="B64" s="66"/>
      <c r="C64" s="128"/>
      <c r="D64" s="128"/>
      <c r="E64" s="128"/>
      <c r="F64" s="128"/>
      <c r="G64" s="129" t="s">
        <v>109</v>
      </c>
      <c r="H64" s="129"/>
      <c r="I64" s="129"/>
      <c r="J64" s="129"/>
      <c r="K64" s="129"/>
      <c r="L64" s="128"/>
      <c r="M64" s="129" t="s">
        <v>110</v>
      </c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30">
        <f>'D.1.4.m.1 - Zařízení AV t...'!J34</f>
        <v>0</v>
      </c>
      <c r="AH64" s="128"/>
      <c r="AI64" s="128"/>
      <c r="AJ64" s="128"/>
      <c r="AK64" s="128"/>
      <c r="AL64" s="128"/>
      <c r="AM64" s="128"/>
      <c r="AN64" s="130">
        <f>SUM(AG64,AT64)</f>
        <v>0</v>
      </c>
      <c r="AO64" s="128"/>
      <c r="AP64" s="128"/>
      <c r="AQ64" s="131" t="s">
        <v>85</v>
      </c>
      <c r="AR64" s="68"/>
      <c r="AS64" s="132">
        <v>0</v>
      </c>
      <c r="AT64" s="133">
        <f>ROUND(SUM(AV64:AW64),2)</f>
        <v>0</v>
      </c>
      <c r="AU64" s="134">
        <f>'D.1.4.m.1 - Zařízení AV t...'!P93</f>
        <v>0</v>
      </c>
      <c r="AV64" s="133">
        <f>'D.1.4.m.1 - Zařízení AV t...'!J37</f>
        <v>0</v>
      </c>
      <c r="AW64" s="133">
        <f>'D.1.4.m.1 - Zařízení AV t...'!J38</f>
        <v>0</v>
      </c>
      <c r="AX64" s="133">
        <f>'D.1.4.m.1 - Zařízení AV t...'!J39</f>
        <v>0</v>
      </c>
      <c r="AY64" s="133">
        <f>'D.1.4.m.1 - Zařízení AV t...'!J40</f>
        <v>0</v>
      </c>
      <c r="AZ64" s="133">
        <f>'D.1.4.m.1 - Zařízení AV t...'!F37</f>
        <v>0</v>
      </c>
      <c r="BA64" s="133">
        <f>'D.1.4.m.1 - Zařízení AV t...'!F38</f>
        <v>0</v>
      </c>
      <c r="BB64" s="133">
        <f>'D.1.4.m.1 - Zařízení AV t...'!F39</f>
        <v>0</v>
      </c>
      <c r="BC64" s="133">
        <f>'D.1.4.m.1 - Zařízení AV t...'!F40</f>
        <v>0</v>
      </c>
      <c r="BD64" s="135">
        <f>'D.1.4.m.1 - Zařízení AV t...'!F41</f>
        <v>0</v>
      </c>
      <c r="BE64" s="4"/>
      <c r="BT64" s="136" t="s">
        <v>111</v>
      </c>
      <c r="BV64" s="136" t="s">
        <v>74</v>
      </c>
      <c r="BW64" s="136" t="s">
        <v>112</v>
      </c>
      <c r="BX64" s="136" t="s">
        <v>108</v>
      </c>
      <c r="CL64" s="136" t="s">
        <v>19</v>
      </c>
    </row>
    <row r="65" spans="1:90" s="4" customFormat="1" ht="16.5" customHeight="1">
      <c r="A65" s="127" t="s">
        <v>82</v>
      </c>
      <c r="B65" s="66"/>
      <c r="C65" s="128"/>
      <c r="D65" s="128"/>
      <c r="E65" s="128"/>
      <c r="F65" s="128"/>
      <c r="G65" s="129" t="s">
        <v>113</v>
      </c>
      <c r="H65" s="129"/>
      <c r="I65" s="129"/>
      <c r="J65" s="129"/>
      <c r="K65" s="129"/>
      <c r="L65" s="128"/>
      <c r="M65" s="129" t="s">
        <v>114</v>
      </c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30">
        <f>'D.1.4.m.2 - Zařízení AV t...'!J34</f>
        <v>0</v>
      </c>
      <c r="AH65" s="128"/>
      <c r="AI65" s="128"/>
      <c r="AJ65" s="128"/>
      <c r="AK65" s="128"/>
      <c r="AL65" s="128"/>
      <c r="AM65" s="128"/>
      <c r="AN65" s="130">
        <f>SUM(AG65,AT65)</f>
        <v>0</v>
      </c>
      <c r="AO65" s="128"/>
      <c r="AP65" s="128"/>
      <c r="AQ65" s="131" t="s">
        <v>85</v>
      </c>
      <c r="AR65" s="68"/>
      <c r="AS65" s="132">
        <v>0</v>
      </c>
      <c r="AT65" s="133">
        <f>ROUND(SUM(AV65:AW65),2)</f>
        <v>0</v>
      </c>
      <c r="AU65" s="134">
        <f>'D.1.4.m.2 - Zařízení AV t...'!P93</f>
        <v>0</v>
      </c>
      <c r="AV65" s="133">
        <f>'D.1.4.m.2 - Zařízení AV t...'!J37</f>
        <v>0</v>
      </c>
      <c r="AW65" s="133">
        <f>'D.1.4.m.2 - Zařízení AV t...'!J38</f>
        <v>0</v>
      </c>
      <c r="AX65" s="133">
        <f>'D.1.4.m.2 - Zařízení AV t...'!J39</f>
        <v>0</v>
      </c>
      <c r="AY65" s="133">
        <f>'D.1.4.m.2 - Zařízení AV t...'!J40</f>
        <v>0</v>
      </c>
      <c r="AZ65" s="133">
        <f>'D.1.4.m.2 - Zařízení AV t...'!F37</f>
        <v>0</v>
      </c>
      <c r="BA65" s="133">
        <f>'D.1.4.m.2 - Zařízení AV t...'!F38</f>
        <v>0</v>
      </c>
      <c r="BB65" s="133">
        <f>'D.1.4.m.2 - Zařízení AV t...'!F39</f>
        <v>0</v>
      </c>
      <c r="BC65" s="133">
        <f>'D.1.4.m.2 - Zařízení AV t...'!F40</f>
        <v>0</v>
      </c>
      <c r="BD65" s="135">
        <f>'D.1.4.m.2 - Zařízení AV t...'!F41</f>
        <v>0</v>
      </c>
      <c r="BE65" s="4"/>
      <c r="BT65" s="136" t="s">
        <v>111</v>
      </c>
      <c r="BV65" s="136" t="s">
        <v>74</v>
      </c>
      <c r="BW65" s="136" t="s">
        <v>115</v>
      </c>
      <c r="BX65" s="136" t="s">
        <v>108</v>
      </c>
      <c r="CL65" s="136" t="s">
        <v>19</v>
      </c>
    </row>
    <row r="66" spans="1:90" s="4" customFormat="1" ht="35.25" customHeight="1">
      <c r="A66" s="127" t="s">
        <v>82</v>
      </c>
      <c r="B66" s="66"/>
      <c r="C66" s="128"/>
      <c r="D66" s="128"/>
      <c r="E66" s="128"/>
      <c r="F66" s="129" t="s">
        <v>116</v>
      </c>
      <c r="G66" s="129"/>
      <c r="H66" s="129"/>
      <c r="I66" s="129"/>
      <c r="J66" s="129"/>
      <c r="K66" s="128"/>
      <c r="L66" s="129" t="s">
        <v>117</v>
      </c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30">
        <f>'D.1.4.g - Zařízení silnop...'!J34</f>
        <v>0</v>
      </c>
      <c r="AH66" s="128"/>
      <c r="AI66" s="128"/>
      <c r="AJ66" s="128"/>
      <c r="AK66" s="128"/>
      <c r="AL66" s="128"/>
      <c r="AM66" s="128"/>
      <c r="AN66" s="130">
        <f>SUM(AG66,AT66)</f>
        <v>0</v>
      </c>
      <c r="AO66" s="128"/>
      <c r="AP66" s="128"/>
      <c r="AQ66" s="131" t="s">
        <v>85</v>
      </c>
      <c r="AR66" s="68"/>
      <c r="AS66" s="132">
        <v>0</v>
      </c>
      <c r="AT66" s="133">
        <f>ROUND(SUM(AV66:AW66),2)</f>
        <v>0</v>
      </c>
      <c r="AU66" s="134">
        <f>'D.1.4.g - Zařízení silnop...'!P98</f>
        <v>0</v>
      </c>
      <c r="AV66" s="133">
        <f>'D.1.4.g - Zařízení silnop...'!J37</f>
        <v>0</v>
      </c>
      <c r="AW66" s="133">
        <f>'D.1.4.g - Zařízení silnop...'!J38</f>
        <v>0</v>
      </c>
      <c r="AX66" s="133">
        <f>'D.1.4.g - Zařízení silnop...'!J39</f>
        <v>0</v>
      </c>
      <c r="AY66" s="133">
        <f>'D.1.4.g - Zařízení silnop...'!J40</f>
        <v>0</v>
      </c>
      <c r="AZ66" s="133">
        <f>'D.1.4.g - Zařízení silnop...'!F37</f>
        <v>0</v>
      </c>
      <c r="BA66" s="133">
        <f>'D.1.4.g - Zařízení silnop...'!F38</f>
        <v>0</v>
      </c>
      <c r="BB66" s="133">
        <f>'D.1.4.g - Zařízení silnop...'!F39</f>
        <v>0</v>
      </c>
      <c r="BC66" s="133">
        <f>'D.1.4.g - Zařízení silnop...'!F40</f>
        <v>0</v>
      </c>
      <c r="BD66" s="135">
        <f>'D.1.4.g - Zařízení silnop...'!F41</f>
        <v>0</v>
      </c>
      <c r="BE66" s="4"/>
      <c r="BT66" s="136" t="s">
        <v>92</v>
      </c>
      <c r="BV66" s="136" t="s">
        <v>74</v>
      </c>
      <c r="BW66" s="136" t="s">
        <v>118</v>
      </c>
      <c r="BX66" s="136" t="s">
        <v>89</v>
      </c>
      <c r="CL66" s="136" t="s">
        <v>19</v>
      </c>
    </row>
    <row r="67" spans="1:90" s="4" customFormat="1" ht="16.5" customHeight="1">
      <c r="A67" s="127" t="s">
        <v>82</v>
      </c>
      <c r="B67" s="66"/>
      <c r="C67" s="128"/>
      <c r="D67" s="128"/>
      <c r="E67" s="128"/>
      <c r="F67" s="129" t="s">
        <v>119</v>
      </c>
      <c r="G67" s="129"/>
      <c r="H67" s="129"/>
      <c r="I67" s="129"/>
      <c r="J67" s="129"/>
      <c r="K67" s="128"/>
      <c r="L67" s="129" t="s">
        <v>120</v>
      </c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30">
        <f>'D.1.4.h - Zařízení EPS'!J34</f>
        <v>0</v>
      </c>
      <c r="AH67" s="128"/>
      <c r="AI67" s="128"/>
      <c r="AJ67" s="128"/>
      <c r="AK67" s="128"/>
      <c r="AL67" s="128"/>
      <c r="AM67" s="128"/>
      <c r="AN67" s="130">
        <f>SUM(AG67,AT67)</f>
        <v>0</v>
      </c>
      <c r="AO67" s="128"/>
      <c r="AP67" s="128"/>
      <c r="AQ67" s="131" t="s">
        <v>85</v>
      </c>
      <c r="AR67" s="68"/>
      <c r="AS67" s="132">
        <v>0</v>
      </c>
      <c r="AT67" s="133">
        <f>ROUND(SUM(AV67:AW67),2)</f>
        <v>0</v>
      </c>
      <c r="AU67" s="134">
        <f>'D.1.4.h - Zařízení EPS'!P96</f>
        <v>0</v>
      </c>
      <c r="AV67" s="133">
        <f>'D.1.4.h - Zařízení EPS'!J37</f>
        <v>0</v>
      </c>
      <c r="AW67" s="133">
        <f>'D.1.4.h - Zařízení EPS'!J38</f>
        <v>0</v>
      </c>
      <c r="AX67" s="133">
        <f>'D.1.4.h - Zařízení EPS'!J39</f>
        <v>0</v>
      </c>
      <c r="AY67" s="133">
        <f>'D.1.4.h - Zařízení EPS'!J40</f>
        <v>0</v>
      </c>
      <c r="AZ67" s="133">
        <f>'D.1.4.h - Zařízení EPS'!F37</f>
        <v>0</v>
      </c>
      <c r="BA67" s="133">
        <f>'D.1.4.h - Zařízení EPS'!F38</f>
        <v>0</v>
      </c>
      <c r="BB67" s="133">
        <f>'D.1.4.h - Zařízení EPS'!F39</f>
        <v>0</v>
      </c>
      <c r="BC67" s="133">
        <f>'D.1.4.h - Zařízení EPS'!F40</f>
        <v>0</v>
      </c>
      <c r="BD67" s="135">
        <f>'D.1.4.h - Zařízení EPS'!F41</f>
        <v>0</v>
      </c>
      <c r="BE67" s="4"/>
      <c r="BT67" s="136" t="s">
        <v>92</v>
      </c>
      <c r="BV67" s="136" t="s">
        <v>74</v>
      </c>
      <c r="BW67" s="136" t="s">
        <v>121</v>
      </c>
      <c r="BX67" s="136" t="s">
        <v>89</v>
      </c>
      <c r="CL67" s="136" t="s">
        <v>19</v>
      </c>
    </row>
    <row r="68" spans="1:90" s="4" customFormat="1" ht="16.5" customHeight="1">
      <c r="A68" s="127" t="s">
        <v>82</v>
      </c>
      <c r="B68" s="66"/>
      <c r="C68" s="128"/>
      <c r="D68" s="128"/>
      <c r="E68" s="128"/>
      <c r="F68" s="129" t="s">
        <v>122</v>
      </c>
      <c r="G68" s="129"/>
      <c r="H68" s="129"/>
      <c r="I68" s="129"/>
      <c r="J68" s="129"/>
      <c r="K68" s="128"/>
      <c r="L68" s="129" t="s">
        <v>123</v>
      </c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30">
        <f>'D.1.4.j - Zařízení JIS'!J34</f>
        <v>0</v>
      </c>
      <c r="AH68" s="128"/>
      <c r="AI68" s="128"/>
      <c r="AJ68" s="128"/>
      <c r="AK68" s="128"/>
      <c r="AL68" s="128"/>
      <c r="AM68" s="128"/>
      <c r="AN68" s="130">
        <f>SUM(AG68,AT68)</f>
        <v>0</v>
      </c>
      <c r="AO68" s="128"/>
      <c r="AP68" s="128"/>
      <c r="AQ68" s="131" t="s">
        <v>85</v>
      </c>
      <c r="AR68" s="68"/>
      <c r="AS68" s="132">
        <v>0</v>
      </c>
      <c r="AT68" s="133">
        <f>ROUND(SUM(AV68:AW68),2)</f>
        <v>0</v>
      </c>
      <c r="AU68" s="134">
        <f>'D.1.4.j - Zařízení JIS'!P93</f>
        <v>0</v>
      </c>
      <c r="AV68" s="133">
        <f>'D.1.4.j - Zařízení JIS'!J37</f>
        <v>0</v>
      </c>
      <c r="AW68" s="133">
        <f>'D.1.4.j - Zařízení JIS'!J38</f>
        <v>0</v>
      </c>
      <c r="AX68" s="133">
        <f>'D.1.4.j - Zařízení JIS'!J39</f>
        <v>0</v>
      </c>
      <c r="AY68" s="133">
        <f>'D.1.4.j - Zařízení JIS'!J40</f>
        <v>0</v>
      </c>
      <c r="AZ68" s="133">
        <f>'D.1.4.j - Zařízení JIS'!F37</f>
        <v>0</v>
      </c>
      <c r="BA68" s="133">
        <f>'D.1.4.j - Zařízení JIS'!F38</f>
        <v>0</v>
      </c>
      <c r="BB68" s="133">
        <f>'D.1.4.j - Zařízení JIS'!F39</f>
        <v>0</v>
      </c>
      <c r="BC68" s="133">
        <f>'D.1.4.j - Zařízení JIS'!F40</f>
        <v>0</v>
      </c>
      <c r="BD68" s="135">
        <f>'D.1.4.j - Zařízení JIS'!F41</f>
        <v>0</v>
      </c>
      <c r="BE68" s="4"/>
      <c r="BT68" s="136" t="s">
        <v>92</v>
      </c>
      <c r="BV68" s="136" t="s">
        <v>74</v>
      </c>
      <c r="BW68" s="136" t="s">
        <v>124</v>
      </c>
      <c r="BX68" s="136" t="s">
        <v>89</v>
      </c>
      <c r="CL68" s="136" t="s">
        <v>19</v>
      </c>
    </row>
    <row r="69" spans="1:90" s="4" customFormat="1" ht="16.5" customHeight="1">
      <c r="A69" s="127" t="s">
        <v>82</v>
      </c>
      <c r="B69" s="66"/>
      <c r="C69" s="128"/>
      <c r="D69" s="128"/>
      <c r="E69" s="128"/>
      <c r="F69" s="129" t="s">
        <v>125</v>
      </c>
      <c r="G69" s="129"/>
      <c r="H69" s="129"/>
      <c r="I69" s="129"/>
      <c r="J69" s="129"/>
      <c r="K69" s="128"/>
      <c r="L69" s="129" t="s">
        <v>126</v>
      </c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30">
        <f>'D.1.4.k - Kamerový systém...'!J34</f>
        <v>0</v>
      </c>
      <c r="AH69" s="128"/>
      <c r="AI69" s="128"/>
      <c r="AJ69" s="128"/>
      <c r="AK69" s="128"/>
      <c r="AL69" s="128"/>
      <c r="AM69" s="128"/>
      <c r="AN69" s="130">
        <f>SUM(AG69,AT69)</f>
        <v>0</v>
      </c>
      <c r="AO69" s="128"/>
      <c r="AP69" s="128"/>
      <c r="AQ69" s="131" t="s">
        <v>85</v>
      </c>
      <c r="AR69" s="68"/>
      <c r="AS69" s="132">
        <v>0</v>
      </c>
      <c r="AT69" s="133">
        <f>ROUND(SUM(AV69:AW69),2)</f>
        <v>0</v>
      </c>
      <c r="AU69" s="134">
        <f>'D.1.4.k - Kamerový systém...'!P94</f>
        <v>0</v>
      </c>
      <c r="AV69" s="133">
        <f>'D.1.4.k - Kamerový systém...'!J37</f>
        <v>0</v>
      </c>
      <c r="AW69" s="133">
        <f>'D.1.4.k - Kamerový systém...'!J38</f>
        <v>0</v>
      </c>
      <c r="AX69" s="133">
        <f>'D.1.4.k - Kamerový systém...'!J39</f>
        <v>0</v>
      </c>
      <c r="AY69" s="133">
        <f>'D.1.4.k - Kamerový systém...'!J40</f>
        <v>0</v>
      </c>
      <c r="AZ69" s="133">
        <f>'D.1.4.k - Kamerový systém...'!F37</f>
        <v>0</v>
      </c>
      <c r="BA69" s="133">
        <f>'D.1.4.k - Kamerový systém...'!F38</f>
        <v>0</v>
      </c>
      <c r="BB69" s="133">
        <f>'D.1.4.k - Kamerový systém...'!F39</f>
        <v>0</v>
      </c>
      <c r="BC69" s="133">
        <f>'D.1.4.k - Kamerový systém...'!F40</f>
        <v>0</v>
      </c>
      <c r="BD69" s="135">
        <f>'D.1.4.k - Kamerový systém...'!F41</f>
        <v>0</v>
      </c>
      <c r="BE69" s="4"/>
      <c r="BT69" s="136" t="s">
        <v>92</v>
      </c>
      <c r="BV69" s="136" t="s">
        <v>74</v>
      </c>
      <c r="BW69" s="136" t="s">
        <v>127</v>
      </c>
      <c r="BX69" s="136" t="s">
        <v>89</v>
      </c>
      <c r="CL69" s="136" t="s">
        <v>19</v>
      </c>
    </row>
    <row r="70" spans="1:90" s="4" customFormat="1" ht="16.5" customHeight="1">
      <c r="A70" s="127" t="s">
        <v>82</v>
      </c>
      <c r="B70" s="66"/>
      <c r="C70" s="128"/>
      <c r="D70" s="128"/>
      <c r="E70" s="128"/>
      <c r="F70" s="129" t="s">
        <v>128</v>
      </c>
      <c r="G70" s="129"/>
      <c r="H70" s="129"/>
      <c r="I70" s="129"/>
      <c r="J70" s="129"/>
      <c r="K70" s="128"/>
      <c r="L70" s="129" t="s">
        <v>129</v>
      </c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30">
        <f>'D.1.4.n - Stavební a pros...'!J34</f>
        <v>0</v>
      </c>
      <c r="AH70" s="128"/>
      <c r="AI70" s="128"/>
      <c r="AJ70" s="128"/>
      <c r="AK70" s="128"/>
      <c r="AL70" s="128"/>
      <c r="AM70" s="128"/>
      <c r="AN70" s="130">
        <f>SUM(AG70,AT70)</f>
        <v>0</v>
      </c>
      <c r="AO70" s="128"/>
      <c r="AP70" s="128"/>
      <c r="AQ70" s="131" t="s">
        <v>85</v>
      </c>
      <c r="AR70" s="68"/>
      <c r="AS70" s="132">
        <v>0</v>
      </c>
      <c r="AT70" s="133">
        <f>ROUND(SUM(AV70:AW70),2)</f>
        <v>0</v>
      </c>
      <c r="AU70" s="134">
        <f>'D.1.4.n - Stavební a pros...'!P91</f>
        <v>0</v>
      </c>
      <c r="AV70" s="133">
        <f>'D.1.4.n - Stavební a pros...'!J37</f>
        <v>0</v>
      </c>
      <c r="AW70" s="133">
        <f>'D.1.4.n - Stavební a pros...'!J38</f>
        <v>0</v>
      </c>
      <c r="AX70" s="133">
        <f>'D.1.4.n - Stavební a pros...'!J39</f>
        <v>0</v>
      </c>
      <c r="AY70" s="133">
        <f>'D.1.4.n - Stavební a pros...'!J40</f>
        <v>0</v>
      </c>
      <c r="AZ70" s="133">
        <f>'D.1.4.n - Stavební a pros...'!F37</f>
        <v>0</v>
      </c>
      <c r="BA70" s="133">
        <f>'D.1.4.n - Stavební a pros...'!F38</f>
        <v>0</v>
      </c>
      <c r="BB70" s="133">
        <f>'D.1.4.n - Stavební a pros...'!F39</f>
        <v>0</v>
      </c>
      <c r="BC70" s="133">
        <f>'D.1.4.n - Stavební a pros...'!F40</f>
        <v>0</v>
      </c>
      <c r="BD70" s="135">
        <f>'D.1.4.n - Stavební a pros...'!F41</f>
        <v>0</v>
      </c>
      <c r="BE70" s="4"/>
      <c r="BT70" s="136" t="s">
        <v>92</v>
      </c>
      <c r="BV70" s="136" t="s">
        <v>74</v>
      </c>
      <c r="BW70" s="136" t="s">
        <v>130</v>
      </c>
      <c r="BX70" s="136" t="s">
        <v>89</v>
      </c>
      <c r="CL70" s="136" t="s">
        <v>19</v>
      </c>
    </row>
    <row r="71" spans="1:90" s="4" customFormat="1" ht="16.5" customHeight="1">
      <c r="A71" s="127" t="s">
        <v>82</v>
      </c>
      <c r="B71" s="66"/>
      <c r="C71" s="128"/>
      <c r="D71" s="128"/>
      <c r="E71" s="129" t="s">
        <v>131</v>
      </c>
      <c r="F71" s="129"/>
      <c r="G71" s="129"/>
      <c r="H71" s="129"/>
      <c r="I71" s="129"/>
      <c r="J71" s="128"/>
      <c r="K71" s="129" t="s">
        <v>132</v>
      </c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30">
        <f>'VON - Vedlejší a ostatní ...'!J32</f>
        <v>0</v>
      </c>
      <c r="AH71" s="128"/>
      <c r="AI71" s="128"/>
      <c r="AJ71" s="128"/>
      <c r="AK71" s="128"/>
      <c r="AL71" s="128"/>
      <c r="AM71" s="128"/>
      <c r="AN71" s="130">
        <f>SUM(AG71,AT71)</f>
        <v>0</v>
      </c>
      <c r="AO71" s="128"/>
      <c r="AP71" s="128"/>
      <c r="AQ71" s="131" t="s">
        <v>85</v>
      </c>
      <c r="AR71" s="68"/>
      <c r="AS71" s="138">
        <v>0</v>
      </c>
      <c r="AT71" s="139">
        <f>ROUND(SUM(AV71:AW71),2)</f>
        <v>0</v>
      </c>
      <c r="AU71" s="140">
        <f>'VON - Vedlejší a ostatní ...'!P90</f>
        <v>0</v>
      </c>
      <c r="AV71" s="139">
        <f>'VON - Vedlejší a ostatní ...'!J35</f>
        <v>0</v>
      </c>
      <c r="AW71" s="139">
        <f>'VON - Vedlejší a ostatní ...'!J36</f>
        <v>0</v>
      </c>
      <c r="AX71" s="139">
        <f>'VON - Vedlejší a ostatní ...'!J37</f>
        <v>0</v>
      </c>
      <c r="AY71" s="139">
        <f>'VON - Vedlejší a ostatní ...'!J38</f>
        <v>0</v>
      </c>
      <c r="AZ71" s="139">
        <f>'VON - Vedlejší a ostatní ...'!F35</f>
        <v>0</v>
      </c>
      <c r="BA71" s="139">
        <f>'VON - Vedlejší a ostatní ...'!F36</f>
        <v>0</v>
      </c>
      <c r="BB71" s="139">
        <f>'VON - Vedlejší a ostatní ...'!F37</f>
        <v>0</v>
      </c>
      <c r="BC71" s="139">
        <f>'VON - Vedlejší a ostatní ...'!F38</f>
        <v>0</v>
      </c>
      <c r="BD71" s="141">
        <f>'VON - Vedlejší a ostatní ...'!F39</f>
        <v>0</v>
      </c>
      <c r="BE71" s="4"/>
      <c r="BT71" s="136" t="s">
        <v>81</v>
      </c>
      <c r="BV71" s="136" t="s">
        <v>74</v>
      </c>
      <c r="BW71" s="136" t="s">
        <v>133</v>
      </c>
      <c r="BX71" s="136" t="s">
        <v>80</v>
      </c>
      <c r="CL71" s="136" t="s">
        <v>19</v>
      </c>
    </row>
    <row r="72" spans="1:57" s="2" customFormat="1" ht="30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7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s="2" customFormat="1" ht="6.95" customHeight="1">
      <c r="A73" s="41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47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</sheetData>
  <sheetProtection password="C7B5" sheet="1" objects="1" scenarios="1" formatColumns="0" formatRows="0"/>
  <mergeCells count="106">
    <mergeCell ref="C52:G52"/>
    <mergeCell ref="D55:H55"/>
    <mergeCell ref="E56:I56"/>
    <mergeCell ref="E57:I57"/>
    <mergeCell ref="F58:J58"/>
    <mergeCell ref="F63:J63"/>
    <mergeCell ref="F62:J62"/>
    <mergeCell ref="F61:J61"/>
    <mergeCell ref="F60:J60"/>
    <mergeCell ref="F59:J59"/>
    <mergeCell ref="G64:K64"/>
    <mergeCell ref="I52:AF52"/>
    <mergeCell ref="J55:AF55"/>
    <mergeCell ref="K56:AF56"/>
    <mergeCell ref="K57:AF57"/>
    <mergeCell ref="L61:AF61"/>
    <mergeCell ref="L58:AF58"/>
    <mergeCell ref="L62:AF62"/>
    <mergeCell ref="L63:AF63"/>
    <mergeCell ref="L59:AF59"/>
    <mergeCell ref="L60:AF60"/>
    <mergeCell ref="L45:AO45"/>
    <mergeCell ref="M64:AF64"/>
    <mergeCell ref="G65:K65"/>
    <mergeCell ref="M65:AF65"/>
    <mergeCell ref="F66:J66"/>
    <mergeCell ref="L66:AF66"/>
    <mergeCell ref="F67:J67"/>
    <mergeCell ref="L67:AF67"/>
    <mergeCell ref="F68:J68"/>
    <mergeCell ref="L68:AF68"/>
    <mergeCell ref="F69:J69"/>
    <mergeCell ref="L69:AF69"/>
    <mergeCell ref="F70:J70"/>
    <mergeCell ref="L70:AF70"/>
    <mergeCell ref="E71:I71"/>
    <mergeCell ref="K71:AF71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57:AM57"/>
    <mergeCell ref="AG64:AM64"/>
    <mergeCell ref="AG58:AM58"/>
    <mergeCell ref="AG56:AM56"/>
    <mergeCell ref="AG63:AM63"/>
    <mergeCell ref="AG59:AM59"/>
    <mergeCell ref="AG55:AM55"/>
    <mergeCell ref="AG61:AM61"/>
    <mergeCell ref="AG60:AM60"/>
    <mergeCell ref="AG62:AM62"/>
    <mergeCell ref="AG52:AM52"/>
    <mergeCell ref="AM47:AN47"/>
    <mergeCell ref="AM49:AP49"/>
    <mergeCell ref="AM50:AP50"/>
    <mergeCell ref="AN63:AP63"/>
    <mergeCell ref="AN62:AP62"/>
    <mergeCell ref="AN61:AP61"/>
    <mergeCell ref="AN57:AP57"/>
    <mergeCell ref="AN60:AP60"/>
    <mergeCell ref="AN59:AP59"/>
    <mergeCell ref="AN55:AP55"/>
    <mergeCell ref="AN56:AP56"/>
    <mergeCell ref="AN58:AP58"/>
    <mergeCell ref="AN52:AP52"/>
    <mergeCell ref="AN64:AP64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70:AP70"/>
    <mergeCell ref="AG70:AM70"/>
    <mergeCell ref="AN71:AP71"/>
    <mergeCell ref="AG71:AM71"/>
    <mergeCell ref="AN54:AP54"/>
  </mergeCells>
  <hyperlinks>
    <hyperlink ref="A56" location="'D.1.1 - Architektonicko-s...'!C2" display="/"/>
    <hyperlink ref="A58" location="'D.1.4.a - Zařízení pro vy...'!C2" display="/"/>
    <hyperlink ref="A59" location="'D.1.4.b - Zařízení pro oc...'!C2" display="/"/>
    <hyperlink ref="A60" location="'D.1.4.d - Zařízení pro mě...'!C2" display="/"/>
    <hyperlink ref="A61" location="'D.1.4.e - Zařízení zdravo...'!C2" display="/"/>
    <hyperlink ref="A62" location="'D.1.4.l - Zařízení slabop...'!C2" display="/"/>
    <hyperlink ref="A64" location="'D.1.4.m.1 - Zařízení AV t...'!C2" display="/"/>
    <hyperlink ref="A65" location="'D.1.4.m.2 - Zařízení AV t...'!C2" display="/"/>
    <hyperlink ref="A66" location="'D.1.4.g - Zařízení silnop...'!C2" display="/"/>
    <hyperlink ref="A67" location="'D.1.4.h - Zařízení EPS'!C2" display="/"/>
    <hyperlink ref="A68" location="'D.1.4.j - Zařízení JIS'!C2" display="/"/>
    <hyperlink ref="A69" location="'D.1.4.k - Kamerový systém...'!C2" display="/"/>
    <hyperlink ref="A70" location="'D.1.4.n - Stavební a pros...'!C2" display="/"/>
    <hyperlink ref="A71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118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81</v>
      </c>
    </row>
    <row r="4" spans="2:46" s="1" customFormat="1" ht="24.95" customHeight="1">
      <c r="B4" s="23"/>
      <c r="D4" s="145" t="s">
        <v>138</v>
      </c>
      <c r="L4" s="23"/>
      <c r="M4" s="14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7" t="s">
        <v>16</v>
      </c>
      <c r="L6" s="23"/>
    </row>
    <row r="7" spans="2:12" s="1" customFormat="1" ht="26.25" customHeight="1">
      <c r="B7" s="23"/>
      <c r="E7" s="148" t="str">
        <f>'Rekapitulace stavby'!K6</f>
        <v>ZČU - REKONSTRUKCE POSLUCHÁREN UP 101,104,108,112 a 115</v>
      </c>
      <c r="F7" s="147"/>
      <c r="G7" s="147"/>
      <c r="H7" s="147"/>
      <c r="L7" s="23"/>
    </row>
    <row r="8" spans="2:12" ht="12">
      <c r="B8" s="23"/>
      <c r="D8" s="147" t="s">
        <v>147</v>
      </c>
      <c r="L8" s="23"/>
    </row>
    <row r="9" spans="2:12" s="1" customFormat="1" ht="16.5" customHeight="1">
      <c r="B9" s="23"/>
      <c r="E9" s="148" t="s">
        <v>150</v>
      </c>
      <c r="F9" s="1"/>
      <c r="G9" s="1"/>
      <c r="H9" s="1"/>
      <c r="L9" s="23"/>
    </row>
    <row r="10" spans="2:12" s="1" customFormat="1" ht="12" customHeight="1">
      <c r="B10" s="23"/>
      <c r="D10" s="147" t="s">
        <v>153</v>
      </c>
      <c r="L10" s="23"/>
    </row>
    <row r="11" spans="1:31" s="2" customFormat="1" ht="16.5" customHeight="1">
      <c r="A11" s="41"/>
      <c r="B11" s="47"/>
      <c r="C11" s="41"/>
      <c r="D11" s="41"/>
      <c r="E11" s="160" t="s">
        <v>1438</v>
      </c>
      <c r="F11" s="41"/>
      <c r="G11" s="41"/>
      <c r="H11" s="41"/>
      <c r="I11" s="41"/>
      <c r="J11" s="41"/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7" t="s">
        <v>1439</v>
      </c>
      <c r="E12" s="41"/>
      <c r="F12" s="41"/>
      <c r="G12" s="41"/>
      <c r="H12" s="41"/>
      <c r="I12" s="41"/>
      <c r="J12" s="41"/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30" customHeight="1">
      <c r="A13" s="41"/>
      <c r="B13" s="47"/>
      <c r="C13" s="41"/>
      <c r="D13" s="41"/>
      <c r="E13" s="150" t="s">
        <v>2246</v>
      </c>
      <c r="F13" s="41"/>
      <c r="G13" s="41"/>
      <c r="H13" s="41"/>
      <c r="I13" s="41"/>
      <c r="J13" s="41"/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7"/>
      <c r="C14" s="41"/>
      <c r="D14" s="41"/>
      <c r="E14" s="41"/>
      <c r="F14" s="41"/>
      <c r="G14" s="41"/>
      <c r="H14" s="41"/>
      <c r="I14" s="41"/>
      <c r="J14" s="41"/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7"/>
      <c r="C15" s="41"/>
      <c r="D15" s="147" t="s">
        <v>18</v>
      </c>
      <c r="E15" s="41"/>
      <c r="F15" s="136" t="s">
        <v>19</v>
      </c>
      <c r="G15" s="41"/>
      <c r="H15" s="41"/>
      <c r="I15" s="147" t="s">
        <v>20</v>
      </c>
      <c r="J15" s="136" t="s">
        <v>19</v>
      </c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21</v>
      </c>
      <c r="E16" s="41"/>
      <c r="F16" s="136" t="s">
        <v>22</v>
      </c>
      <c r="G16" s="41"/>
      <c r="H16" s="41"/>
      <c r="I16" s="147" t="s">
        <v>23</v>
      </c>
      <c r="J16" s="151" t="str">
        <f>'Rekapitulace stavby'!AN8</f>
        <v>15. 1. 2024</v>
      </c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7"/>
      <c r="C17" s="41"/>
      <c r="D17" s="41"/>
      <c r="E17" s="41"/>
      <c r="F17" s="41"/>
      <c r="G17" s="41"/>
      <c r="H17" s="41"/>
      <c r="I17" s="41"/>
      <c r="J17" s="41"/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7"/>
      <c r="C18" s="41"/>
      <c r="D18" s="147" t="s">
        <v>25</v>
      </c>
      <c r="E18" s="41"/>
      <c r="F18" s="41"/>
      <c r="G18" s="41"/>
      <c r="H18" s="41"/>
      <c r="I18" s="147" t="s">
        <v>26</v>
      </c>
      <c r="J18" s="136" t="s">
        <v>19</v>
      </c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7"/>
      <c r="C19" s="41"/>
      <c r="D19" s="41"/>
      <c r="E19" s="136" t="s">
        <v>27</v>
      </c>
      <c r="F19" s="41"/>
      <c r="G19" s="41"/>
      <c r="H19" s="41"/>
      <c r="I19" s="147" t="s">
        <v>28</v>
      </c>
      <c r="J19" s="136" t="s">
        <v>19</v>
      </c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7"/>
      <c r="C20" s="41"/>
      <c r="D20" s="41"/>
      <c r="E20" s="41"/>
      <c r="F20" s="41"/>
      <c r="G20" s="41"/>
      <c r="H20" s="41"/>
      <c r="I20" s="41"/>
      <c r="J20" s="41"/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7"/>
      <c r="C21" s="41"/>
      <c r="D21" s="147" t="s">
        <v>29</v>
      </c>
      <c r="E21" s="41"/>
      <c r="F21" s="41"/>
      <c r="G21" s="41"/>
      <c r="H21" s="41"/>
      <c r="I21" s="147" t="s">
        <v>26</v>
      </c>
      <c r="J21" s="36" t="str">
        <f>'Rekapitulace stavby'!AN13</f>
        <v>Vyplň údaj</v>
      </c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7"/>
      <c r="C22" s="41"/>
      <c r="D22" s="41"/>
      <c r="E22" s="36" t="str">
        <f>'Rekapitulace stavby'!E14</f>
        <v>Vyplň údaj</v>
      </c>
      <c r="F22" s="136"/>
      <c r="G22" s="136"/>
      <c r="H22" s="136"/>
      <c r="I22" s="147" t="s">
        <v>28</v>
      </c>
      <c r="J22" s="36" t="str">
        <f>'Rekapitulace stavby'!AN14</f>
        <v>Vyplň údaj</v>
      </c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7"/>
      <c r="C23" s="41"/>
      <c r="D23" s="41"/>
      <c r="E23" s="41"/>
      <c r="F23" s="41"/>
      <c r="G23" s="41"/>
      <c r="H23" s="41"/>
      <c r="I23" s="41"/>
      <c r="J23" s="41"/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7"/>
      <c r="C24" s="41"/>
      <c r="D24" s="147" t="s">
        <v>31</v>
      </c>
      <c r="E24" s="41"/>
      <c r="F24" s="41"/>
      <c r="G24" s="41"/>
      <c r="H24" s="41"/>
      <c r="I24" s="147" t="s">
        <v>26</v>
      </c>
      <c r="J24" s="136" t="s">
        <v>19</v>
      </c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7"/>
      <c r="C25" s="41"/>
      <c r="D25" s="41"/>
      <c r="E25" s="136" t="s">
        <v>32</v>
      </c>
      <c r="F25" s="41"/>
      <c r="G25" s="41"/>
      <c r="H25" s="41"/>
      <c r="I25" s="147" t="s">
        <v>28</v>
      </c>
      <c r="J25" s="136" t="s">
        <v>19</v>
      </c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7"/>
      <c r="C26" s="41"/>
      <c r="D26" s="41"/>
      <c r="E26" s="41"/>
      <c r="F26" s="41"/>
      <c r="G26" s="41"/>
      <c r="H26" s="41"/>
      <c r="I26" s="41"/>
      <c r="J26" s="41"/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7"/>
      <c r="C27" s="41"/>
      <c r="D27" s="147" t="s">
        <v>34</v>
      </c>
      <c r="E27" s="41"/>
      <c r="F27" s="41"/>
      <c r="G27" s="41"/>
      <c r="H27" s="41"/>
      <c r="I27" s="147" t="s">
        <v>26</v>
      </c>
      <c r="J27" s="136" t="s">
        <v>19</v>
      </c>
      <c r="K27" s="41"/>
      <c r="L27" s="149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7"/>
      <c r="C28" s="41"/>
      <c r="D28" s="41"/>
      <c r="E28" s="136" t="s">
        <v>35</v>
      </c>
      <c r="F28" s="41"/>
      <c r="G28" s="41"/>
      <c r="H28" s="41"/>
      <c r="I28" s="147" t="s">
        <v>28</v>
      </c>
      <c r="J28" s="136" t="s">
        <v>19</v>
      </c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41"/>
      <c r="E29" s="41"/>
      <c r="F29" s="41"/>
      <c r="G29" s="41"/>
      <c r="H29" s="41"/>
      <c r="I29" s="41"/>
      <c r="J29" s="41"/>
      <c r="K29" s="41"/>
      <c r="L29" s="149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7"/>
      <c r="C30" s="41"/>
      <c r="D30" s="147" t="s">
        <v>36</v>
      </c>
      <c r="E30" s="41"/>
      <c r="F30" s="41"/>
      <c r="G30" s="41"/>
      <c r="H30" s="41"/>
      <c r="I30" s="41"/>
      <c r="J30" s="41"/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52"/>
      <c r="B31" s="153"/>
      <c r="C31" s="152"/>
      <c r="D31" s="152"/>
      <c r="E31" s="154" t="s">
        <v>37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1"/>
      <c r="B32" s="47"/>
      <c r="C32" s="41"/>
      <c r="D32" s="41"/>
      <c r="E32" s="41"/>
      <c r="F32" s="41"/>
      <c r="G32" s="41"/>
      <c r="H32" s="41"/>
      <c r="I32" s="41"/>
      <c r="J32" s="41"/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6"/>
      <c r="E33" s="156"/>
      <c r="F33" s="156"/>
      <c r="G33" s="156"/>
      <c r="H33" s="156"/>
      <c r="I33" s="156"/>
      <c r="J33" s="156"/>
      <c r="K33" s="156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7"/>
      <c r="C34" s="41"/>
      <c r="D34" s="157" t="s">
        <v>38</v>
      </c>
      <c r="E34" s="41"/>
      <c r="F34" s="41"/>
      <c r="G34" s="41"/>
      <c r="H34" s="41"/>
      <c r="I34" s="41"/>
      <c r="J34" s="158">
        <f>ROUND(J98,2)</f>
        <v>0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7"/>
      <c r="C35" s="41"/>
      <c r="D35" s="156"/>
      <c r="E35" s="156"/>
      <c r="F35" s="156"/>
      <c r="G35" s="156"/>
      <c r="H35" s="156"/>
      <c r="I35" s="156"/>
      <c r="J35" s="156"/>
      <c r="K35" s="156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41"/>
      <c r="F36" s="159" t="s">
        <v>40</v>
      </c>
      <c r="G36" s="41"/>
      <c r="H36" s="41"/>
      <c r="I36" s="159" t="s">
        <v>39</v>
      </c>
      <c r="J36" s="159" t="s">
        <v>41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7"/>
      <c r="C37" s="41"/>
      <c r="D37" s="160" t="s">
        <v>42</v>
      </c>
      <c r="E37" s="147" t="s">
        <v>43</v>
      </c>
      <c r="F37" s="161">
        <f>ROUND((SUM(BE98:BE244)),2)</f>
        <v>0</v>
      </c>
      <c r="G37" s="41"/>
      <c r="H37" s="41"/>
      <c r="I37" s="162">
        <v>0.21</v>
      </c>
      <c r="J37" s="161">
        <f>ROUND(((SUM(BE98:BE244))*I37),2)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7"/>
      <c r="C38" s="41"/>
      <c r="D38" s="41"/>
      <c r="E38" s="147" t="s">
        <v>44</v>
      </c>
      <c r="F38" s="161">
        <f>ROUND((SUM(BF98:BF244)),2)</f>
        <v>0</v>
      </c>
      <c r="G38" s="41"/>
      <c r="H38" s="41"/>
      <c r="I38" s="162">
        <v>0.12</v>
      </c>
      <c r="J38" s="161">
        <f>ROUND(((SUM(BF98:BF244))*I38),2)</f>
        <v>0</v>
      </c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45</v>
      </c>
      <c r="F39" s="161">
        <f>ROUND((SUM(BG98:BG244)),2)</f>
        <v>0</v>
      </c>
      <c r="G39" s="41"/>
      <c r="H39" s="41"/>
      <c r="I39" s="162">
        <v>0.21</v>
      </c>
      <c r="J39" s="161">
        <f>0</f>
        <v>0</v>
      </c>
      <c r="K39" s="41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7"/>
      <c r="C40" s="41"/>
      <c r="D40" s="41"/>
      <c r="E40" s="147" t="s">
        <v>46</v>
      </c>
      <c r="F40" s="161">
        <f>ROUND((SUM(BH98:BH244)),2)</f>
        <v>0</v>
      </c>
      <c r="G40" s="41"/>
      <c r="H40" s="41"/>
      <c r="I40" s="162">
        <v>0.12</v>
      </c>
      <c r="J40" s="161">
        <f>0</f>
        <v>0</v>
      </c>
      <c r="K40" s="4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7"/>
      <c r="C41" s="41"/>
      <c r="D41" s="41"/>
      <c r="E41" s="147" t="s">
        <v>47</v>
      </c>
      <c r="F41" s="161">
        <f>ROUND((SUM(BI98:BI244)),2)</f>
        <v>0</v>
      </c>
      <c r="G41" s="41"/>
      <c r="H41" s="41"/>
      <c r="I41" s="162">
        <v>0</v>
      </c>
      <c r="J41" s="161">
        <f>0</f>
        <v>0</v>
      </c>
      <c r="K41" s="41"/>
      <c r="L41" s="149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7"/>
      <c r="C42" s="41"/>
      <c r="D42" s="41"/>
      <c r="E42" s="41"/>
      <c r="F42" s="41"/>
      <c r="G42" s="41"/>
      <c r="H42" s="41"/>
      <c r="I42" s="41"/>
      <c r="J42" s="41"/>
      <c r="K42" s="41"/>
      <c r="L42" s="14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7"/>
      <c r="C43" s="163"/>
      <c r="D43" s="164" t="s">
        <v>48</v>
      </c>
      <c r="E43" s="165"/>
      <c r="F43" s="165"/>
      <c r="G43" s="166" t="s">
        <v>49</v>
      </c>
      <c r="H43" s="167" t="s">
        <v>50</v>
      </c>
      <c r="I43" s="165"/>
      <c r="J43" s="168">
        <f>SUM(J34:J41)</f>
        <v>0</v>
      </c>
      <c r="K43" s="169"/>
      <c r="L43" s="149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9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8" spans="1:31" s="2" customFormat="1" ht="6.95" customHeight="1">
      <c r="A48" s="4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24.95" customHeight="1">
      <c r="A49" s="41"/>
      <c r="B49" s="42"/>
      <c r="C49" s="26" t="s">
        <v>157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6.95" customHeight="1">
      <c r="A50" s="41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12" customHeight="1">
      <c r="A51" s="41"/>
      <c r="B51" s="42"/>
      <c r="C51" s="35" t="s">
        <v>16</v>
      </c>
      <c r="D51" s="43"/>
      <c r="E51" s="43"/>
      <c r="F51" s="43"/>
      <c r="G51" s="43"/>
      <c r="H51" s="43"/>
      <c r="I51" s="43"/>
      <c r="J51" s="43"/>
      <c r="K51" s="43"/>
      <c r="L51" s="149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26.25" customHeight="1">
      <c r="A52" s="41"/>
      <c r="B52" s="42"/>
      <c r="C52" s="43"/>
      <c r="D52" s="43"/>
      <c r="E52" s="174" t="str">
        <f>E7</f>
        <v>ZČU - REKONSTRUKCE POSLUCHÁREN UP 101,104,108,112 a 115</v>
      </c>
      <c r="F52" s="35"/>
      <c r="G52" s="35"/>
      <c r="H52" s="35"/>
      <c r="I52" s="43"/>
      <c r="J52" s="43"/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2:12" s="1" customFormat="1" ht="12" customHeight="1">
      <c r="B53" s="24"/>
      <c r="C53" s="35" t="s">
        <v>147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174" t="s">
        <v>150</v>
      </c>
      <c r="F54" s="25"/>
      <c r="G54" s="25"/>
      <c r="H54" s="25"/>
      <c r="I54" s="25"/>
      <c r="J54" s="25"/>
      <c r="K54" s="25"/>
      <c r="L54" s="23"/>
    </row>
    <row r="55" spans="2:12" s="1" customFormat="1" ht="12" customHeight="1">
      <c r="B55" s="24"/>
      <c r="C55" s="35" t="s">
        <v>153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41"/>
      <c r="B56" s="42"/>
      <c r="C56" s="43"/>
      <c r="D56" s="43"/>
      <c r="E56" s="295" t="s">
        <v>1438</v>
      </c>
      <c r="F56" s="43"/>
      <c r="G56" s="43"/>
      <c r="H56" s="43"/>
      <c r="I56" s="43"/>
      <c r="J56" s="43"/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12" customHeight="1">
      <c r="A57" s="41"/>
      <c r="B57" s="42"/>
      <c r="C57" s="35" t="s">
        <v>1439</v>
      </c>
      <c r="D57" s="43"/>
      <c r="E57" s="43"/>
      <c r="F57" s="43"/>
      <c r="G57" s="43"/>
      <c r="H57" s="43"/>
      <c r="I57" s="43"/>
      <c r="J57" s="43"/>
      <c r="K57" s="43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30" customHeight="1">
      <c r="A58" s="41"/>
      <c r="B58" s="42"/>
      <c r="C58" s="43"/>
      <c r="D58" s="43"/>
      <c r="E58" s="72" t="str">
        <f>E13</f>
        <v xml:space="preserve">D.1.4.g - Zařízení silnoproudé elektrotechniky, včetně bleskosvodů a uzemnění, osvělení </v>
      </c>
      <c r="F58" s="43"/>
      <c r="G58" s="43"/>
      <c r="H58" s="43"/>
      <c r="I58" s="43"/>
      <c r="J58" s="43"/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6.95" customHeight="1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2" customHeight="1">
      <c r="A60" s="41"/>
      <c r="B60" s="42"/>
      <c r="C60" s="35" t="s">
        <v>21</v>
      </c>
      <c r="D60" s="43"/>
      <c r="E60" s="43"/>
      <c r="F60" s="30" t="str">
        <f>F16</f>
        <v>Areál ZČU, Univerzitní 22, 306 14 Plzeň</v>
      </c>
      <c r="G60" s="43"/>
      <c r="H60" s="43"/>
      <c r="I60" s="35" t="s">
        <v>23</v>
      </c>
      <c r="J60" s="75" t="str">
        <f>IF(J16="","",J16)</f>
        <v>15. 1. 2024</v>
      </c>
      <c r="K60" s="43"/>
      <c r="L60" s="149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6.95" customHeight="1">
      <c r="A61" s="41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14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25.65" customHeight="1">
      <c r="A62" s="41"/>
      <c r="B62" s="42"/>
      <c r="C62" s="35" t="s">
        <v>25</v>
      </c>
      <c r="D62" s="43"/>
      <c r="E62" s="43"/>
      <c r="F62" s="30" t="str">
        <f>E19</f>
        <v>Západočeská univerzita v Plzni, Univerzitní 8, 306</v>
      </c>
      <c r="G62" s="43"/>
      <c r="H62" s="43"/>
      <c r="I62" s="35" t="s">
        <v>31</v>
      </c>
      <c r="J62" s="39" t="str">
        <f>E25</f>
        <v>ATELIER SOUKUP OPL ŠVEHLA S.R.O.</v>
      </c>
      <c r="K62" s="43"/>
      <c r="L62" s="149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31" s="2" customFormat="1" ht="15.15" customHeight="1">
      <c r="A63" s="41"/>
      <c r="B63" s="42"/>
      <c r="C63" s="35" t="s">
        <v>29</v>
      </c>
      <c r="D63" s="43"/>
      <c r="E63" s="43"/>
      <c r="F63" s="30" t="str">
        <f>IF(E22="","",E22)</f>
        <v>Vyplň údaj</v>
      </c>
      <c r="G63" s="43"/>
      <c r="H63" s="43"/>
      <c r="I63" s="35" t="s">
        <v>34</v>
      </c>
      <c r="J63" s="39" t="str">
        <f>E28</f>
        <v>Michal Jirka</v>
      </c>
      <c r="K63" s="43"/>
      <c r="L63" s="149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1:31" s="2" customFormat="1" ht="10.3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49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29.25" customHeight="1">
      <c r="A65" s="41"/>
      <c r="B65" s="42"/>
      <c r="C65" s="175" t="s">
        <v>158</v>
      </c>
      <c r="D65" s="176"/>
      <c r="E65" s="176"/>
      <c r="F65" s="176"/>
      <c r="G65" s="176"/>
      <c r="H65" s="176"/>
      <c r="I65" s="176"/>
      <c r="J65" s="177" t="s">
        <v>159</v>
      </c>
      <c r="K65" s="176"/>
      <c r="L65" s="149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10.3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49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47" s="2" customFormat="1" ht="22.8" customHeight="1">
      <c r="A67" s="41"/>
      <c r="B67" s="42"/>
      <c r="C67" s="178" t="s">
        <v>70</v>
      </c>
      <c r="D67" s="43"/>
      <c r="E67" s="43"/>
      <c r="F67" s="43"/>
      <c r="G67" s="43"/>
      <c r="H67" s="43"/>
      <c r="I67" s="43"/>
      <c r="J67" s="105">
        <f>J98</f>
        <v>0</v>
      </c>
      <c r="K67" s="43"/>
      <c r="L67" s="149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U67" s="20" t="s">
        <v>160</v>
      </c>
    </row>
    <row r="68" spans="1:31" s="9" customFormat="1" ht="24.95" customHeight="1">
      <c r="A68" s="9"/>
      <c r="B68" s="179"/>
      <c r="C68" s="180"/>
      <c r="D68" s="181" t="s">
        <v>2247</v>
      </c>
      <c r="E68" s="182"/>
      <c r="F68" s="182"/>
      <c r="G68" s="182"/>
      <c r="H68" s="182"/>
      <c r="I68" s="182"/>
      <c r="J68" s="183">
        <f>J99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8"/>
      <c r="D69" s="186" t="s">
        <v>2248</v>
      </c>
      <c r="E69" s="187"/>
      <c r="F69" s="187"/>
      <c r="G69" s="187"/>
      <c r="H69" s="187"/>
      <c r="I69" s="187"/>
      <c r="J69" s="188">
        <f>J100</f>
        <v>0</v>
      </c>
      <c r="K69" s="128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8"/>
      <c r="D70" s="186" t="s">
        <v>2249</v>
      </c>
      <c r="E70" s="187"/>
      <c r="F70" s="187"/>
      <c r="G70" s="187"/>
      <c r="H70" s="187"/>
      <c r="I70" s="187"/>
      <c r="J70" s="188">
        <f>J135</f>
        <v>0</v>
      </c>
      <c r="K70" s="128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8"/>
      <c r="D71" s="186" t="s">
        <v>2250</v>
      </c>
      <c r="E71" s="187"/>
      <c r="F71" s="187"/>
      <c r="G71" s="187"/>
      <c r="H71" s="187"/>
      <c r="I71" s="187"/>
      <c r="J71" s="188">
        <f>J160</f>
        <v>0</v>
      </c>
      <c r="K71" s="128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28"/>
      <c r="D72" s="186" t="s">
        <v>2251</v>
      </c>
      <c r="E72" s="187"/>
      <c r="F72" s="187"/>
      <c r="G72" s="187"/>
      <c r="H72" s="187"/>
      <c r="I72" s="187"/>
      <c r="J72" s="188">
        <f>J174</f>
        <v>0</v>
      </c>
      <c r="K72" s="128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28"/>
      <c r="D73" s="186" t="s">
        <v>2252</v>
      </c>
      <c r="E73" s="187"/>
      <c r="F73" s="187"/>
      <c r="G73" s="187"/>
      <c r="H73" s="187"/>
      <c r="I73" s="187"/>
      <c r="J73" s="188">
        <f>J203</f>
        <v>0</v>
      </c>
      <c r="K73" s="128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5"/>
      <c r="C74" s="128"/>
      <c r="D74" s="186" t="s">
        <v>2253</v>
      </c>
      <c r="E74" s="187"/>
      <c r="F74" s="187"/>
      <c r="G74" s="187"/>
      <c r="H74" s="187"/>
      <c r="I74" s="187"/>
      <c r="J74" s="188">
        <f>J206</f>
        <v>0</v>
      </c>
      <c r="K74" s="128"/>
      <c r="L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49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49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80" spans="1:31" s="2" customFormat="1" ht="6.95" customHeight="1">
      <c r="A80" s="41"/>
      <c r="B80" s="64"/>
      <c r="C80" s="65"/>
      <c r="D80" s="65"/>
      <c r="E80" s="65"/>
      <c r="F80" s="65"/>
      <c r="G80" s="65"/>
      <c r="H80" s="65"/>
      <c r="I80" s="65"/>
      <c r="J80" s="65"/>
      <c r="K80" s="65"/>
      <c r="L80" s="149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24.95" customHeight="1">
      <c r="A81" s="41"/>
      <c r="B81" s="42"/>
      <c r="C81" s="26" t="s">
        <v>192</v>
      </c>
      <c r="D81" s="43"/>
      <c r="E81" s="43"/>
      <c r="F81" s="43"/>
      <c r="G81" s="43"/>
      <c r="H81" s="43"/>
      <c r="I81" s="43"/>
      <c r="J81" s="43"/>
      <c r="K81" s="43"/>
      <c r="L81" s="149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49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5" t="s">
        <v>16</v>
      </c>
      <c r="D83" s="43"/>
      <c r="E83" s="43"/>
      <c r="F83" s="43"/>
      <c r="G83" s="43"/>
      <c r="H83" s="43"/>
      <c r="I83" s="43"/>
      <c r="J83" s="43"/>
      <c r="K83" s="43"/>
      <c r="L83" s="149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26.25" customHeight="1">
      <c r="A84" s="41"/>
      <c r="B84" s="42"/>
      <c r="C84" s="43"/>
      <c r="D84" s="43"/>
      <c r="E84" s="174" t="str">
        <f>E7</f>
        <v>ZČU - REKONSTRUKCE POSLUCHÁREN UP 101,104,108,112 a 115</v>
      </c>
      <c r="F84" s="35"/>
      <c r="G84" s="35"/>
      <c r="H84" s="35"/>
      <c r="I84" s="43"/>
      <c r="J84" s="43"/>
      <c r="K84" s="43"/>
      <c r="L84" s="149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2:12" s="1" customFormat="1" ht="12" customHeight="1">
      <c r="B85" s="24"/>
      <c r="C85" s="35" t="s">
        <v>147</v>
      </c>
      <c r="D85" s="25"/>
      <c r="E85" s="25"/>
      <c r="F85" s="25"/>
      <c r="G85" s="25"/>
      <c r="H85" s="25"/>
      <c r="I85" s="25"/>
      <c r="J85" s="25"/>
      <c r="K85" s="25"/>
      <c r="L85" s="23"/>
    </row>
    <row r="86" spans="2:12" s="1" customFormat="1" ht="16.5" customHeight="1">
      <c r="B86" s="24"/>
      <c r="C86" s="25"/>
      <c r="D86" s="25"/>
      <c r="E86" s="174" t="s">
        <v>150</v>
      </c>
      <c r="F86" s="25"/>
      <c r="G86" s="25"/>
      <c r="H86" s="25"/>
      <c r="I86" s="25"/>
      <c r="J86" s="25"/>
      <c r="K86" s="25"/>
      <c r="L86" s="23"/>
    </row>
    <row r="87" spans="2:12" s="1" customFormat="1" ht="12" customHeight="1">
      <c r="B87" s="24"/>
      <c r="C87" s="35" t="s">
        <v>153</v>
      </c>
      <c r="D87" s="25"/>
      <c r="E87" s="25"/>
      <c r="F87" s="25"/>
      <c r="G87" s="25"/>
      <c r="H87" s="25"/>
      <c r="I87" s="25"/>
      <c r="J87" s="25"/>
      <c r="K87" s="25"/>
      <c r="L87" s="23"/>
    </row>
    <row r="88" spans="1:31" s="2" customFormat="1" ht="16.5" customHeight="1">
      <c r="A88" s="41"/>
      <c r="B88" s="42"/>
      <c r="C88" s="43"/>
      <c r="D88" s="43"/>
      <c r="E88" s="295" t="s">
        <v>1438</v>
      </c>
      <c r="F88" s="43"/>
      <c r="G88" s="43"/>
      <c r="H88" s="43"/>
      <c r="I88" s="43"/>
      <c r="J88" s="43"/>
      <c r="K88" s="43"/>
      <c r="L88" s="149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5" t="s">
        <v>1439</v>
      </c>
      <c r="D89" s="43"/>
      <c r="E89" s="43"/>
      <c r="F89" s="43"/>
      <c r="G89" s="43"/>
      <c r="H89" s="43"/>
      <c r="I89" s="43"/>
      <c r="J89" s="43"/>
      <c r="K89" s="43"/>
      <c r="L89" s="149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30" customHeight="1">
      <c r="A90" s="41"/>
      <c r="B90" s="42"/>
      <c r="C90" s="43"/>
      <c r="D90" s="43"/>
      <c r="E90" s="72" t="str">
        <f>E13</f>
        <v xml:space="preserve">D.1.4.g - Zařízení silnoproudé elektrotechniky, včetně bleskosvodů a uzemnění, osvělení </v>
      </c>
      <c r="F90" s="43"/>
      <c r="G90" s="43"/>
      <c r="H90" s="43"/>
      <c r="I90" s="43"/>
      <c r="J90" s="43"/>
      <c r="K90" s="43"/>
      <c r="L90" s="149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6.95" customHeight="1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149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2" customHeight="1">
      <c r="A92" s="41"/>
      <c r="B92" s="42"/>
      <c r="C92" s="35" t="s">
        <v>21</v>
      </c>
      <c r="D92" s="43"/>
      <c r="E92" s="43"/>
      <c r="F92" s="30" t="str">
        <f>F16</f>
        <v>Areál ZČU, Univerzitní 22, 306 14 Plzeň</v>
      </c>
      <c r="G92" s="43"/>
      <c r="H92" s="43"/>
      <c r="I92" s="35" t="s">
        <v>23</v>
      </c>
      <c r="J92" s="75" t="str">
        <f>IF(J16="","",J16)</f>
        <v>15. 1. 2024</v>
      </c>
      <c r="K92" s="43"/>
      <c r="L92" s="149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6.95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149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5.65" customHeight="1">
      <c r="A94" s="41"/>
      <c r="B94" s="42"/>
      <c r="C94" s="35" t="s">
        <v>25</v>
      </c>
      <c r="D94" s="43"/>
      <c r="E94" s="43"/>
      <c r="F94" s="30" t="str">
        <f>E19</f>
        <v>Západočeská univerzita v Plzni, Univerzitní 8, 306</v>
      </c>
      <c r="G94" s="43"/>
      <c r="H94" s="43"/>
      <c r="I94" s="35" t="s">
        <v>31</v>
      </c>
      <c r="J94" s="39" t="str">
        <f>E25</f>
        <v>ATELIER SOUKUP OPL ŠVEHLA S.R.O.</v>
      </c>
      <c r="K94" s="43"/>
      <c r="L94" s="149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5.15" customHeight="1">
      <c r="A95" s="41"/>
      <c r="B95" s="42"/>
      <c r="C95" s="35" t="s">
        <v>29</v>
      </c>
      <c r="D95" s="43"/>
      <c r="E95" s="43"/>
      <c r="F95" s="30" t="str">
        <f>IF(E22="","",E22)</f>
        <v>Vyplň údaj</v>
      </c>
      <c r="G95" s="43"/>
      <c r="H95" s="43"/>
      <c r="I95" s="35" t="s">
        <v>34</v>
      </c>
      <c r="J95" s="39" t="str">
        <f>E28</f>
        <v>Michal Jirka</v>
      </c>
      <c r="K95" s="43"/>
      <c r="L95" s="149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0.3" customHeight="1">
      <c r="A96" s="41"/>
      <c r="B96" s="42"/>
      <c r="C96" s="43"/>
      <c r="D96" s="43"/>
      <c r="E96" s="43"/>
      <c r="F96" s="43"/>
      <c r="G96" s="43"/>
      <c r="H96" s="43"/>
      <c r="I96" s="43"/>
      <c r="J96" s="43"/>
      <c r="K96" s="43"/>
      <c r="L96" s="149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11" customFormat="1" ht="29.25" customHeight="1">
      <c r="A97" s="190"/>
      <c r="B97" s="191"/>
      <c r="C97" s="192" t="s">
        <v>193</v>
      </c>
      <c r="D97" s="193" t="s">
        <v>57</v>
      </c>
      <c r="E97" s="193" t="s">
        <v>53</v>
      </c>
      <c r="F97" s="193" t="s">
        <v>54</v>
      </c>
      <c r="G97" s="193" t="s">
        <v>194</v>
      </c>
      <c r="H97" s="193" t="s">
        <v>195</v>
      </c>
      <c r="I97" s="193" t="s">
        <v>196</v>
      </c>
      <c r="J97" s="193" t="s">
        <v>159</v>
      </c>
      <c r="K97" s="194" t="s">
        <v>197</v>
      </c>
      <c r="L97" s="195"/>
      <c r="M97" s="95" t="s">
        <v>19</v>
      </c>
      <c r="N97" s="96" t="s">
        <v>42</v>
      </c>
      <c r="O97" s="96" t="s">
        <v>198</v>
      </c>
      <c r="P97" s="96" t="s">
        <v>199</v>
      </c>
      <c r="Q97" s="96" t="s">
        <v>200</v>
      </c>
      <c r="R97" s="96" t="s">
        <v>201</v>
      </c>
      <c r="S97" s="96" t="s">
        <v>202</v>
      </c>
      <c r="T97" s="97" t="s">
        <v>203</v>
      </c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</row>
    <row r="98" spans="1:63" s="2" customFormat="1" ht="22.8" customHeight="1">
      <c r="A98" s="41"/>
      <c r="B98" s="42"/>
      <c r="C98" s="102" t="s">
        <v>204</v>
      </c>
      <c r="D98" s="43"/>
      <c r="E98" s="43"/>
      <c r="F98" s="43"/>
      <c r="G98" s="43"/>
      <c r="H98" s="43"/>
      <c r="I98" s="43"/>
      <c r="J98" s="196">
        <f>BK98</f>
        <v>0</v>
      </c>
      <c r="K98" s="43"/>
      <c r="L98" s="47"/>
      <c r="M98" s="98"/>
      <c r="N98" s="197"/>
      <c r="O98" s="99"/>
      <c r="P98" s="198">
        <f>P99</f>
        <v>0</v>
      </c>
      <c r="Q98" s="99"/>
      <c r="R98" s="198">
        <f>R99</f>
        <v>0</v>
      </c>
      <c r="S98" s="99"/>
      <c r="T98" s="199">
        <f>T99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71</v>
      </c>
      <c r="AU98" s="20" t="s">
        <v>160</v>
      </c>
      <c r="BK98" s="200">
        <f>BK99</f>
        <v>0</v>
      </c>
    </row>
    <row r="99" spans="1:63" s="12" customFormat="1" ht="25.9" customHeight="1">
      <c r="A99" s="12"/>
      <c r="B99" s="201"/>
      <c r="C99" s="202"/>
      <c r="D99" s="203" t="s">
        <v>71</v>
      </c>
      <c r="E99" s="204" t="s">
        <v>2254</v>
      </c>
      <c r="F99" s="204" t="s">
        <v>2255</v>
      </c>
      <c r="G99" s="202"/>
      <c r="H99" s="202"/>
      <c r="I99" s="205"/>
      <c r="J99" s="206">
        <f>BK99</f>
        <v>0</v>
      </c>
      <c r="K99" s="202"/>
      <c r="L99" s="207"/>
      <c r="M99" s="208"/>
      <c r="N99" s="209"/>
      <c r="O99" s="209"/>
      <c r="P99" s="210">
        <f>P100+P135+P160+P174+P203+P206</f>
        <v>0</v>
      </c>
      <c r="Q99" s="209"/>
      <c r="R99" s="210">
        <f>R100+R135+R160+R174+R203+R206</f>
        <v>0</v>
      </c>
      <c r="S99" s="209"/>
      <c r="T99" s="211">
        <f>T100+T135+T160+T174+T203+T206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2" t="s">
        <v>79</v>
      </c>
      <c r="AT99" s="213" t="s">
        <v>71</v>
      </c>
      <c r="AU99" s="213" t="s">
        <v>72</v>
      </c>
      <c r="AY99" s="212" t="s">
        <v>207</v>
      </c>
      <c r="BK99" s="214">
        <f>BK100+BK135+BK160+BK174+BK203+BK206</f>
        <v>0</v>
      </c>
    </row>
    <row r="100" spans="1:63" s="12" customFormat="1" ht="22.8" customHeight="1">
      <c r="A100" s="12"/>
      <c r="B100" s="201"/>
      <c r="C100" s="202"/>
      <c r="D100" s="203" t="s">
        <v>71</v>
      </c>
      <c r="E100" s="215" t="s">
        <v>1463</v>
      </c>
      <c r="F100" s="215" t="s">
        <v>2256</v>
      </c>
      <c r="G100" s="202"/>
      <c r="H100" s="202"/>
      <c r="I100" s="205"/>
      <c r="J100" s="216">
        <f>BK100</f>
        <v>0</v>
      </c>
      <c r="K100" s="202"/>
      <c r="L100" s="207"/>
      <c r="M100" s="208"/>
      <c r="N100" s="209"/>
      <c r="O100" s="209"/>
      <c r="P100" s="210">
        <f>SUM(P101:P134)</f>
        <v>0</v>
      </c>
      <c r="Q100" s="209"/>
      <c r="R100" s="210">
        <f>SUM(R101:R134)</f>
        <v>0</v>
      </c>
      <c r="S100" s="209"/>
      <c r="T100" s="211">
        <f>SUM(T101:T134)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2" t="s">
        <v>79</v>
      </c>
      <c r="AT100" s="213" t="s">
        <v>71</v>
      </c>
      <c r="AU100" s="213" t="s">
        <v>79</v>
      </c>
      <c r="AY100" s="212" t="s">
        <v>207</v>
      </c>
      <c r="BK100" s="214">
        <f>SUM(BK101:BK134)</f>
        <v>0</v>
      </c>
    </row>
    <row r="101" spans="1:65" s="2" customFormat="1" ht="24.15" customHeight="1">
      <c r="A101" s="41"/>
      <c r="B101" s="42"/>
      <c r="C101" s="217" t="s">
        <v>79</v>
      </c>
      <c r="D101" s="217" t="s">
        <v>209</v>
      </c>
      <c r="E101" s="218" t="s">
        <v>2257</v>
      </c>
      <c r="F101" s="219" t="s">
        <v>2258</v>
      </c>
      <c r="G101" s="220" t="s">
        <v>654</v>
      </c>
      <c r="H101" s="221">
        <v>15</v>
      </c>
      <c r="I101" s="222"/>
      <c r="J101" s="223">
        <f>ROUND(I101*H101,2)</f>
        <v>0</v>
      </c>
      <c r="K101" s="219" t="s">
        <v>331</v>
      </c>
      <c r="L101" s="47"/>
      <c r="M101" s="224" t="s">
        <v>19</v>
      </c>
      <c r="N101" s="225" t="s">
        <v>43</v>
      </c>
      <c r="O101" s="87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8" t="s">
        <v>111</v>
      </c>
      <c r="AT101" s="228" t="s">
        <v>209</v>
      </c>
      <c r="AU101" s="228" t="s">
        <v>81</v>
      </c>
      <c r="AY101" s="20" t="s">
        <v>207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20" t="s">
        <v>79</v>
      </c>
      <c r="BK101" s="229">
        <f>ROUND(I101*H101,2)</f>
        <v>0</v>
      </c>
      <c r="BL101" s="20" t="s">
        <v>111</v>
      </c>
      <c r="BM101" s="228" t="s">
        <v>2259</v>
      </c>
    </row>
    <row r="102" spans="1:47" s="2" customFormat="1" ht="12">
      <c r="A102" s="41"/>
      <c r="B102" s="42"/>
      <c r="C102" s="43"/>
      <c r="D102" s="230" t="s">
        <v>215</v>
      </c>
      <c r="E102" s="43"/>
      <c r="F102" s="231" t="s">
        <v>2258</v>
      </c>
      <c r="G102" s="43"/>
      <c r="H102" s="43"/>
      <c r="I102" s="232"/>
      <c r="J102" s="43"/>
      <c r="K102" s="43"/>
      <c r="L102" s="47"/>
      <c r="M102" s="233"/>
      <c r="N102" s="23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215</v>
      </c>
      <c r="AU102" s="20" t="s">
        <v>81</v>
      </c>
    </row>
    <row r="103" spans="1:65" s="2" customFormat="1" ht="24.15" customHeight="1">
      <c r="A103" s="41"/>
      <c r="B103" s="42"/>
      <c r="C103" s="217" t="s">
        <v>81</v>
      </c>
      <c r="D103" s="217" t="s">
        <v>209</v>
      </c>
      <c r="E103" s="218" t="s">
        <v>2260</v>
      </c>
      <c r="F103" s="219" t="s">
        <v>2261</v>
      </c>
      <c r="G103" s="220" t="s">
        <v>654</v>
      </c>
      <c r="H103" s="221">
        <v>30</v>
      </c>
      <c r="I103" s="222"/>
      <c r="J103" s="223">
        <f>ROUND(I103*H103,2)</f>
        <v>0</v>
      </c>
      <c r="K103" s="219" t="s">
        <v>331</v>
      </c>
      <c r="L103" s="47"/>
      <c r="M103" s="224" t="s">
        <v>19</v>
      </c>
      <c r="N103" s="225" t="s">
        <v>43</v>
      </c>
      <c r="O103" s="87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8" t="s">
        <v>111</v>
      </c>
      <c r="AT103" s="228" t="s">
        <v>209</v>
      </c>
      <c r="AU103" s="228" t="s">
        <v>81</v>
      </c>
      <c r="AY103" s="20" t="s">
        <v>207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20" t="s">
        <v>79</v>
      </c>
      <c r="BK103" s="229">
        <f>ROUND(I103*H103,2)</f>
        <v>0</v>
      </c>
      <c r="BL103" s="20" t="s">
        <v>111</v>
      </c>
      <c r="BM103" s="228" t="s">
        <v>2262</v>
      </c>
    </row>
    <row r="104" spans="1:47" s="2" customFormat="1" ht="12">
      <c r="A104" s="41"/>
      <c r="B104" s="42"/>
      <c r="C104" s="43"/>
      <c r="D104" s="230" t="s">
        <v>215</v>
      </c>
      <c r="E104" s="43"/>
      <c r="F104" s="231" t="s">
        <v>2261</v>
      </c>
      <c r="G104" s="43"/>
      <c r="H104" s="43"/>
      <c r="I104" s="232"/>
      <c r="J104" s="43"/>
      <c r="K104" s="43"/>
      <c r="L104" s="47"/>
      <c r="M104" s="233"/>
      <c r="N104" s="234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215</v>
      </c>
      <c r="AU104" s="20" t="s">
        <v>81</v>
      </c>
    </row>
    <row r="105" spans="1:65" s="2" customFormat="1" ht="33" customHeight="1">
      <c r="A105" s="41"/>
      <c r="B105" s="42"/>
      <c r="C105" s="217" t="s">
        <v>92</v>
      </c>
      <c r="D105" s="217" t="s">
        <v>209</v>
      </c>
      <c r="E105" s="218" t="s">
        <v>2263</v>
      </c>
      <c r="F105" s="219" t="s">
        <v>2264</v>
      </c>
      <c r="G105" s="220" t="s">
        <v>654</v>
      </c>
      <c r="H105" s="221">
        <v>10</v>
      </c>
      <c r="I105" s="222"/>
      <c r="J105" s="223">
        <f>ROUND(I105*H105,2)</f>
        <v>0</v>
      </c>
      <c r="K105" s="219" t="s">
        <v>331</v>
      </c>
      <c r="L105" s="47"/>
      <c r="M105" s="224" t="s">
        <v>19</v>
      </c>
      <c r="N105" s="225" t="s">
        <v>43</v>
      </c>
      <c r="O105" s="87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28" t="s">
        <v>111</v>
      </c>
      <c r="AT105" s="228" t="s">
        <v>209</v>
      </c>
      <c r="AU105" s="228" t="s">
        <v>81</v>
      </c>
      <c r="AY105" s="20" t="s">
        <v>207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20" t="s">
        <v>79</v>
      </c>
      <c r="BK105" s="229">
        <f>ROUND(I105*H105,2)</f>
        <v>0</v>
      </c>
      <c r="BL105" s="20" t="s">
        <v>111</v>
      </c>
      <c r="BM105" s="228" t="s">
        <v>2265</v>
      </c>
    </row>
    <row r="106" spans="1:47" s="2" customFormat="1" ht="12">
      <c r="A106" s="41"/>
      <c r="B106" s="42"/>
      <c r="C106" s="43"/>
      <c r="D106" s="230" t="s">
        <v>215</v>
      </c>
      <c r="E106" s="43"/>
      <c r="F106" s="231" t="s">
        <v>2264</v>
      </c>
      <c r="G106" s="43"/>
      <c r="H106" s="43"/>
      <c r="I106" s="232"/>
      <c r="J106" s="43"/>
      <c r="K106" s="43"/>
      <c r="L106" s="47"/>
      <c r="M106" s="233"/>
      <c r="N106" s="23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215</v>
      </c>
      <c r="AU106" s="20" t="s">
        <v>81</v>
      </c>
    </row>
    <row r="107" spans="1:65" s="2" customFormat="1" ht="37.8" customHeight="1">
      <c r="A107" s="41"/>
      <c r="B107" s="42"/>
      <c r="C107" s="217" t="s">
        <v>111</v>
      </c>
      <c r="D107" s="217" t="s">
        <v>209</v>
      </c>
      <c r="E107" s="218" t="s">
        <v>2266</v>
      </c>
      <c r="F107" s="219" t="s">
        <v>2267</v>
      </c>
      <c r="G107" s="220" t="s">
        <v>654</v>
      </c>
      <c r="H107" s="221">
        <v>25</v>
      </c>
      <c r="I107" s="222"/>
      <c r="J107" s="223">
        <f>ROUND(I107*H107,2)</f>
        <v>0</v>
      </c>
      <c r="K107" s="219" t="s">
        <v>331</v>
      </c>
      <c r="L107" s="47"/>
      <c r="M107" s="224" t="s">
        <v>19</v>
      </c>
      <c r="N107" s="225" t="s">
        <v>43</v>
      </c>
      <c r="O107" s="87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8" t="s">
        <v>111</v>
      </c>
      <c r="AT107" s="228" t="s">
        <v>209</v>
      </c>
      <c r="AU107" s="228" t="s">
        <v>81</v>
      </c>
      <c r="AY107" s="20" t="s">
        <v>207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0" t="s">
        <v>79</v>
      </c>
      <c r="BK107" s="229">
        <f>ROUND(I107*H107,2)</f>
        <v>0</v>
      </c>
      <c r="BL107" s="20" t="s">
        <v>111</v>
      </c>
      <c r="BM107" s="228" t="s">
        <v>2268</v>
      </c>
    </row>
    <row r="108" spans="1:47" s="2" customFormat="1" ht="12">
      <c r="A108" s="41"/>
      <c r="B108" s="42"/>
      <c r="C108" s="43"/>
      <c r="D108" s="230" t="s">
        <v>215</v>
      </c>
      <c r="E108" s="43"/>
      <c r="F108" s="231" t="s">
        <v>2267</v>
      </c>
      <c r="G108" s="43"/>
      <c r="H108" s="43"/>
      <c r="I108" s="232"/>
      <c r="J108" s="43"/>
      <c r="K108" s="43"/>
      <c r="L108" s="47"/>
      <c r="M108" s="233"/>
      <c r="N108" s="23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215</v>
      </c>
      <c r="AU108" s="20" t="s">
        <v>81</v>
      </c>
    </row>
    <row r="109" spans="1:65" s="2" customFormat="1" ht="37.8" customHeight="1">
      <c r="A109" s="41"/>
      <c r="B109" s="42"/>
      <c r="C109" s="217" t="s">
        <v>241</v>
      </c>
      <c r="D109" s="217" t="s">
        <v>209</v>
      </c>
      <c r="E109" s="218" t="s">
        <v>2269</v>
      </c>
      <c r="F109" s="219" t="s">
        <v>2270</v>
      </c>
      <c r="G109" s="220" t="s">
        <v>654</v>
      </c>
      <c r="H109" s="221">
        <v>35</v>
      </c>
      <c r="I109" s="222"/>
      <c r="J109" s="223">
        <f>ROUND(I109*H109,2)</f>
        <v>0</v>
      </c>
      <c r="K109" s="219" t="s">
        <v>331</v>
      </c>
      <c r="L109" s="47"/>
      <c r="M109" s="224" t="s">
        <v>19</v>
      </c>
      <c r="N109" s="225" t="s">
        <v>43</v>
      </c>
      <c r="O109" s="87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8" t="s">
        <v>111</v>
      </c>
      <c r="AT109" s="228" t="s">
        <v>209</v>
      </c>
      <c r="AU109" s="228" t="s">
        <v>81</v>
      </c>
      <c r="AY109" s="20" t="s">
        <v>207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20" t="s">
        <v>79</v>
      </c>
      <c r="BK109" s="229">
        <f>ROUND(I109*H109,2)</f>
        <v>0</v>
      </c>
      <c r="BL109" s="20" t="s">
        <v>111</v>
      </c>
      <c r="BM109" s="228" t="s">
        <v>2271</v>
      </c>
    </row>
    <row r="110" spans="1:47" s="2" customFormat="1" ht="12">
      <c r="A110" s="41"/>
      <c r="B110" s="42"/>
      <c r="C110" s="43"/>
      <c r="D110" s="230" t="s">
        <v>215</v>
      </c>
      <c r="E110" s="43"/>
      <c r="F110" s="231" t="s">
        <v>2270</v>
      </c>
      <c r="G110" s="43"/>
      <c r="H110" s="43"/>
      <c r="I110" s="232"/>
      <c r="J110" s="43"/>
      <c r="K110" s="43"/>
      <c r="L110" s="47"/>
      <c r="M110" s="233"/>
      <c r="N110" s="23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215</v>
      </c>
      <c r="AU110" s="20" t="s">
        <v>81</v>
      </c>
    </row>
    <row r="111" spans="1:65" s="2" customFormat="1" ht="37.8" customHeight="1">
      <c r="A111" s="41"/>
      <c r="B111" s="42"/>
      <c r="C111" s="217" t="s">
        <v>250</v>
      </c>
      <c r="D111" s="217" t="s">
        <v>209</v>
      </c>
      <c r="E111" s="218" t="s">
        <v>2272</v>
      </c>
      <c r="F111" s="219" t="s">
        <v>2273</v>
      </c>
      <c r="G111" s="220" t="s">
        <v>654</v>
      </c>
      <c r="H111" s="221">
        <v>215</v>
      </c>
      <c r="I111" s="222"/>
      <c r="J111" s="223">
        <f>ROUND(I111*H111,2)</f>
        <v>0</v>
      </c>
      <c r="K111" s="219" t="s">
        <v>331</v>
      </c>
      <c r="L111" s="47"/>
      <c r="M111" s="224" t="s">
        <v>19</v>
      </c>
      <c r="N111" s="225" t="s">
        <v>43</v>
      </c>
      <c r="O111" s="87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28" t="s">
        <v>111</v>
      </c>
      <c r="AT111" s="228" t="s">
        <v>209</v>
      </c>
      <c r="AU111" s="228" t="s">
        <v>81</v>
      </c>
      <c r="AY111" s="20" t="s">
        <v>207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20" t="s">
        <v>79</v>
      </c>
      <c r="BK111" s="229">
        <f>ROUND(I111*H111,2)</f>
        <v>0</v>
      </c>
      <c r="BL111" s="20" t="s">
        <v>111</v>
      </c>
      <c r="BM111" s="228" t="s">
        <v>2274</v>
      </c>
    </row>
    <row r="112" spans="1:47" s="2" customFormat="1" ht="12">
      <c r="A112" s="41"/>
      <c r="B112" s="42"/>
      <c r="C112" s="43"/>
      <c r="D112" s="230" t="s">
        <v>215</v>
      </c>
      <c r="E112" s="43"/>
      <c r="F112" s="231" t="s">
        <v>2273</v>
      </c>
      <c r="G112" s="43"/>
      <c r="H112" s="43"/>
      <c r="I112" s="232"/>
      <c r="J112" s="43"/>
      <c r="K112" s="43"/>
      <c r="L112" s="47"/>
      <c r="M112" s="233"/>
      <c r="N112" s="23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215</v>
      </c>
      <c r="AU112" s="20" t="s">
        <v>81</v>
      </c>
    </row>
    <row r="113" spans="1:65" s="2" customFormat="1" ht="16.5" customHeight="1">
      <c r="A113" s="41"/>
      <c r="B113" s="42"/>
      <c r="C113" s="217" t="s">
        <v>257</v>
      </c>
      <c r="D113" s="217" t="s">
        <v>209</v>
      </c>
      <c r="E113" s="218" t="s">
        <v>2275</v>
      </c>
      <c r="F113" s="219" t="s">
        <v>2276</v>
      </c>
      <c r="G113" s="220" t="s">
        <v>654</v>
      </c>
      <c r="H113" s="221">
        <v>150</v>
      </c>
      <c r="I113" s="222"/>
      <c r="J113" s="223">
        <f>ROUND(I113*H113,2)</f>
        <v>0</v>
      </c>
      <c r="K113" s="219" t="s">
        <v>331</v>
      </c>
      <c r="L113" s="47"/>
      <c r="M113" s="224" t="s">
        <v>19</v>
      </c>
      <c r="N113" s="225" t="s">
        <v>43</v>
      </c>
      <c r="O113" s="87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28" t="s">
        <v>111</v>
      </c>
      <c r="AT113" s="228" t="s">
        <v>209</v>
      </c>
      <c r="AU113" s="228" t="s">
        <v>81</v>
      </c>
      <c r="AY113" s="20" t="s">
        <v>207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20" t="s">
        <v>79</v>
      </c>
      <c r="BK113" s="229">
        <f>ROUND(I113*H113,2)</f>
        <v>0</v>
      </c>
      <c r="BL113" s="20" t="s">
        <v>111</v>
      </c>
      <c r="BM113" s="228" t="s">
        <v>2277</v>
      </c>
    </row>
    <row r="114" spans="1:47" s="2" customFormat="1" ht="12">
      <c r="A114" s="41"/>
      <c r="B114" s="42"/>
      <c r="C114" s="43"/>
      <c r="D114" s="230" t="s">
        <v>215</v>
      </c>
      <c r="E114" s="43"/>
      <c r="F114" s="231" t="s">
        <v>2276</v>
      </c>
      <c r="G114" s="43"/>
      <c r="H114" s="43"/>
      <c r="I114" s="232"/>
      <c r="J114" s="43"/>
      <c r="K114" s="43"/>
      <c r="L114" s="47"/>
      <c r="M114" s="233"/>
      <c r="N114" s="23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215</v>
      </c>
      <c r="AU114" s="20" t="s">
        <v>81</v>
      </c>
    </row>
    <row r="115" spans="1:65" s="2" customFormat="1" ht="37.8" customHeight="1">
      <c r="A115" s="41"/>
      <c r="B115" s="42"/>
      <c r="C115" s="217" t="s">
        <v>227</v>
      </c>
      <c r="D115" s="217" t="s">
        <v>209</v>
      </c>
      <c r="E115" s="218" t="s">
        <v>2278</v>
      </c>
      <c r="F115" s="219" t="s">
        <v>2279</v>
      </c>
      <c r="G115" s="220" t="s">
        <v>654</v>
      </c>
      <c r="H115" s="221">
        <v>5</v>
      </c>
      <c r="I115" s="222"/>
      <c r="J115" s="223">
        <f>ROUND(I115*H115,2)</f>
        <v>0</v>
      </c>
      <c r="K115" s="219" t="s">
        <v>331</v>
      </c>
      <c r="L115" s="47"/>
      <c r="M115" s="224" t="s">
        <v>19</v>
      </c>
      <c r="N115" s="225" t="s">
        <v>43</v>
      </c>
      <c r="O115" s="87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28" t="s">
        <v>111</v>
      </c>
      <c r="AT115" s="228" t="s">
        <v>209</v>
      </c>
      <c r="AU115" s="228" t="s">
        <v>81</v>
      </c>
      <c r="AY115" s="20" t="s">
        <v>207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20" t="s">
        <v>79</v>
      </c>
      <c r="BK115" s="229">
        <f>ROUND(I115*H115,2)</f>
        <v>0</v>
      </c>
      <c r="BL115" s="20" t="s">
        <v>111</v>
      </c>
      <c r="BM115" s="228" t="s">
        <v>2280</v>
      </c>
    </row>
    <row r="116" spans="1:47" s="2" customFormat="1" ht="12">
      <c r="A116" s="41"/>
      <c r="B116" s="42"/>
      <c r="C116" s="43"/>
      <c r="D116" s="230" t="s">
        <v>215</v>
      </c>
      <c r="E116" s="43"/>
      <c r="F116" s="231" t="s">
        <v>2279</v>
      </c>
      <c r="G116" s="43"/>
      <c r="H116" s="43"/>
      <c r="I116" s="232"/>
      <c r="J116" s="43"/>
      <c r="K116" s="43"/>
      <c r="L116" s="47"/>
      <c r="M116" s="233"/>
      <c r="N116" s="23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215</v>
      </c>
      <c r="AU116" s="20" t="s">
        <v>81</v>
      </c>
    </row>
    <row r="117" spans="1:65" s="2" customFormat="1" ht="16.5" customHeight="1">
      <c r="A117" s="41"/>
      <c r="B117" s="42"/>
      <c r="C117" s="217" t="s">
        <v>272</v>
      </c>
      <c r="D117" s="217" t="s">
        <v>209</v>
      </c>
      <c r="E117" s="218" t="s">
        <v>2281</v>
      </c>
      <c r="F117" s="219" t="s">
        <v>2282</v>
      </c>
      <c r="G117" s="220" t="s">
        <v>654</v>
      </c>
      <c r="H117" s="221">
        <v>3</v>
      </c>
      <c r="I117" s="222"/>
      <c r="J117" s="223">
        <f>ROUND(I117*H117,2)</f>
        <v>0</v>
      </c>
      <c r="K117" s="219" t="s">
        <v>331</v>
      </c>
      <c r="L117" s="47"/>
      <c r="M117" s="224" t="s">
        <v>19</v>
      </c>
      <c r="N117" s="225" t="s">
        <v>43</v>
      </c>
      <c r="O117" s="87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8" t="s">
        <v>111</v>
      </c>
      <c r="AT117" s="228" t="s">
        <v>209</v>
      </c>
      <c r="AU117" s="228" t="s">
        <v>81</v>
      </c>
      <c r="AY117" s="20" t="s">
        <v>207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20" t="s">
        <v>79</v>
      </c>
      <c r="BK117" s="229">
        <f>ROUND(I117*H117,2)</f>
        <v>0</v>
      </c>
      <c r="BL117" s="20" t="s">
        <v>111</v>
      </c>
      <c r="BM117" s="228" t="s">
        <v>2283</v>
      </c>
    </row>
    <row r="118" spans="1:47" s="2" customFormat="1" ht="12">
      <c r="A118" s="41"/>
      <c r="B118" s="42"/>
      <c r="C118" s="43"/>
      <c r="D118" s="230" t="s">
        <v>215</v>
      </c>
      <c r="E118" s="43"/>
      <c r="F118" s="231" t="s">
        <v>2282</v>
      </c>
      <c r="G118" s="43"/>
      <c r="H118" s="43"/>
      <c r="I118" s="232"/>
      <c r="J118" s="43"/>
      <c r="K118" s="43"/>
      <c r="L118" s="47"/>
      <c r="M118" s="233"/>
      <c r="N118" s="23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215</v>
      </c>
      <c r="AU118" s="20" t="s">
        <v>81</v>
      </c>
    </row>
    <row r="119" spans="1:65" s="2" customFormat="1" ht="37.8" customHeight="1">
      <c r="A119" s="41"/>
      <c r="B119" s="42"/>
      <c r="C119" s="217" t="s">
        <v>282</v>
      </c>
      <c r="D119" s="217" t="s">
        <v>209</v>
      </c>
      <c r="E119" s="218" t="s">
        <v>2284</v>
      </c>
      <c r="F119" s="219" t="s">
        <v>2285</v>
      </c>
      <c r="G119" s="220" t="s">
        <v>654</v>
      </c>
      <c r="H119" s="221">
        <v>45</v>
      </c>
      <c r="I119" s="222"/>
      <c r="J119" s="223">
        <f>ROUND(I119*H119,2)</f>
        <v>0</v>
      </c>
      <c r="K119" s="219" t="s">
        <v>331</v>
      </c>
      <c r="L119" s="47"/>
      <c r="M119" s="224" t="s">
        <v>19</v>
      </c>
      <c r="N119" s="225" t="s">
        <v>43</v>
      </c>
      <c r="O119" s="87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8" t="s">
        <v>111</v>
      </c>
      <c r="AT119" s="228" t="s">
        <v>209</v>
      </c>
      <c r="AU119" s="228" t="s">
        <v>81</v>
      </c>
      <c r="AY119" s="20" t="s">
        <v>207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0" t="s">
        <v>79</v>
      </c>
      <c r="BK119" s="229">
        <f>ROUND(I119*H119,2)</f>
        <v>0</v>
      </c>
      <c r="BL119" s="20" t="s">
        <v>111</v>
      </c>
      <c r="BM119" s="228" t="s">
        <v>2286</v>
      </c>
    </row>
    <row r="120" spans="1:47" s="2" customFormat="1" ht="12">
      <c r="A120" s="41"/>
      <c r="B120" s="42"/>
      <c r="C120" s="43"/>
      <c r="D120" s="230" t="s">
        <v>215</v>
      </c>
      <c r="E120" s="43"/>
      <c r="F120" s="231" t="s">
        <v>2285</v>
      </c>
      <c r="G120" s="43"/>
      <c r="H120" s="43"/>
      <c r="I120" s="232"/>
      <c r="J120" s="43"/>
      <c r="K120" s="43"/>
      <c r="L120" s="47"/>
      <c r="M120" s="233"/>
      <c r="N120" s="23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215</v>
      </c>
      <c r="AU120" s="20" t="s">
        <v>81</v>
      </c>
    </row>
    <row r="121" spans="1:65" s="2" customFormat="1" ht="37.8" customHeight="1">
      <c r="A121" s="41"/>
      <c r="B121" s="42"/>
      <c r="C121" s="217" t="s">
        <v>292</v>
      </c>
      <c r="D121" s="217" t="s">
        <v>209</v>
      </c>
      <c r="E121" s="218" t="s">
        <v>2287</v>
      </c>
      <c r="F121" s="219" t="s">
        <v>2288</v>
      </c>
      <c r="G121" s="220" t="s">
        <v>244</v>
      </c>
      <c r="H121" s="221">
        <v>515</v>
      </c>
      <c r="I121" s="222"/>
      <c r="J121" s="223">
        <f>ROUND(I121*H121,2)</f>
        <v>0</v>
      </c>
      <c r="K121" s="219" t="s">
        <v>331</v>
      </c>
      <c r="L121" s="47"/>
      <c r="M121" s="224" t="s">
        <v>19</v>
      </c>
      <c r="N121" s="225" t="s">
        <v>43</v>
      </c>
      <c r="O121" s="87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8" t="s">
        <v>111</v>
      </c>
      <c r="AT121" s="228" t="s">
        <v>209</v>
      </c>
      <c r="AU121" s="228" t="s">
        <v>81</v>
      </c>
      <c r="AY121" s="20" t="s">
        <v>207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20" t="s">
        <v>79</v>
      </c>
      <c r="BK121" s="229">
        <f>ROUND(I121*H121,2)</f>
        <v>0</v>
      </c>
      <c r="BL121" s="20" t="s">
        <v>111</v>
      </c>
      <c r="BM121" s="228" t="s">
        <v>2289</v>
      </c>
    </row>
    <row r="122" spans="1:47" s="2" customFormat="1" ht="12">
      <c r="A122" s="41"/>
      <c r="B122" s="42"/>
      <c r="C122" s="43"/>
      <c r="D122" s="230" t="s">
        <v>215</v>
      </c>
      <c r="E122" s="43"/>
      <c r="F122" s="231" t="s">
        <v>2288</v>
      </c>
      <c r="G122" s="43"/>
      <c r="H122" s="43"/>
      <c r="I122" s="232"/>
      <c r="J122" s="43"/>
      <c r="K122" s="43"/>
      <c r="L122" s="47"/>
      <c r="M122" s="233"/>
      <c r="N122" s="23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215</v>
      </c>
      <c r="AU122" s="20" t="s">
        <v>81</v>
      </c>
    </row>
    <row r="123" spans="1:65" s="2" customFormat="1" ht="37.8" customHeight="1">
      <c r="A123" s="41"/>
      <c r="B123" s="42"/>
      <c r="C123" s="217" t="s">
        <v>8</v>
      </c>
      <c r="D123" s="217" t="s">
        <v>209</v>
      </c>
      <c r="E123" s="218" t="s">
        <v>2290</v>
      </c>
      <c r="F123" s="219" t="s">
        <v>2291</v>
      </c>
      <c r="G123" s="220" t="s">
        <v>244</v>
      </c>
      <c r="H123" s="221">
        <v>70</v>
      </c>
      <c r="I123" s="222"/>
      <c r="J123" s="223">
        <f>ROUND(I123*H123,2)</f>
        <v>0</v>
      </c>
      <c r="K123" s="219" t="s">
        <v>331</v>
      </c>
      <c r="L123" s="47"/>
      <c r="M123" s="224" t="s">
        <v>19</v>
      </c>
      <c r="N123" s="225" t="s">
        <v>43</v>
      </c>
      <c r="O123" s="87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8" t="s">
        <v>111</v>
      </c>
      <c r="AT123" s="228" t="s">
        <v>209</v>
      </c>
      <c r="AU123" s="228" t="s">
        <v>81</v>
      </c>
      <c r="AY123" s="20" t="s">
        <v>207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20" t="s">
        <v>79</v>
      </c>
      <c r="BK123" s="229">
        <f>ROUND(I123*H123,2)</f>
        <v>0</v>
      </c>
      <c r="BL123" s="20" t="s">
        <v>111</v>
      </c>
      <c r="BM123" s="228" t="s">
        <v>2292</v>
      </c>
    </row>
    <row r="124" spans="1:47" s="2" customFormat="1" ht="12">
      <c r="A124" s="41"/>
      <c r="B124" s="42"/>
      <c r="C124" s="43"/>
      <c r="D124" s="230" t="s">
        <v>215</v>
      </c>
      <c r="E124" s="43"/>
      <c r="F124" s="231" t="s">
        <v>2291</v>
      </c>
      <c r="G124" s="43"/>
      <c r="H124" s="43"/>
      <c r="I124" s="232"/>
      <c r="J124" s="43"/>
      <c r="K124" s="43"/>
      <c r="L124" s="47"/>
      <c r="M124" s="233"/>
      <c r="N124" s="23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215</v>
      </c>
      <c r="AU124" s="20" t="s">
        <v>81</v>
      </c>
    </row>
    <row r="125" spans="1:65" s="2" customFormat="1" ht="21.75" customHeight="1">
      <c r="A125" s="41"/>
      <c r="B125" s="42"/>
      <c r="C125" s="217" t="s">
        <v>328</v>
      </c>
      <c r="D125" s="217" t="s">
        <v>209</v>
      </c>
      <c r="E125" s="218" t="s">
        <v>2293</v>
      </c>
      <c r="F125" s="219" t="s">
        <v>2294</v>
      </c>
      <c r="G125" s="220" t="s">
        <v>244</v>
      </c>
      <c r="H125" s="221">
        <v>57</v>
      </c>
      <c r="I125" s="222"/>
      <c r="J125" s="223">
        <f>ROUND(I125*H125,2)</f>
        <v>0</v>
      </c>
      <c r="K125" s="219" t="s">
        <v>331</v>
      </c>
      <c r="L125" s="47"/>
      <c r="M125" s="224" t="s">
        <v>19</v>
      </c>
      <c r="N125" s="225" t="s">
        <v>43</v>
      </c>
      <c r="O125" s="87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8" t="s">
        <v>111</v>
      </c>
      <c r="AT125" s="228" t="s">
        <v>209</v>
      </c>
      <c r="AU125" s="228" t="s">
        <v>81</v>
      </c>
      <c r="AY125" s="20" t="s">
        <v>207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20" t="s">
        <v>79</v>
      </c>
      <c r="BK125" s="229">
        <f>ROUND(I125*H125,2)</f>
        <v>0</v>
      </c>
      <c r="BL125" s="20" t="s">
        <v>111</v>
      </c>
      <c r="BM125" s="228" t="s">
        <v>2295</v>
      </c>
    </row>
    <row r="126" spans="1:47" s="2" customFormat="1" ht="12">
      <c r="A126" s="41"/>
      <c r="B126" s="42"/>
      <c r="C126" s="43"/>
      <c r="D126" s="230" t="s">
        <v>215</v>
      </c>
      <c r="E126" s="43"/>
      <c r="F126" s="231" t="s">
        <v>2294</v>
      </c>
      <c r="G126" s="43"/>
      <c r="H126" s="43"/>
      <c r="I126" s="232"/>
      <c r="J126" s="43"/>
      <c r="K126" s="43"/>
      <c r="L126" s="47"/>
      <c r="M126" s="233"/>
      <c r="N126" s="23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215</v>
      </c>
      <c r="AU126" s="20" t="s">
        <v>81</v>
      </c>
    </row>
    <row r="127" spans="1:65" s="2" customFormat="1" ht="24.15" customHeight="1">
      <c r="A127" s="41"/>
      <c r="B127" s="42"/>
      <c r="C127" s="217" t="s">
        <v>342</v>
      </c>
      <c r="D127" s="217" t="s">
        <v>209</v>
      </c>
      <c r="E127" s="218" t="s">
        <v>2296</v>
      </c>
      <c r="F127" s="219" t="s">
        <v>2297</v>
      </c>
      <c r="G127" s="220" t="s">
        <v>244</v>
      </c>
      <c r="H127" s="221">
        <v>40</v>
      </c>
      <c r="I127" s="222"/>
      <c r="J127" s="223">
        <f>ROUND(I127*H127,2)</f>
        <v>0</v>
      </c>
      <c r="K127" s="219" t="s">
        <v>331</v>
      </c>
      <c r="L127" s="47"/>
      <c r="M127" s="224" t="s">
        <v>19</v>
      </c>
      <c r="N127" s="225" t="s">
        <v>43</v>
      </c>
      <c r="O127" s="87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8" t="s">
        <v>111</v>
      </c>
      <c r="AT127" s="228" t="s">
        <v>209</v>
      </c>
      <c r="AU127" s="228" t="s">
        <v>81</v>
      </c>
      <c r="AY127" s="20" t="s">
        <v>207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20" t="s">
        <v>79</v>
      </c>
      <c r="BK127" s="229">
        <f>ROUND(I127*H127,2)</f>
        <v>0</v>
      </c>
      <c r="BL127" s="20" t="s">
        <v>111</v>
      </c>
      <c r="BM127" s="228" t="s">
        <v>2298</v>
      </c>
    </row>
    <row r="128" spans="1:47" s="2" customFormat="1" ht="12">
      <c r="A128" s="41"/>
      <c r="B128" s="42"/>
      <c r="C128" s="43"/>
      <c r="D128" s="230" t="s">
        <v>215</v>
      </c>
      <c r="E128" s="43"/>
      <c r="F128" s="231" t="s">
        <v>2297</v>
      </c>
      <c r="G128" s="43"/>
      <c r="H128" s="43"/>
      <c r="I128" s="232"/>
      <c r="J128" s="43"/>
      <c r="K128" s="43"/>
      <c r="L128" s="47"/>
      <c r="M128" s="233"/>
      <c r="N128" s="23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215</v>
      </c>
      <c r="AU128" s="20" t="s">
        <v>81</v>
      </c>
    </row>
    <row r="129" spans="1:65" s="2" customFormat="1" ht="16.5" customHeight="1">
      <c r="A129" s="41"/>
      <c r="B129" s="42"/>
      <c r="C129" s="217" t="s">
        <v>347</v>
      </c>
      <c r="D129" s="217" t="s">
        <v>209</v>
      </c>
      <c r="E129" s="218" t="s">
        <v>2299</v>
      </c>
      <c r="F129" s="219" t="s">
        <v>2300</v>
      </c>
      <c r="G129" s="220" t="s">
        <v>244</v>
      </c>
      <c r="H129" s="221">
        <v>3</v>
      </c>
      <c r="I129" s="222"/>
      <c r="J129" s="223">
        <f>ROUND(I129*H129,2)</f>
        <v>0</v>
      </c>
      <c r="K129" s="219" t="s">
        <v>331</v>
      </c>
      <c r="L129" s="47"/>
      <c r="M129" s="224" t="s">
        <v>19</v>
      </c>
      <c r="N129" s="225" t="s">
        <v>43</v>
      </c>
      <c r="O129" s="87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8" t="s">
        <v>111</v>
      </c>
      <c r="AT129" s="228" t="s">
        <v>209</v>
      </c>
      <c r="AU129" s="228" t="s">
        <v>81</v>
      </c>
      <c r="AY129" s="20" t="s">
        <v>207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20" t="s">
        <v>79</v>
      </c>
      <c r="BK129" s="229">
        <f>ROUND(I129*H129,2)</f>
        <v>0</v>
      </c>
      <c r="BL129" s="20" t="s">
        <v>111</v>
      </c>
      <c r="BM129" s="228" t="s">
        <v>2301</v>
      </c>
    </row>
    <row r="130" spans="1:47" s="2" customFormat="1" ht="12">
      <c r="A130" s="41"/>
      <c r="B130" s="42"/>
      <c r="C130" s="43"/>
      <c r="D130" s="230" t="s">
        <v>215</v>
      </c>
      <c r="E130" s="43"/>
      <c r="F130" s="231" t="s">
        <v>2300</v>
      </c>
      <c r="G130" s="43"/>
      <c r="H130" s="43"/>
      <c r="I130" s="232"/>
      <c r="J130" s="43"/>
      <c r="K130" s="43"/>
      <c r="L130" s="47"/>
      <c r="M130" s="233"/>
      <c r="N130" s="23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215</v>
      </c>
      <c r="AU130" s="20" t="s">
        <v>81</v>
      </c>
    </row>
    <row r="131" spans="1:65" s="2" customFormat="1" ht="16.5" customHeight="1">
      <c r="A131" s="41"/>
      <c r="B131" s="42"/>
      <c r="C131" s="217" t="s">
        <v>351</v>
      </c>
      <c r="D131" s="217" t="s">
        <v>209</v>
      </c>
      <c r="E131" s="218" t="s">
        <v>2302</v>
      </c>
      <c r="F131" s="219" t="s">
        <v>2303</v>
      </c>
      <c r="G131" s="220" t="s">
        <v>244</v>
      </c>
      <c r="H131" s="221">
        <v>1</v>
      </c>
      <c r="I131" s="222"/>
      <c r="J131" s="223">
        <f>ROUND(I131*H131,2)</f>
        <v>0</v>
      </c>
      <c r="K131" s="219" t="s">
        <v>331</v>
      </c>
      <c r="L131" s="47"/>
      <c r="M131" s="224" t="s">
        <v>19</v>
      </c>
      <c r="N131" s="225" t="s">
        <v>43</v>
      </c>
      <c r="O131" s="87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28" t="s">
        <v>111</v>
      </c>
      <c r="AT131" s="228" t="s">
        <v>209</v>
      </c>
      <c r="AU131" s="228" t="s">
        <v>81</v>
      </c>
      <c r="AY131" s="20" t="s">
        <v>207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20" t="s">
        <v>79</v>
      </c>
      <c r="BK131" s="229">
        <f>ROUND(I131*H131,2)</f>
        <v>0</v>
      </c>
      <c r="BL131" s="20" t="s">
        <v>111</v>
      </c>
      <c r="BM131" s="228" t="s">
        <v>2304</v>
      </c>
    </row>
    <row r="132" spans="1:47" s="2" customFormat="1" ht="12">
      <c r="A132" s="41"/>
      <c r="B132" s="42"/>
      <c r="C132" s="43"/>
      <c r="D132" s="230" t="s">
        <v>215</v>
      </c>
      <c r="E132" s="43"/>
      <c r="F132" s="231" t="s">
        <v>2303</v>
      </c>
      <c r="G132" s="43"/>
      <c r="H132" s="43"/>
      <c r="I132" s="232"/>
      <c r="J132" s="43"/>
      <c r="K132" s="43"/>
      <c r="L132" s="47"/>
      <c r="M132" s="233"/>
      <c r="N132" s="234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215</v>
      </c>
      <c r="AU132" s="20" t="s">
        <v>81</v>
      </c>
    </row>
    <row r="133" spans="1:65" s="2" customFormat="1" ht="16.5" customHeight="1">
      <c r="A133" s="41"/>
      <c r="B133" s="42"/>
      <c r="C133" s="217" t="s">
        <v>355</v>
      </c>
      <c r="D133" s="217" t="s">
        <v>209</v>
      </c>
      <c r="E133" s="218" t="s">
        <v>2305</v>
      </c>
      <c r="F133" s="219" t="s">
        <v>2306</v>
      </c>
      <c r="G133" s="220" t="s">
        <v>244</v>
      </c>
      <c r="H133" s="221">
        <v>1</v>
      </c>
      <c r="I133" s="222"/>
      <c r="J133" s="223">
        <f>ROUND(I133*H133,2)</f>
        <v>0</v>
      </c>
      <c r="K133" s="219" t="s">
        <v>331</v>
      </c>
      <c r="L133" s="47"/>
      <c r="M133" s="224" t="s">
        <v>19</v>
      </c>
      <c r="N133" s="225" t="s">
        <v>43</v>
      </c>
      <c r="O133" s="87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28" t="s">
        <v>111</v>
      </c>
      <c r="AT133" s="228" t="s">
        <v>209</v>
      </c>
      <c r="AU133" s="228" t="s">
        <v>81</v>
      </c>
      <c r="AY133" s="20" t="s">
        <v>207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20" t="s">
        <v>79</v>
      </c>
      <c r="BK133" s="229">
        <f>ROUND(I133*H133,2)</f>
        <v>0</v>
      </c>
      <c r="BL133" s="20" t="s">
        <v>111</v>
      </c>
      <c r="BM133" s="228" t="s">
        <v>2307</v>
      </c>
    </row>
    <row r="134" spans="1:47" s="2" customFormat="1" ht="12">
      <c r="A134" s="41"/>
      <c r="B134" s="42"/>
      <c r="C134" s="43"/>
      <c r="D134" s="230" t="s">
        <v>215</v>
      </c>
      <c r="E134" s="43"/>
      <c r="F134" s="231" t="s">
        <v>2306</v>
      </c>
      <c r="G134" s="43"/>
      <c r="H134" s="43"/>
      <c r="I134" s="232"/>
      <c r="J134" s="43"/>
      <c r="K134" s="43"/>
      <c r="L134" s="47"/>
      <c r="M134" s="233"/>
      <c r="N134" s="23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215</v>
      </c>
      <c r="AU134" s="20" t="s">
        <v>81</v>
      </c>
    </row>
    <row r="135" spans="1:63" s="12" customFormat="1" ht="22.8" customHeight="1">
      <c r="A135" s="12"/>
      <c r="B135" s="201"/>
      <c r="C135" s="202"/>
      <c r="D135" s="203" t="s">
        <v>71</v>
      </c>
      <c r="E135" s="215" t="s">
        <v>1969</v>
      </c>
      <c r="F135" s="215" t="s">
        <v>2308</v>
      </c>
      <c r="G135" s="202"/>
      <c r="H135" s="202"/>
      <c r="I135" s="205"/>
      <c r="J135" s="216">
        <f>BK135</f>
        <v>0</v>
      </c>
      <c r="K135" s="202"/>
      <c r="L135" s="207"/>
      <c r="M135" s="208"/>
      <c r="N135" s="209"/>
      <c r="O135" s="209"/>
      <c r="P135" s="210">
        <f>SUM(P136:P159)</f>
        <v>0</v>
      </c>
      <c r="Q135" s="209"/>
      <c r="R135" s="210">
        <f>SUM(R136:R159)</f>
        <v>0</v>
      </c>
      <c r="S135" s="209"/>
      <c r="T135" s="211">
        <f>SUM(T136:T159)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2" t="s">
        <v>79</v>
      </c>
      <c r="AT135" s="213" t="s">
        <v>71</v>
      </c>
      <c r="AU135" s="213" t="s">
        <v>79</v>
      </c>
      <c r="AY135" s="212" t="s">
        <v>207</v>
      </c>
      <c r="BK135" s="214">
        <f>SUM(BK136:BK159)</f>
        <v>0</v>
      </c>
    </row>
    <row r="136" spans="1:65" s="2" customFormat="1" ht="44.25" customHeight="1">
      <c r="A136" s="41"/>
      <c r="B136" s="42"/>
      <c r="C136" s="217" t="s">
        <v>359</v>
      </c>
      <c r="D136" s="217" t="s">
        <v>209</v>
      </c>
      <c r="E136" s="218" t="s">
        <v>2309</v>
      </c>
      <c r="F136" s="219" t="s">
        <v>2310</v>
      </c>
      <c r="G136" s="220" t="s">
        <v>244</v>
      </c>
      <c r="H136" s="221">
        <v>8</v>
      </c>
      <c r="I136" s="222"/>
      <c r="J136" s="223">
        <f>ROUND(I136*H136,2)</f>
        <v>0</v>
      </c>
      <c r="K136" s="219" t="s">
        <v>331</v>
      </c>
      <c r="L136" s="47"/>
      <c r="M136" s="224" t="s">
        <v>19</v>
      </c>
      <c r="N136" s="225" t="s">
        <v>43</v>
      </c>
      <c r="O136" s="87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28" t="s">
        <v>111</v>
      </c>
      <c r="AT136" s="228" t="s">
        <v>209</v>
      </c>
      <c r="AU136" s="228" t="s">
        <v>81</v>
      </c>
      <c r="AY136" s="20" t="s">
        <v>207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20" t="s">
        <v>79</v>
      </c>
      <c r="BK136" s="229">
        <f>ROUND(I136*H136,2)</f>
        <v>0</v>
      </c>
      <c r="BL136" s="20" t="s">
        <v>111</v>
      </c>
      <c r="BM136" s="228" t="s">
        <v>2311</v>
      </c>
    </row>
    <row r="137" spans="1:47" s="2" customFormat="1" ht="12">
      <c r="A137" s="41"/>
      <c r="B137" s="42"/>
      <c r="C137" s="43"/>
      <c r="D137" s="230" t="s">
        <v>215</v>
      </c>
      <c r="E137" s="43"/>
      <c r="F137" s="231" t="s">
        <v>2310</v>
      </c>
      <c r="G137" s="43"/>
      <c r="H137" s="43"/>
      <c r="I137" s="232"/>
      <c r="J137" s="43"/>
      <c r="K137" s="43"/>
      <c r="L137" s="47"/>
      <c r="M137" s="233"/>
      <c r="N137" s="234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215</v>
      </c>
      <c r="AU137" s="20" t="s">
        <v>81</v>
      </c>
    </row>
    <row r="138" spans="1:65" s="2" customFormat="1" ht="44.25" customHeight="1">
      <c r="A138" s="41"/>
      <c r="B138" s="42"/>
      <c r="C138" s="217" t="s">
        <v>363</v>
      </c>
      <c r="D138" s="217" t="s">
        <v>209</v>
      </c>
      <c r="E138" s="218" t="s">
        <v>2312</v>
      </c>
      <c r="F138" s="219" t="s">
        <v>2313</v>
      </c>
      <c r="G138" s="220" t="s">
        <v>244</v>
      </c>
      <c r="H138" s="221">
        <v>5</v>
      </c>
      <c r="I138" s="222"/>
      <c r="J138" s="223">
        <f>ROUND(I138*H138,2)</f>
        <v>0</v>
      </c>
      <c r="K138" s="219" t="s">
        <v>331</v>
      </c>
      <c r="L138" s="47"/>
      <c r="M138" s="224" t="s">
        <v>19</v>
      </c>
      <c r="N138" s="225" t="s">
        <v>43</v>
      </c>
      <c r="O138" s="87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8" t="s">
        <v>111</v>
      </c>
      <c r="AT138" s="228" t="s">
        <v>209</v>
      </c>
      <c r="AU138" s="228" t="s">
        <v>81</v>
      </c>
      <c r="AY138" s="20" t="s">
        <v>207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20" t="s">
        <v>79</v>
      </c>
      <c r="BK138" s="229">
        <f>ROUND(I138*H138,2)</f>
        <v>0</v>
      </c>
      <c r="BL138" s="20" t="s">
        <v>111</v>
      </c>
      <c r="BM138" s="228" t="s">
        <v>2314</v>
      </c>
    </row>
    <row r="139" spans="1:47" s="2" customFormat="1" ht="12">
      <c r="A139" s="41"/>
      <c r="B139" s="42"/>
      <c r="C139" s="43"/>
      <c r="D139" s="230" t="s">
        <v>215</v>
      </c>
      <c r="E139" s="43"/>
      <c r="F139" s="231" t="s">
        <v>2313</v>
      </c>
      <c r="G139" s="43"/>
      <c r="H139" s="43"/>
      <c r="I139" s="232"/>
      <c r="J139" s="43"/>
      <c r="K139" s="43"/>
      <c r="L139" s="47"/>
      <c r="M139" s="233"/>
      <c r="N139" s="234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215</v>
      </c>
      <c r="AU139" s="20" t="s">
        <v>81</v>
      </c>
    </row>
    <row r="140" spans="1:65" s="2" customFormat="1" ht="44.25" customHeight="1">
      <c r="A140" s="41"/>
      <c r="B140" s="42"/>
      <c r="C140" s="217" t="s">
        <v>367</v>
      </c>
      <c r="D140" s="217" t="s">
        <v>209</v>
      </c>
      <c r="E140" s="218" t="s">
        <v>2315</v>
      </c>
      <c r="F140" s="219" t="s">
        <v>2316</v>
      </c>
      <c r="G140" s="220" t="s">
        <v>244</v>
      </c>
      <c r="H140" s="221">
        <v>1</v>
      </c>
      <c r="I140" s="222"/>
      <c r="J140" s="223">
        <f>ROUND(I140*H140,2)</f>
        <v>0</v>
      </c>
      <c r="K140" s="219" t="s">
        <v>331</v>
      </c>
      <c r="L140" s="47"/>
      <c r="M140" s="224" t="s">
        <v>19</v>
      </c>
      <c r="N140" s="225" t="s">
        <v>43</v>
      </c>
      <c r="O140" s="87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8" t="s">
        <v>111</v>
      </c>
      <c r="AT140" s="228" t="s">
        <v>209</v>
      </c>
      <c r="AU140" s="228" t="s">
        <v>81</v>
      </c>
      <c r="AY140" s="20" t="s">
        <v>207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20" t="s">
        <v>79</v>
      </c>
      <c r="BK140" s="229">
        <f>ROUND(I140*H140,2)</f>
        <v>0</v>
      </c>
      <c r="BL140" s="20" t="s">
        <v>111</v>
      </c>
      <c r="BM140" s="228" t="s">
        <v>2317</v>
      </c>
    </row>
    <row r="141" spans="1:47" s="2" customFormat="1" ht="12">
      <c r="A141" s="41"/>
      <c r="B141" s="42"/>
      <c r="C141" s="43"/>
      <c r="D141" s="230" t="s">
        <v>215</v>
      </c>
      <c r="E141" s="43"/>
      <c r="F141" s="231" t="s">
        <v>2316</v>
      </c>
      <c r="G141" s="43"/>
      <c r="H141" s="43"/>
      <c r="I141" s="232"/>
      <c r="J141" s="43"/>
      <c r="K141" s="43"/>
      <c r="L141" s="47"/>
      <c r="M141" s="233"/>
      <c r="N141" s="234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215</v>
      </c>
      <c r="AU141" s="20" t="s">
        <v>81</v>
      </c>
    </row>
    <row r="142" spans="1:65" s="2" customFormat="1" ht="37.8" customHeight="1">
      <c r="A142" s="41"/>
      <c r="B142" s="42"/>
      <c r="C142" s="217" t="s">
        <v>7</v>
      </c>
      <c r="D142" s="217" t="s">
        <v>209</v>
      </c>
      <c r="E142" s="218" t="s">
        <v>2318</v>
      </c>
      <c r="F142" s="219" t="s">
        <v>2319</v>
      </c>
      <c r="G142" s="220" t="s">
        <v>244</v>
      </c>
      <c r="H142" s="221">
        <v>2</v>
      </c>
      <c r="I142" s="222"/>
      <c r="J142" s="223">
        <f>ROUND(I142*H142,2)</f>
        <v>0</v>
      </c>
      <c r="K142" s="219" t="s">
        <v>331</v>
      </c>
      <c r="L142" s="47"/>
      <c r="M142" s="224" t="s">
        <v>19</v>
      </c>
      <c r="N142" s="225" t="s">
        <v>43</v>
      </c>
      <c r="O142" s="87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28" t="s">
        <v>111</v>
      </c>
      <c r="AT142" s="228" t="s">
        <v>209</v>
      </c>
      <c r="AU142" s="228" t="s">
        <v>81</v>
      </c>
      <c r="AY142" s="20" t="s">
        <v>207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20" t="s">
        <v>79</v>
      </c>
      <c r="BK142" s="229">
        <f>ROUND(I142*H142,2)</f>
        <v>0</v>
      </c>
      <c r="BL142" s="20" t="s">
        <v>111</v>
      </c>
      <c r="BM142" s="228" t="s">
        <v>2320</v>
      </c>
    </row>
    <row r="143" spans="1:47" s="2" customFormat="1" ht="12">
      <c r="A143" s="41"/>
      <c r="B143" s="42"/>
      <c r="C143" s="43"/>
      <c r="D143" s="230" t="s">
        <v>215</v>
      </c>
      <c r="E143" s="43"/>
      <c r="F143" s="231" t="s">
        <v>2319</v>
      </c>
      <c r="G143" s="43"/>
      <c r="H143" s="43"/>
      <c r="I143" s="232"/>
      <c r="J143" s="43"/>
      <c r="K143" s="43"/>
      <c r="L143" s="47"/>
      <c r="M143" s="233"/>
      <c r="N143" s="234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215</v>
      </c>
      <c r="AU143" s="20" t="s">
        <v>81</v>
      </c>
    </row>
    <row r="144" spans="1:65" s="2" customFormat="1" ht="44.25" customHeight="1">
      <c r="A144" s="41"/>
      <c r="B144" s="42"/>
      <c r="C144" s="217" t="s">
        <v>375</v>
      </c>
      <c r="D144" s="217" t="s">
        <v>209</v>
      </c>
      <c r="E144" s="218" t="s">
        <v>2321</v>
      </c>
      <c r="F144" s="219" t="s">
        <v>2322</v>
      </c>
      <c r="G144" s="220" t="s">
        <v>244</v>
      </c>
      <c r="H144" s="221">
        <v>5</v>
      </c>
      <c r="I144" s="222"/>
      <c r="J144" s="223">
        <f>ROUND(I144*H144,2)</f>
        <v>0</v>
      </c>
      <c r="K144" s="219" t="s">
        <v>331</v>
      </c>
      <c r="L144" s="47"/>
      <c r="M144" s="224" t="s">
        <v>19</v>
      </c>
      <c r="N144" s="225" t="s">
        <v>43</v>
      </c>
      <c r="O144" s="87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28" t="s">
        <v>111</v>
      </c>
      <c r="AT144" s="228" t="s">
        <v>209</v>
      </c>
      <c r="AU144" s="228" t="s">
        <v>81</v>
      </c>
      <c r="AY144" s="20" t="s">
        <v>207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20" t="s">
        <v>79</v>
      </c>
      <c r="BK144" s="229">
        <f>ROUND(I144*H144,2)</f>
        <v>0</v>
      </c>
      <c r="BL144" s="20" t="s">
        <v>111</v>
      </c>
      <c r="BM144" s="228" t="s">
        <v>2323</v>
      </c>
    </row>
    <row r="145" spans="1:47" s="2" customFormat="1" ht="12">
      <c r="A145" s="41"/>
      <c r="B145" s="42"/>
      <c r="C145" s="43"/>
      <c r="D145" s="230" t="s">
        <v>215</v>
      </c>
      <c r="E145" s="43"/>
      <c r="F145" s="231" t="s">
        <v>2322</v>
      </c>
      <c r="G145" s="43"/>
      <c r="H145" s="43"/>
      <c r="I145" s="232"/>
      <c r="J145" s="43"/>
      <c r="K145" s="43"/>
      <c r="L145" s="47"/>
      <c r="M145" s="233"/>
      <c r="N145" s="234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215</v>
      </c>
      <c r="AU145" s="20" t="s">
        <v>81</v>
      </c>
    </row>
    <row r="146" spans="1:65" s="2" customFormat="1" ht="55.5" customHeight="1">
      <c r="A146" s="41"/>
      <c r="B146" s="42"/>
      <c r="C146" s="217" t="s">
        <v>380</v>
      </c>
      <c r="D146" s="217" t="s">
        <v>209</v>
      </c>
      <c r="E146" s="218" t="s">
        <v>2324</v>
      </c>
      <c r="F146" s="219" t="s">
        <v>2325</v>
      </c>
      <c r="G146" s="220" t="s">
        <v>244</v>
      </c>
      <c r="H146" s="221">
        <v>3</v>
      </c>
      <c r="I146" s="222"/>
      <c r="J146" s="223">
        <f>ROUND(I146*H146,2)</f>
        <v>0</v>
      </c>
      <c r="K146" s="219" t="s">
        <v>331</v>
      </c>
      <c r="L146" s="47"/>
      <c r="M146" s="224" t="s">
        <v>19</v>
      </c>
      <c r="N146" s="225" t="s">
        <v>43</v>
      </c>
      <c r="O146" s="87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8" t="s">
        <v>111</v>
      </c>
      <c r="AT146" s="228" t="s">
        <v>209</v>
      </c>
      <c r="AU146" s="228" t="s">
        <v>81</v>
      </c>
      <c r="AY146" s="20" t="s">
        <v>207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20" t="s">
        <v>79</v>
      </c>
      <c r="BK146" s="229">
        <f>ROUND(I146*H146,2)</f>
        <v>0</v>
      </c>
      <c r="BL146" s="20" t="s">
        <v>111</v>
      </c>
      <c r="BM146" s="228" t="s">
        <v>2326</v>
      </c>
    </row>
    <row r="147" spans="1:47" s="2" customFormat="1" ht="12">
      <c r="A147" s="41"/>
      <c r="B147" s="42"/>
      <c r="C147" s="43"/>
      <c r="D147" s="230" t="s">
        <v>215</v>
      </c>
      <c r="E147" s="43"/>
      <c r="F147" s="231" t="s">
        <v>2325</v>
      </c>
      <c r="G147" s="43"/>
      <c r="H147" s="43"/>
      <c r="I147" s="232"/>
      <c r="J147" s="43"/>
      <c r="K147" s="43"/>
      <c r="L147" s="47"/>
      <c r="M147" s="233"/>
      <c r="N147" s="23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215</v>
      </c>
      <c r="AU147" s="20" t="s">
        <v>81</v>
      </c>
    </row>
    <row r="148" spans="1:65" s="2" customFormat="1" ht="62.7" customHeight="1">
      <c r="A148" s="41"/>
      <c r="B148" s="42"/>
      <c r="C148" s="217" t="s">
        <v>384</v>
      </c>
      <c r="D148" s="217" t="s">
        <v>209</v>
      </c>
      <c r="E148" s="218" t="s">
        <v>2327</v>
      </c>
      <c r="F148" s="219" t="s">
        <v>2328</v>
      </c>
      <c r="G148" s="220" t="s">
        <v>244</v>
      </c>
      <c r="H148" s="221">
        <v>6</v>
      </c>
      <c r="I148" s="222"/>
      <c r="J148" s="223">
        <f>ROUND(I148*H148,2)</f>
        <v>0</v>
      </c>
      <c r="K148" s="219" t="s">
        <v>331</v>
      </c>
      <c r="L148" s="47"/>
      <c r="M148" s="224" t="s">
        <v>19</v>
      </c>
      <c r="N148" s="225" t="s">
        <v>43</v>
      </c>
      <c r="O148" s="87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28" t="s">
        <v>111</v>
      </c>
      <c r="AT148" s="228" t="s">
        <v>209</v>
      </c>
      <c r="AU148" s="228" t="s">
        <v>81</v>
      </c>
      <c r="AY148" s="20" t="s">
        <v>207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20" t="s">
        <v>79</v>
      </c>
      <c r="BK148" s="229">
        <f>ROUND(I148*H148,2)</f>
        <v>0</v>
      </c>
      <c r="BL148" s="20" t="s">
        <v>111</v>
      </c>
      <c r="BM148" s="228" t="s">
        <v>2329</v>
      </c>
    </row>
    <row r="149" spans="1:47" s="2" customFormat="1" ht="12">
      <c r="A149" s="41"/>
      <c r="B149" s="42"/>
      <c r="C149" s="43"/>
      <c r="D149" s="230" t="s">
        <v>215</v>
      </c>
      <c r="E149" s="43"/>
      <c r="F149" s="231" t="s">
        <v>2328</v>
      </c>
      <c r="G149" s="43"/>
      <c r="H149" s="43"/>
      <c r="I149" s="232"/>
      <c r="J149" s="43"/>
      <c r="K149" s="43"/>
      <c r="L149" s="47"/>
      <c r="M149" s="233"/>
      <c r="N149" s="23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215</v>
      </c>
      <c r="AU149" s="20" t="s">
        <v>81</v>
      </c>
    </row>
    <row r="150" spans="1:65" s="2" customFormat="1" ht="16.5" customHeight="1">
      <c r="A150" s="41"/>
      <c r="B150" s="42"/>
      <c r="C150" s="217" t="s">
        <v>388</v>
      </c>
      <c r="D150" s="217" t="s">
        <v>209</v>
      </c>
      <c r="E150" s="218" t="s">
        <v>2330</v>
      </c>
      <c r="F150" s="219" t="s">
        <v>2331</v>
      </c>
      <c r="G150" s="220" t="s">
        <v>244</v>
      </c>
      <c r="H150" s="221">
        <v>12</v>
      </c>
      <c r="I150" s="222"/>
      <c r="J150" s="223">
        <f>ROUND(I150*H150,2)</f>
        <v>0</v>
      </c>
      <c r="K150" s="219" t="s">
        <v>331</v>
      </c>
      <c r="L150" s="47"/>
      <c r="M150" s="224" t="s">
        <v>19</v>
      </c>
      <c r="N150" s="225" t="s">
        <v>43</v>
      </c>
      <c r="O150" s="87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28" t="s">
        <v>111</v>
      </c>
      <c r="AT150" s="228" t="s">
        <v>209</v>
      </c>
      <c r="AU150" s="228" t="s">
        <v>81</v>
      </c>
      <c r="AY150" s="20" t="s">
        <v>207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20" t="s">
        <v>79</v>
      </c>
      <c r="BK150" s="229">
        <f>ROUND(I150*H150,2)</f>
        <v>0</v>
      </c>
      <c r="BL150" s="20" t="s">
        <v>111</v>
      </c>
      <c r="BM150" s="228" t="s">
        <v>2332</v>
      </c>
    </row>
    <row r="151" spans="1:47" s="2" customFormat="1" ht="12">
      <c r="A151" s="41"/>
      <c r="B151" s="42"/>
      <c r="C151" s="43"/>
      <c r="D151" s="230" t="s">
        <v>215</v>
      </c>
      <c r="E151" s="43"/>
      <c r="F151" s="231" t="s">
        <v>2331</v>
      </c>
      <c r="G151" s="43"/>
      <c r="H151" s="43"/>
      <c r="I151" s="232"/>
      <c r="J151" s="43"/>
      <c r="K151" s="43"/>
      <c r="L151" s="47"/>
      <c r="M151" s="233"/>
      <c r="N151" s="234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215</v>
      </c>
      <c r="AU151" s="20" t="s">
        <v>81</v>
      </c>
    </row>
    <row r="152" spans="1:65" s="2" customFormat="1" ht="49.05" customHeight="1">
      <c r="A152" s="41"/>
      <c r="B152" s="42"/>
      <c r="C152" s="217" t="s">
        <v>393</v>
      </c>
      <c r="D152" s="217" t="s">
        <v>209</v>
      </c>
      <c r="E152" s="218" t="s">
        <v>2333</v>
      </c>
      <c r="F152" s="219" t="s">
        <v>2334</v>
      </c>
      <c r="G152" s="220" t="s">
        <v>244</v>
      </c>
      <c r="H152" s="221">
        <v>57</v>
      </c>
      <c r="I152" s="222"/>
      <c r="J152" s="223">
        <f>ROUND(I152*H152,2)</f>
        <v>0</v>
      </c>
      <c r="K152" s="219" t="s">
        <v>331</v>
      </c>
      <c r="L152" s="47"/>
      <c r="M152" s="224" t="s">
        <v>19</v>
      </c>
      <c r="N152" s="225" t="s">
        <v>43</v>
      </c>
      <c r="O152" s="87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8" t="s">
        <v>111</v>
      </c>
      <c r="AT152" s="228" t="s">
        <v>209</v>
      </c>
      <c r="AU152" s="228" t="s">
        <v>81</v>
      </c>
      <c r="AY152" s="20" t="s">
        <v>207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20" t="s">
        <v>79</v>
      </c>
      <c r="BK152" s="229">
        <f>ROUND(I152*H152,2)</f>
        <v>0</v>
      </c>
      <c r="BL152" s="20" t="s">
        <v>111</v>
      </c>
      <c r="BM152" s="228" t="s">
        <v>2335</v>
      </c>
    </row>
    <row r="153" spans="1:47" s="2" customFormat="1" ht="12">
      <c r="A153" s="41"/>
      <c r="B153" s="42"/>
      <c r="C153" s="43"/>
      <c r="D153" s="230" t="s">
        <v>215</v>
      </c>
      <c r="E153" s="43"/>
      <c r="F153" s="231" t="s">
        <v>2334</v>
      </c>
      <c r="G153" s="43"/>
      <c r="H153" s="43"/>
      <c r="I153" s="232"/>
      <c r="J153" s="43"/>
      <c r="K153" s="43"/>
      <c r="L153" s="47"/>
      <c r="M153" s="233"/>
      <c r="N153" s="23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215</v>
      </c>
      <c r="AU153" s="20" t="s">
        <v>81</v>
      </c>
    </row>
    <row r="154" spans="1:65" s="2" customFormat="1" ht="37.8" customHeight="1">
      <c r="A154" s="41"/>
      <c r="B154" s="42"/>
      <c r="C154" s="217" t="s">
        <v>398</v>
      </c>
      <c r="D154" s="217" t="s">
        <v>209</v>
      </c>
      <c r="E154" s="218" t="s">
        <v>2336</v>
      </c>
      <c r="F154" s="219" t="s">
        <v>2337</v>
      </c>
      <c r="G154" s="220" t="s">
        <v>244</v>
      </c>
      <c r="H154" s="221">
        <v>3</v>
      </c>
      <c r="I154" s="222"/>
      <c r="J154" s="223">
        <f>ROUND(I154*H154,2)</f>
        <v>0</v>
      </c>
      <c r="K154" s="219" t="s">
        <v>331</v>
      </c>
      <c r="L154" s="47"/>
      <c r="M154" s="224" t="s">
        <v>19</v>
      </c>
      <c r="N154" s="225" t="s">
        <v>43</v>
      </c>
      <c r="O154" s="87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28" t="s">
        <v>111</v>
      </c>
      <c r="AT154" s="228" t="s">
        <v>209</v>
      </c>
      <c r="AU154" s="228" t="s">
        <v>81</v>
      </c>
      <c r="AY154" s="20" t="s">
        <v>207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20" t="s">
        <v>79</v>
      </c>
      <c r="BK154" s="229">
        <f>ROUND(I154*H154,2)</f>
        <v>0</v>
      </c>
      <c r="BL154" s="20" t="s">
        <v>111</v>
      </c>
      <c r="BM154" s="228" t="s">
        <v>2338</v>
      </c>
    </row>
    <row r="155" spans="1:47" s="2" customFormat="1" ht="12">
      <c r="A155" s="41"/>
      <c r="B155" s="42"/>
      <c r="C155" s="43"/>
      <c r="D155" s="230" t="s">
        <v>215</v>
      </c>
      <c r="E155" s="43"/>
      <c r="F155" s="231" t="s">
        <v>2337</v>
      </c>
      <c r="G155" s="43"/>
      <c r="H155" s="43"/>
      <c r="I155" s="232"/>
      <c r="J155" s="43"/>
      <c r="K155" s="43"/>
      <c r="L155" s="47"/>
      <c r="M155" s="233"/>
      <c r="N155" s="234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215</v>
      </c>
      <c r="AU155" s="20" t="s">
        <v>81</v>
      </c>
    </row>
    <row r="156" spans="1:65" s="2" customFormat="1" ht="33" customHeight="1">
      <c r="A156" s="41"/>
      <c r="B156" s="42"/>
      <c r="C156" s="217" t="s">
        <v>402</v>
      </c>
      <c r="D156" s="217" t="s">
        <v>209</v>
      </c>
      <c r="E156" s="218" t="s">
        <v>2339</v>
      </c>
      <c r="F156" s="219" t="s">
        <v>2340</v>
      </c>
      <c r="G156" s="220" t="s">
        <v>244</v>
      </c>
      <c r="H156" s="221">
        <v>2</v>
      </c>
      <c r="I156" s="222"/>
      <c r="J156" s="223">
        <f>ROUND(I156*H156,2)</f>
        <v>0</v>
      </c>
      <c r="K156" s="219" t="s">
        <v>331</v>
      </c>
      <c r="L156" s="47"/>
      <c r="M156" s="224" t="s">
        <v>19</v>
      </c>
      <c r="N156" s="225" t="s">
        <v>43</v>
      </c>
      <c r="O156" s="87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8" t="s">
        <v>111</v>
      </c>
      <c r="AT156" s="228" t="s">
        <v>209</v>
      </c>
      <c r="AU156" s="228" t="s">
        <v>81</v>
      </c>
      <c r="AY156" s="20" t="s">
        <v>207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20" t="s">
        <v>79</v>
      </c>
      <c r="BK156" s="229">
        <f>ROUND(I156*H156,2)</f>
        <v>0</v>
      </c>
      <c r="BL156" s="20" t="s">
        <v>111</v>
      </c>
      <c r="BM156" s="228" t="s">
        <v>2341</v>
      </c>
    </row>
    <row r="157" spans="1:47" s="2" customFormat="1" ht="12">
      <c r="A157" s="41"/>
      <c r="B157" s="42"/>
      <c r="C157" s="43"/>
      <c r="D157" s="230" t="s">
        <v>215</v>
      </c>
      <c r="E157" s="43"/>
      <c r="F157" s="231" t="s">
        <v>2340</v>
      </c>
      <c r="G157" s="43"/>
      <c r="H157" s="43"/>
      <c r="I157" s="232"/>
      <c r="J157" s="43"/>
      <c r="K157" s="43"/>
      <c r="L157" s="47"/>
      <c r="M157" s="233"/>
      <c r="N157" s="234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215</v>
      </c>
      <c r="AU157" s="20" t="s">
        <v>81</v>
      </c>
    </row>
    <row r="158" spans="1:65" s="2" customFormat="1" ht="33" customHeight="1">
      <c r="A158" s="41"/>
      <c r="B158" s="42"/>
      <c r="C158" s="217" t="s">
        <v>406</v>
      </c>
      <c r="D158" s="217" t="s">
        <v>209</v>
      </c>
      <c r="E158" s="218" t="s">
        <v>2342</v>
      </c>
      <c r="F158" s="219" t="s">
        <v>2343</v>
      </c>
      <c r="G158" s="220" t="s">
        <v>244</v>
      </c>
      <c r="H158" s="221">
        <v>1</v>
      </c>
      <c r="I158" s="222"/>
      <c r="J158" s="223">
        <f>ROUND(I158*H158,2)</f>
        <v>0</v>
      </c>
      <c r="K158" s="219" t="s">
        <v>331</v>
      </c>
      <c r="L158" s="47"/>
      <c r="M158" s="224" t="s">
        <v>19</v>
      </c>
      <c r="N158" s="225" t="s">
        <v>43</v>
      </c>
      <c r="O158" s="87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8" t="s">
        <v>111</v>
      </c>
      <c r="AT158" s="228" t="s">
        <v>209</v>
      </c>
      <c r="AU158" s="228" t="s">
        <v>81</v>
      </c>
      <c r="AY158" s="20" t="s">
        <v>207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20" t="s">
        <v>79</v>
      </c>
      <c r="BK158" s="229">
        <f>ROUND(I158*H158,2)</f>
        <v>0</v>
      </c>
      <c r="BL158" s="20" t="s">
        <v>111</v>
      </c>
      <c r="BM158" s="228" t="s">
        <v>2344</v>
      </c>
    </row>
    <row r="159" spans="1:47" s="2" customFormat="1" ht="12">
      <c r="A159" s="41"/>
      <c r="B159" s="42"/>
      <c r="C159" s="43"/>
      <c r="D159" s="230" t="s">
        <v>215</v>
      </c>
      <c r="E159" s="43"/>
      <c r="F159" s="231" t="s">
        <v>2343</v>
      </c>
      <c r="G159" s="43"/>
      <c r="H159" s="43"/>
      <c r="I159" s="232"/>
      <c r="J159" s="43"/>
      <c r="K159" s="43"/>
      <c r="L159" s="47"/>
      <c r="M159" s="233"/>
      <c r="N159" s="234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20" t="s">
        <v>215</v>
      </c>
      <c r="AU159" s="20" t="s">
        <v>81</v>
      </c>
    </row>
    <row r="160" spans="1:63" s="12" customFormat="1" ht="22.8" customHeight="1">
      <c r="A160" s="12"/>
      <c r="B160" s="201"/>
      <c r="C160" s="202"/>
      <c r="D160" s="203" t="s">
        <v>71</v>
      </c>
      <c r="E160" s="215" t="s">
        <v>2345</v>
      </c>
      <c r="F160" s="215" t="s">
        <v>2346</v>
      </c>
      <c r="G160" s="202"/>
      <c r="H160" s="202"/>
      <c r="I160" s="205"/>
      <c r="J160" s="216">
        <f>BK160</f>
        <v>0</v>
      </c>
      <c r="K160" s="202"/>
      <c r="L160" s="207"/>
      <c r="M160" s="208"/>
      <c r="N160" s="209"/>
      <c r="O160" s="209"/>
      <c r="P160" s="210">
        <f>SUM(P161:P173)</f>
        <v>0</v>
      </c>
      <c r="Q160" s="209"/>
      <c r="R160" s="210">
        <f>SUM(R161:R173)</f>
        <v>0</v>
      </c>
      <c r="S160" s="209"/>
      <c r="T160" s="211">
        <f>SUM(T161:T173)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2" t="s">
        <v>79</v>
      </c>
      <c r="AT160" s="213" t="s">
        <v>71</v>
      </c>
      <c r="AU160" s="213" t="s">
        <v>79</v>
      </c>
      <c r="AY160" s="212" t="s">
        <v>207</v>
      </c>
      <c r="BK160" s="214">
        <f>SUM(BK161:BK173)</f>
        <v>0</v>
      </c>
    </row>
    <row r="161" spans="1:65" s="2" customFormat="1" ht="16.5" customHeight="1">
      <c r="A161" s="41"/>
      <c r="B161" s="42"/>
      <c r="C161" s="217" t="s">
        <v>410</v>
      </c>
      <c r="D161" s="217" t="s">
        <v>209</v>
      </c>
      <c r="E161" s="218" t="s">
        <v>2347</v>
      </c>
      <c r="F161" s="219" t="s">
        <v>2348</v>
      </c>
      <c r="G161" s="220" t="s">
        <v>654</v>
      </c>
      <c r="H161" s="221">
        <v>145</v>
      </c>
      <c r="I161" s="222"/>
      <c r="J161" s="223">
        <f>ROUND(I161*H161,2)</f>
        <v>0</v>
      </c>
      <c r="K161" s="219" t="s">
        <v>331</v>
      </c>
      <c r="L161" s="47"/>
      <c r="M161" s="224" t="s">
        <v>19</v>
      </c>
      <c r="N161" s="225" t="s">
        <v>43</v>
      </c>
      <c r="O161" s="87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28" t="s">
        <v>111</v>
      </c>
      <c r="AT161" s="228" t="s">
        <v>209</v>
      </c>
      <c r="AU161" s="228" t="s">
        <v>81</v>
      </c>
      <c r="AY161" s="20" t="s">
        <v>207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20" t="s">
        <v>79</v>
      </c>
      <c r="BK161" s="229">
        <f>ROUND(I161*H161,2)</f>
        <v>0</v>
      </c>
      <c r="BL161" s="20" t="s">
        <v>111</v>
      </c>
      <c r="BM161" s="228" t="s">
        <v>2349</v>
      </c>
    </row>
    <row r="162" spans="1:47" s="2" customFormat="1" ht="12">
      <c r="A162" s="41"/>
      <c r="B162" s="42"/>
      <c r="C162" s="43"/>
      <c r="D162" s="230" t="s">
        <v>215</v>
      </c>
      <c r="E162" s="43"/>
      <c r="F162" s="231" t="s">
        <v>2348</v>
      </c>
      <c r="G162" s="43"/>
      <c r="H162" s="43"/>
      <c r="I162" s="232"/>
      <c r="J162" s="43"/>
      <c r="K162" s="43"/>
      <c r="L162" s="47"/>
      <c r="M162" s="233"/>
      <c r="N162" s="234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215</v>
      </c>
      <c r="AU162" s="20" t="s">
        <v>81</v>
      </c>
    </row>
    <row r="163" spans="1:65" s="2" customFormat="1" ht="16.5" customHeight="1">
      <c r="A163" s="41"/>
      <c r="B163" s="42"/>
      <c r="C163" s="217" t="s">
        <v>414</v>
      </c>
      <c r="D163" s="217" t="s">
        <v>209</v>
      </c>
      <c r="E163" s="218" t="s">
        <v>2350</v>
      </c>
      <c r="F163" s="219" t="s">
        <v>2351</v>
      </c>
      <c r="G163" s="220" t="s">
        <v>654</v>
      </c>
      <c r="H163" s="221">
        <v>290</v>
      </c>
      <c r="I163" s="222"/>
      <c r="J163" s="223">
        <f>ROUND(I163*H163,2)</f>
        <v>0</v>
      </c>
      <c r="K163" s="219" t="s">
        <v>331</v>
      </c>
      <c r="L163" s="47"/>
      <c r="M163" s="224" t="s">
        <v>19</v>
      </c>
      <c r="N163" s="225" t="s">
        <v>43</v>
      </c>
      <c r="O163" s="87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28" t="s">
        <v>111</v>
      </c>
      <c r="AT163" s="228" t="s">
        <v>209</v>
      </c>
      <c r="AU163" s="228" t="s">
        <v>81</v>
      </c>
      <c r="AY163" s="20" t="s">
        <v>207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20" t="s">
        <v>79</v>
      </c>
      <c r="BK163" s="229">
        <f>ROUND(I163*H163,2)</f>
        <v>0</v>
      </c>
      <c r="BL163" s="20" t="s">
        <v>111</v>
      </c>
      <c r="BM163" s="228" t="s">
        <v>2352</v>
      </c>
    </row>
    <row r="164" spans="1:47" s="2" customFormat="1" ht="12">
      <c r="A164" s="41"/>
      <c r="B164" s="42"/>
      <c r="C164" s="43"/>
      <c r="D164" s="230" t="s">
        <v>215</v>
      </c>
      <c r="E164" s="43"/>
      <c r="F164" s="231" t="s">
        <v>2351</v>
      </c>
      <c r="G164" s="43"/>
      <c r="H164" s="43"/>
      <c r="I164" s="232"/>
      <c r="J164" s="43"/>
      <c r="K164" s="43"/>
      <c r="L164" s="47"/>
      <c r="M164" s="233"/>
      <c r="N164" s="234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215</v>
      </c>
      <c r="AU164" s="20" t="s">
        <v>81</v>
      </c>
    </row>
    <row r="165" spans="1:65" s="2" customFormat="1" ht="16.5" customHeight="1">
      <c r="A165" s="41"/>
      <c r="B165" s="42"/>
      <c r="C165" s="217" t="s">
        <v>421</v>
      </c>
      <c r="D165" s="217" t="s">
        <v>209</v>
      </c>
      <c r="E165" s="218" t="s">
        <v>2353</v>
      </c>
      <c r="F165" s="219" t="s">
        <v>2354</v>
      </c>
      <c r="G165" s="220" t="s">
        <v>654</v>
      </c>
      <c r="H165" s="221">
        <v>585</v>
      </c>
      <c r="I165" s="222"/>
      <c r="J165" s="223">
        <f>ROUND(I165*H165,2)</f>
        <v>0</v>
      </c>
      <c r="K165" s="219" t="s">
        <v>331</v>
      </c>
      <c r="L165" s="47"/>
      <c r="M165" s="224" t="s">
        <v>19</v>
      </c>
      <c r="N165" s="225" t="s">
        <v>43</v>
      </c>
      <c r="O165" s="87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28" t="s">
        <v>111</v>
      </c>
      <c r="AT165" s="228" t="s">
        <v>209</v>
      </c>
      <c r="AU165" s="228" t="s">
        <v>81</v>
      </c>
      <c r="AY165" s="20" t="s">
        <v>207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20" t="s">
        <v>79</v>
      </c>
      <c r="BK165" s="229">
        <f>ROUND(I165*H165,2)</f>
        <v>0</v>
      </c>
      <c r="BL165" s="20" t="s">
        <v>111</v>
      </c>
      <c r="BM165" s="228" t="s">
        <v>2355</v>
      </c>
    </row>
    <row r="166" spans="1:47" s="2" customFormat="1" ht="12">
      <c r="A166" s="41"/>
      <c r="B166" s="42"/>
      <c r="C166" s="43"/>
      <c r="D166" s="230" t="s">
        <v>215</v>
      </c>
      <c r="E166" s="43"/>
      <c r="F166" s="231" t="s">
        <v>2354</v>
      </c>
      <c r="G166" s="43"/>
      <c r="H166" s="43"/>
      <c r="I166" s="232"/>
      <c r="J166" s="43"/>
      <c r="K166" s="43"/>
      <c r="L166" s="47"/>
      <c r="M166" s="233"/>
      <c r="N166" s="234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215</v>
      </c>
      <c r="AU166" s="20" t="s">
        <v>81</v>
      </c>
    </row>
    <row r="167" spans="1:47" s="2" customFormat="1" ht="12">
      <c r="A167" s="41"/>
      <c r="B167" s="42"/>
      <c r="C167" s="43"/>
      <c r="D167" s="230" t="s">
        <v>1542</v>
      </c>
      <c r="E167" s="43"/>
      <c r="F167" s="300" t="s">
        <v>2356</v>
      </c>
      <c r="G167" s="43"/>
      <c r="H167" s="43"/>
      <c r="I167" s="232"/>
      <c r="J167" s="43"/>
      <c r="K167" s="43"/>
      <c r="L167" s="47"/>
      <c r="M167" s="233"/>
      <c r="N167" s="234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1542</v>
      </c>
      <c r="AU167" s="20" t="s">
        <v>81</v>
      </c>
    </row>
    <row r="168" spans="1:65" s="2" customFormat="1" ht="16.5" customHeight="1">
      <c r="A168" s="41"/>
      <c r="B168" s="42"/>
      <c r="C168" s="217" t="s">
        <v>427</v>
      </c>
      <c r="D168" s="217" t="s">
        <v>209</v>
      </c>
      <c r="E168" s="218" t="s">
        <v>2357</v>
      </c>
      <c r="F168" s="219" t="s">
        <v>2358</v>
      </c>
      <c r="G168" s="220" t="s">
        <v>654</v>
      </c>
      <c r="H168" s="221">
        <v>230</v>
      </c>
      <c r="I168" s="222"/>
      <c r="J168" s="223">
        <f>ROUND(I168*H168,2)</f>
        <v>0</v>
      </c>
      <c r="K168" s="219" t="s">
        <v>331</v>
      </c>
      <c r="L168" s="47"/>
      <c r="M168" s="224" t="s">
        <v>19</v>
      </c>
      <c r="N168" s="225" t="s">
        <v>43</v>
      </c>
      <c r="O168" s="87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28" t="s">
        <v>111</v>
      </c>
      <c r="AT168" s="228" t="s">
        <v>209</v>
      </c>
      <c r="AU168" s="228" t="s">
        <v>81</v>
      </c>
      <c r="AY168" s="20" t="s">
        <v>207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20" t="s">
        <v>79</v>
      </c>
      <c r="BK168" s="229">
        <f>ROUND(I168*H168,2)</f>
        <v>0</v>
      </c>
      <c r="BL168" s="20" t="s">
        <v>111</v>
      </c>
      <c r="BM168" s="228" t="s">
        <v>2359</v>
      </c>
    </row>
    <row r="169" spans="1:47" s="2" customFormat="1" ht="12">
      <c r="A169" s="41"/>
      <c r="B169" s="42"/>
      <c r="C169" s="43"/>
      <c r="D169" s="230" t="s">
        <v>215</v>
      </c>
      <c r="E169" s="43"/>
      <c r="F169" s="231" t="s">
        <v>2358</v>
      </c>
      <c r="G169" s="43"/>
      <c r="H169" s="43"/>
      <c r="I169" s="232"/>
      <c r="J169" s="43"/>
      <c r="K169" s="43"/>
      <c r="L169" s="47"/>
      <c r="M169" s="233"/>
      <c r="N169" s="234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215</v>
      </c>
      <c r="AU169" s="20" t="s">
        <v>81</v>
      </c>
    </row>
    <row r="170" spans="1:65" s="2" customFormat="1" ht="16.5" customHeight="1">
      <c r="A170" s="41"/>
      <c r="B170" s="42"/>
      <c r="C170" s="217" t="s">
        <v>448</v>
      </c>
      <c r="D170" s="217" t="s">
        <v>209</v>
      </c>
      <c r="E170" s="218" t="s">
        <v>2360</v>
      </c>
      <c r="F170" s="219" t="s">
        <v>2361</v>
      </c>
      <c r="G170" s="220" t="s">
        <v>654</v>
      </c>
      <c r="H170" s="221">
        <v>30</v>
      </c>
      <c r="I170" s="222"/>
      <c r="J170" s="223">
        <f>ROUND(I170*H170,2)</f>
        <v>0</v>
      </c>
      <c r="K170" s="219" t="s">
        <v>331</v>
      </c>
      <c r="L170" s="47"/>
      <c r="M170" s="224" t="s">
        <v>19</v>
      </c>
      <c r="N170" s="225" t="s">
        <v>43</v>
      </c>
      <c r="O170" s="87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8" t="s">
        <v>111</v>
      </c>
      <c r="AT170" s="228" t="s">
        <v>209</v>
      </c>
      <c r="AU170" s="228" t="s">
        <v>81</v>
      </c>
      <c r="AY170" s="20" t="s">
        <v>207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20" t="s">
        <v>79</v>
      </c>
      <c r="BK170" s="229">
        <f>ROUND(I170*H170,2)</f>
        <v>0</v>
      </c>
      <c r="BL170" s="20" t="s">
        <v>111</v>
      </c>
      <c r="BM170" s="228" t="s">
        <v>2362</v>
      </c>
    </row>
    <row r="171" spans="1:47" s="2" customFormat="1" ht="12">
      <c r="A171" s="41"/>
      <c r="B171" s="42"/>
      <c r="C171" s="43"/>
      <c r="D171" s="230" t="s">
        <v>215</v>
      </c>
      <c r="E171" s="43"/>
      <c r="F171" s="231" t="s">
        <v>2361</v>
      </c>
      <c r="G171" s="43"/>
      <c r="H171" s="43"/>
      <c r="I171" s="232"/>
      <c r="J171" s="43"/>
      <c r="K171" s="43"/>
      <c r="L171" s="47"/>
      <c r="M171" s="233"/>
      <c r="N171" s="234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215</v>
      </c>
      <c r="AU171" s="20" t="s">
        <v>81</v>
      </c>
    </row>
    <row r="172" spans="1:65" s="2" customFormat="1" ht="16.5" customHeight="1">
      <c r="A172" s="41"/>
      <c r="B172" s="42"/>
      <c r="C172" s="217" t="s">
        <v>454</v>
      </c>
      <c r="D172" s="217" t="s">
        <v>209</v>
      </c>
      <c r="E172" s="218" t="s">
        <v>2363</v>
      </c>
      <c r="F172" s="219" t="s">
        <v>2364</v>
      </c>
      <c r="G172" s="220" t="s">
        <v>654</v>
      </c>
      <c r="H172" s="221">
        <v>30</v>
      </c>
      <c r="I172" s="222"/>
      <c r="J172" s="223">
        <f>ROUND(I172*H172,2)</f>
        <v>0</v>
      </c>
      <c r="K172" s="219" t="s">
        <v>331</v>
      </c>
      <c r="L172" s="47"/>
      <c r="M172" s="224" t="s">
        <v>19</v>
      </c>
      <c r="N172" s="225" t="s">
        <v>43</v>
      </c>
      <c r="O172" s="87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28" t="s">
        <v>111</v>
      </c>
      <c r="AT172" s="228" t="s">
        <v>209</v>
      </c>
      <c r="AU172" s="228" t="s">
        <v>81</v>
      </c>
      <c r="AY172" s="20" t="s">
        <v>207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20" t="s">
        <v>79</v>
      </c>
      <c r="BK172" s="229">
        <f>ROUND(I172*H172,2)</f>
        <v>0</v>
      </c>
      <c r="BL172" s="20" t="s">
        <v>111</v>
      </c>
      <c r="BM172" s="228" t="s">
        <v>2365</v>
      </c>
    </row>
    <row r="173" spans="1:47" s="2" customFormat="1" ht="12">
      <c r="A173" s="41"/>
      <c r="B173" s="42"/>
      <c r="C173" s="43"/>
      <c r="D173" s="230" t="s">
        <v>215</v>
      </c>
      <c r="E173" s="43"/>
      <c r="F173" s="231" t="s">
        <v>2364</v>
      </c>
      <c r="G173" s="43"/>
      <c r="H173" s="43"/>
      <c r="I173" s="232"/>
      <c r="J173" s="43"/>
      <c r="K173" s="43"/>
      <c r="L173" s="47"/>
      <c r="M173" s="233"/>
      <c r="N173" s="234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215</v>
      </c>
      <c r="AU173" s="20" t="s">
        <v>81</v>
      </c>
    </row>
    <row r="174" spans="1:63" s="12" customFormat="1" ht="22.8" customHeight="1">
      <c r="A174" s="12"/>
      <c r="B174" s="201"/>
      <c r="C174" s="202"/>
      <c r="D174" s="203" t="s">
        <v>71</v>
      </c>
      <c r="E174" s="215" t="s">
        <v>2366</v>
      </c>
      <c r="F174" s="215" t="s">
        <v>2367</v>
      </c>
      <c r="G174" s="202"/>
      <c r="H174" s="202"/>
      <c r="I174" s="205"/>
      <c r="J174" s="216">
        <f>BK174</f>
        <v>0</v>
      </c>
      <c r="K174" s="202"/>
      <c r="L174" s="207"/>
      <c r="M174" s="208"/>
      <c r="N174" s="209"/>
      <c r="O174" s="209"/>
      <c r="P174" s="210">
        <f>SUM(P175:P202)</f>
        <v>0</v>
      </c>
      <c r="Q174" s="209"/>
      <c r="R174" s="210">
        <f>SUM(R175:R202)</f>
        <v>0</v>
      </c>
      <c r="S174" s="209"/>
      <c r="T174" s="211">
        <f>SUM(T175:T202)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2" t="s">
        <v>79</v>
      </c>
      <c r="AT174" s="213" t="s">
        <v>71</v>
      </c>
      <c r="AU174" s="213" t="s">
        <v>79</v>
      </c>
      <c r="AY174" s="212" t="s">
        <v>207</v>
      </c>
      <c r="BK174" s="214">
        <f>SUM(BK175:BK202)</f>
        <v>0</v>
      </c>
    </row>
    <row r="175" spans="1:65" s="2" customFormat="1" ht="44.25" customHeight="1">
      <c r="A175" s="41"/>
      <c r="B175" s="42"/>
      <c r="C175" s="217" t="s">
        <v>461</v>
      </c>
      <c r="D175" s="217" t="s">
        <v>209</v>
      </c>
      <c r="E175" s="218" t="s">
        <v>2368</v>
      </c>
      <c r="F175" s="219" t="s">
        <v>2369</v>
      </c>
      <c r="G175" s="220" t="s">
        <v>244</v>
      </c>
      <c r="H175" s="221">
        <v>12</v>
      </c>
      <c r="I175" s="222"/>
      <c r="J175" s="223">
        <f>ROUND(I175*H175,2)</f>
        <v>0</v>
      </c>
      <c r="K175" s="219" t="s">
        <v>331</v>
      </c>
      <c r="L175" s="47"/>
      <c r="M175" s="224" t="s">
        <v>19</v>
      </c>
      <c r="N175" s="225" t="s">
        <v>43</v>
      </c>
      <c r="O175" s="87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28" t="s">
        <v>111</v>
      </c>
      <c r="AT175" s="228" t="s">
        <v>209</v>
      </c>
      <c r="AU175" s="228" t="s">
        <v>81</v>
      </c>
      <c r="AY175" s="20" t="s">
        <v>207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20" t="s">
        <v>79</v>
      </c>
      <c r="BK175" s="229">
        <f>ROUND(I175*H175,2)</f>
        <v>0</v>
      </c>
      <c r="BL175" s="20" t="s">
        <v>111</v>
      </c>
      <c r="BM175" s="228" t="s">
        <v>2370</v>
      </c>
    </row>
    <row r="176" spans="1:47" s="2" customFormat="1" ht="12">
      <c r="A176" s="41"/>
      <c r="B176" s="42"/>
      <c r="C176" s="43"/>
      <c r="D176" s="230" t="s">
        <v>215</v>
      </c>
      <c r="E176" s="43"/>
      <c r="F176" s="231" t="s">
        <v>2369</v>
      </c>
      <c r="G176" s="43"/>
      <c r="H176" s="43"/>
      <c r="I176" s="232"/>
      <c r="J176" s="43"/>
      <c r="K176" s="43"/>
      <c r="L176" s="47"/>
      <c r="M176" s="233"/>
      <c r="N176" s="234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20" t="s">
        <v>215</v>
      </c>
      <c r="AU176" s="20" t="s">
        <v>81</v>
      </c>
    </row>
    <row r="177" spans="1:65" s="2" customFormat="1" ht="44.25" customHeight="1">
      <c r="A177" s="41"/>
      <c r="B177" s="42"/>
      <c r="C177" s="217" t="s">
        <v>467</v>
      </c>
      <c r="D177" s="217" t="s">
        <v>209</v>
      </c>
      <c r="E177" s="218" t="s">
        <v>2371</v>
      </c>
      <c r="F177" s="219" t="s">
        <v>2372</v>
      </c>
      <c r="G177" s="220" t="s">
        <v>244</v>
      </c>
      <c r="H177" s="221">
        <v>21</v>
      </c>
      <c r="I177" s="222"/>
      <c r="J177" s="223">
        <f>ROUND(I177*H177,2)</f>
        <v>0</v>
      </c>
      <c r="K177" s="219" t="s">
        <v>331</v>
      </c>
      <c r="L177" s="47"/>
      <c r="M177" s="224" t="s">
        <v>19</v>
      </c>
      <c r="N177" s="225" t="s">
        <v>43</v>
      </c>
      <c r="O177" s="87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28" t="s">
        <v>111</v>
      </c>
      <c r="AT177" s="228" t="s">
        <v>209</v>
      </c>
      <c r="AU177" s="228" t="s">
        <v>81</v>
      </c>
      <c r="AY177" s="20" t="s">
        <v>207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20" t="s">
        <v>79</v>
      </c>
      <c r="BK177" s="229">
        <f>ROUND(I177*H177,2)</f>
        <v>0</v>
      </c>
      <c r="BL177" s="20" t="s">
        <v>111</v>
      </c>
      <c r="BM177" s="228" t="s">
        <v>2373</v>
      </c>
    </row>
    <row r="178" spans="1:47" s="2" customFormat="1" ht="12">
      <c r="A178" s="41"/>
      <c r="B178" s="42"/>
      <c r="C178" s="43"/>
      <c r="D178" s="230" t="s">
        <v>215</v>
      </c>
      <c r="E178" s="43"/>
      <c r="F178" s="231" t="s">
        <v>2372</v>
      </c>
      <c r="G178" s="43"/>
      <c r="H178" s="43"/>
      <c r="I178" s="232"/>
      <c r="J178" s="43"/>
      <c r="K178" s="43"/>
      <c r="L178" s="47"/>
      <c r="M178" s="233"/>
      <c r="N178" s="234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20" t="s">
        <v>215</v>
      </c>
      <c r="AU178" s="20" t="s">
        <v>81</v>
      </c>
    </row>
    <row r="179" spans="1:65" s="2" customFormat="1" ht="44.25" customHeight="1">
      <c r="A179" s="41"/>
      <c r="B179" s="42"/>
      <c r="C179" s="217" t="s">
        <v>475</v>
      </c>
      <c r="D179" s="217" t="s">
        <v>209</v>
      </c>
      <c r="E179" s="218" t="s">
        <v>2374</v>
      </c>
      <c r="F179" s="219" t="s">
        <v>2375</v>
      </c>
      <c r="G179" s="220" t="s">
        <v>244</v>
      </c>
      <c r="H179" s="221">
        <v>7</v>
      </c>
      <c r="I179" s="222"/>
      <c r="J179" s="223">
        <f>ROUND(I179*H179,2)</f>
        <v>0</v>
      </c>
      <c r="K179" s="219" t="s">
        <v>331</v>
      </c>
      <c r="L179" s="47"/>
      <c r="M179" s="224" t="s">
        <v>19</v>
      </c>
      <c r="N179" s="225" t="s">
        <v>43</v>
      </c>
      <c r="O179" s="87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28" t="s">
        <v>111</v>
      </c>
      <c r="AT179" s="228" t="s">
        <v>209</v>
      </c>
      <c r="AU179" s="228" t="s">
        <v>81</v>
      </c>
      <c r="AY179" s="20" t="s">
        <v>207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20" t="s">
        <v>79</v>
      </c>
      <c r="BK179" s="229">
        <f>ROUND(I179*H179,2)</f>
        <v>0</v>
      </c>
      <c r="BL179" s="20" t="s">
        <v>111</v>
      </c>
      <c r="BM179" s="228" t="s">
        <v>2376</v>
      </c>
    </row>
    <row r="180" spans="1:47" s="2" customFormat="1" ht="12">
      <c r="A180" s="41"/>
      <c r="B180" s="42"/>
      <c r="C180" s="43"/>
      <c r="D180" s="230" t="s">
        <v>215</v>
      </c>
      <c r="E180" s="43"/>
      <c r="F180" s="231" t="s">
        <v>2375</v>
      </c>
      <c r="G180" s="43"/>
      <c r="H180" s="43"/>
      <c r="I180" s="232"/>
      <c r="J180" s="43"/>
      <c r="K180" s="43"/>
      <c r="L180" s="47"/>
      <c r="M180" s="233"/>
      <c r="N180" s="234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215</v>
      </c>
      <c r="AU180" s="20" t="s">
        <v>81</v>
      </c>
    </row>
    <row r="181" spans="1:65" s="2" customFormat="1" ht="16.5" customHeight="1">
      <c r="A181" s="41"/>
      <c r="B181" s="42"/>
      <c r="C181" s="217" t="s">
        <v>481</v>
      </c>
      <c r="D181" s="217" t="s">
        <v>209</v>
      </c>
      <c r="E181" s="218" t="s">
        <v>2377</v>
      </c>
      <c r="F181" s="219" t="s">
        <v>2378</v>
      </c>
      <c r="G181" s="220" t="s">
        <v>244</v>
      </c>
      <c r="H181" s="221">
        <v>1</v>
      </c>
      <c r="I181" s="222"/>
      <c r="J181" s="223">
        <f>ROUND(I181*H181,2)</f>
        <v>0</v>
      </c>
      <c r="K181" s="219" t="s">
        <v>331</v>
      </c>
      <c r="L181" s="47"/>
      <c r="M181" s="224" t="s">
        <v>19</v>
      </c>
      <c r="N181" s="225" t="s">
        <v>43</v>
      </c>
      <c r="O181" s="87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28" t="s">
        <v>111</v>
      </c>
      <c r="AT181" s="228" t="s">
        <v>209</v>
      </c>
      <c r="AU181" s="228" t="s">
        <v>81</v>
      </c>
      <c r="AY181" s="20" t="s">
        <v>207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20" t="s">
        <v>79</v>
      </c>
      <c r="BK181" s="229">
        <f>ROUND(I181*H181,2)</f>
        <v>0</v>
      </c>
      <c r="BL181" s="20" t="s">
        <v>111</v>
      </c>
      <c r="BM181" s="228" t="s">
        <v>2379</v>
      </c>
    </row>
    <row r="182" spans="1:47" s="2" customFormat="1" ht="12">
      <c r="A182" s="41"/>
      <c r="B182" s="42"/>
      <c r="C182" s="43"/>
      <c r="D182" s="230" t="s">
        <v>215</v>
      </c>
      <c r="E182" s="43"/>
      <c r="F182" s="231" t="s">
        <v>2378</v>
      </c>
      <c r="G182" s="43"/>
      <c r="H182" s="43"/>
      <c r="I182" s="232"/>
      <c r="J182" s="43"/>
      <c r="K182" s="43"/>
      <c r="L182" s="47"/>
      <c r="M182" s="233"/>
      <c r="N182" s="234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215</v>
      </c>
      <c r="AU182" s="20" t="s">
        <v>81</v>
      </c>
    </row>
    <row r="183" spans="1:65" s="2" customFormat="1" ht="49.05" customHeight="1">
      <c r="A183" s="41"/>
      <c r="B183" s="42"/>
      <c r="C183" s="217" t="s">
        <v>488</v>
      </c>
      <c r="D183" s="217" t="s">
        <v>209</v>
      </c>
      <c r="E183" s="218" t="s">
        <v>2380</v>
      </c>
      <c r="F183" s="219" t="s">
        <v>2381</v>
      </c>
      <c r="G183" s="220" t="s">
        <v>244</v>
      </c>
      <c r="H183" s="221">
        <v>58</v>
      </c>
      <c r="I183" s="222"/>
      <c r="J183" s="223">
        <f>ROUND(I183*H183,2)</f>
        <v>0</v>
      </c>
      <c r="K183" s="219" t="s">
        <v>331</v>
      </c>
      <c r="L183" s="47"/>
      <c r="M183" s="224" t="s">
        <v>19</v>
      </c>
      <c r="N183" s="225" t="s">
        <v>43</v>
      </c>
      <c r="O183" s="87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28" t="s">
        <v>111</v>
      </c>
      <c r="AT183" s="228" t="s">
        <v>209</v>
      </c>
      <c r="AU183" s="228" t="s">
        <v>81</v>
      </c>
      <c r="AY183" s="20" t="s">
        <v>207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20" t="s">
        <v>79</v>
      </c>
      <c r="BK183" s="229">
        <f>ROUND(I183*H183,2)</f>
        <v>0</v>
      </c>
      <c r="BL183" s="20" t="s">
        <v>111</v>
      </c>
      <c r="BM183" s="228" t="s">
        <v>2382</v>
      </c>
    </row>
    <row r="184" spans="1:47" s="2" customFormat="1" ht="12">
      <c r="A184" s="41"/>
      <c r="B184" s="42"/>
      <c r="C184" s="43"/>
      <c r="D184" s="230" t="s">
        <v>215</v>
      </c>
      <c r="E184" s="43"/>
      <c r="F184" s="231" t="s">
        <v>2383</v>
      </c>
      <c r="G184" s="43"/>
      <c r="H184" s="43"/>
      <c r="I184" s="232"/>
      <c r="J184" s="43"/>
      <c r="K184" s="43"/>
      <c r="L184" s="47"/>
      <c r="M184" s="233"/>
      <c r="N184" s="234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20" t="s">
        <v>215</v>
      </c>
      <c r="AU184" s="20" t="s">
        <v>81</v>
      </c>
    </row>
    <row r="185" spans="1:65" s="2" customFormat="1" ht="24.15" customHeight="1">
      <c r="A185" s="41"/>
      <c r="B185" s="42"/>
      <c r="C185" s="217" t="s">
        <v>495</v>
      </c>
      <c r="D185" s="217" t="s">
        <v>209</v>
      </c>
      <c r="E185" s="218" t="s">
        <v>2384</v>
      </c>
      <c r="F185" s="219" t="s">
        <v>2385</v>
      </c>
      <c r="G185" s="220" t="s">
        <v>244</v>
      </c>
      <c r="H185" s="221">
        <v>56</v>
      </c>
      <c r="I185" s="222"/>
      <c r="J185" s="223">
        <f>ROUND(I185*H185,2)</f>
        <v>0</v>
      </c>
      <c r="K185" s="219" t="s">
        <v>331</v>
      </c>
      <c r="L185" s="47"/>
      <c r="M185" s="224" t="s">
        <v>19</v>
      </c>
      <c r="N185" s="225" t="s">
        <v>43</v>
      </c>
      <c r="O185" s="87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28" t="s">
        <v>111</v>
      </c>
      <c r="AT185" s="228" t="s">
        <v>209</v>
      </c>
      <c r="AU185" s="228" t="s">
        <v>81</v>
      </c>
      <c r="AY185" s="20" t="s">
        <v>207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20" t="s">
        <v>79</v>
      </c>
      <c r="BK185" s="229">
        <f>ROUND(I185*H185,2)</f>
        <v>0</v>
      </c>
      <c r="BL185" s="20" t="s">
        <v>111</v>
      </c>
      <c r="BM185" s="228" t="s">
        <v>2386</v>
      </c>
    </row>
    <row r="186" spans="1:47" s="2" customFormat="1" ht="12">
      <c r="A186" s="41"/>
      <c r="B186" s="42"/>
      <c r="C186" s="43"/>
      <c r="D186" s="230" t="s">
        <v>215</v>
      </c>
      <c r="E186" s="43"/>
      <c r="F186" s="231" t="s">
        <v>2385</v>
      </c>
      <c r="G186" s="43"/>
      <c r="H186" s="43"/>
      <c r="I186" s="232"/>
      <c r="J186" s="43"/>
      <c r="K186" s="43"/>
      <c r="L186" s="47"/>
      <c r="M186" s="233"/>
      <c r="N186" s="234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215</v>
      </c>
      <c r="AU186" s="20" t="s">
        <v>81</v>
      </c>
    </row>
    <row r="187" spans="1:65" s="2" customFormat="1" ht="49.05" customHeight="1">
      <c r="A187" s="41"/>
      <c r="B187" s="42"/>
      <c r="C187" s="217" t="s">
        <v>509</v>
      </c>
      <c r="D187" s="217" t="s">
        <v>209</v>
      </c>
      <c r="E187" s="218" t="s">
        <v>2387</v>
      </c>
      <c r="F187" s="219" t="s">
        <v>2388</v>
      </c>
      <c r="G187" s="220" t="s">
        <v>244</v>
      </c>
      <c r="H187" s="221">
        <v>2</v>
      </c>
      <c r="I187" s="222"/>
      <c r="J187" s="223">
        <f>ROUND(I187*H187,2)</f>
        <v>0</v>
      </c>
      <c r="K187" s="219" t="s">
        <v>331</v>
      </c>
      <c r="L187" s="47"/>
      <c r="M187" s="224" t="s">
        <v>19</v>
      </c>
      <c r="N187" s="225" t="s">
        <v>43</v>
      </c>
      <c r="O187" s="87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28" t="s">
        <v>111</v>
      </c>
      <c r="AT187" s="228" t="s">
        <v>209</v>
      </c>
      <c r="AU187" s="228" t="s">
        <v>81</v>
      </c>
      <c r="AY187" s="20" t="s">
        <v>207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20" t="s">
        <v>79</v>
      </c>
      <c r="BK187" s="229">
        <f>ROUND(I187*H187,2)</f>
        <v>0</v>
      </c>
      <c r="BL187" s="20" t="s">
        <v>111</v>
      </c>
      <c r="BM187" s="228" t="s">
        <v>2389</v>
      </c>
    </row>
    <row r="188" spans="1:47" s="2" customFormat="1" ht="12">
      <c r="A188" s="41"/>
      <c r="B188" s="42"/>
      <c r="C188" s="43"/>
      <c r="D188" s="230" t="s">
        <v>215</v>
      </c>
      <c r="E188" s="43"/>
      <c r="F188" s="231" t="s">
        <v>2388</v>
      </c>
      <c r="G188" s="43"/>
      <c r="H188" s="43"/>
      <c r="I188" s="232"/>
      <c r="J188" s="43"/>
      <c r="K188" s="43"/>
      <c r="L188" s="47"/>
      <c r="M188" s="233"/>
      <c r="N188" s="234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20" t="s">
        <v>215</v>
      </c>
      <c r="AU188" s="20" t="s">
        <v>81</v>
      </c>
    </row>
    <row r="189" spans="1:65" s="2" customFormat="1" ht="44.25" customHeight="1">
      <c r="A189" s="41"/>
      <c r="B189" s="42"/>
      <c r="C189" s="217" t="s">
        <v>515</v>
      </c>
      <c r="D189" s="217" t="s">
        <v>209</v>
      </c>
      <c r="E189" s="218" t="s">
        <v>2390</v>
      </c>
      <c r="F189" s="219" t="s">
        <v>2391</v>
      </c>
      <c r="G189" s="220" t="s">
        <v>244</v>
      </c>
      <c r="H189" s="221">
        <v>1</v>
      </c>
      <c r="I189" s="222"/>
      <c r="J189" s="223">
        <f>ROUND(I189*H189,2)</f>
        <v>0</v>
      </c>
      <c r="K189" s="219" t="s">
        <v>331</v>
      </c>
      <c r="L189" s="47"/>
      <c r="M189" s="224" t="s">
        <v>19</v>
      </c>
      <c r="N189" s="225" t="s">
        <v>43</v>
      </c>
      <c r="O189" s="87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28" t="s">
        <v>111</v>
      </c>
      <c r="AT189" s="228" t="s">
        <v>209</v>
      </c>
      <c r="AU189" s="228" t="s">
        <v>81</v>
      </c>
      <c r="AY189" s="20" t="s">
        <v>207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20" t="s">
        <v>79</v>
      </c>
      <c r="BK189" s="229">
        <f>ROUND(I189*H189,2)</f>
        <v>0</v>
      </c>
      <c r="BL189" s="20" t="s">
        <v>111</v>
      </c>
      <c r="BM189" s="228" t="s">
        <v>2392</v>
      </c>
    </row>
    <row r="190" spans="1:47" s="2" customFormat="1" ht="12">
      <c r="A190" s="41"/>
      <c r="B190" s="42"/>
      <c r="C190" s="43"/>
      <c r="D190" s="230" t="s">
        <v>215</v>
      </c>
      <c r="E190" s="43"/>
      <c r="F190" s="231" t="s">
        <v>2391</v>
      </c>
      <c r="G190" s="43"/>
      <c r="H190" s="43"/>
      <c r="I190" s="232"/>
      <c r="J190" s="43"/>
      <c r="K190" s="43"/>
      <c r="L190" s="47"/>
      <c r="M190" s="233"/>
      <c r="N190" s="234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20" t="s">
        <v>215</v>
      </c>
      <c r="AU190" s="20" t="s">
        <v>81</v>
      </c>
    </row>
    <row r="191" spans="1:65" s="2" customFormat="1" ht="44.25" customHeight="1">
      <c r="A191" s="41"/>
      <c r="B191" s="42"/>
      <c r="C191" s="217" t="s">
        <v>523</v>
      </c>
      <c r="D191" s="217" t="s">
        <v>209</v>
      </c>
      <c r="E191" s="218" t="s">
        <v>2393</v>
      </c>
      <c r="F191" s="219" t="s">
        <v>2394</v>
      </c>
      <c r="G191" s="220" t="s">
        <v>244</v>
      </c>
      <c r="H191" s="221">
        <v>7</v>
      </c>
      <c r="I191" s="222"/>
      <c r="J191" s="223">
        <f>ROUND(I191*H191,2)</f>
        <v>0</v>
      </c>
      <c r="K191" s="219" t="s">
        <v>331</v>
      </c>
      <c r="L191" s="47"/>
      <c r="M191" s="224" t="s">
        <v>19</v>
      </c>
      <c r="N191" s="225" t="s">
        <v>43</v>
      </c>
      <c r="O191" s="87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28" t="s">
        <v>111</v>
      </c>
      <c r="AT191" s="228" t="s">
        <v>209</v>
      </c>
      <c r="AU191" s="228" t="s">
        <v>81</v>
      </c>
      <c r="AY191" s="20" t="s">
        <v>207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20" t="s">
        <v>79</v>
      </c>
      <c r="BK191" s="229">
        <f>ROUND(I191*H191,2)</f>
        <v>0</v>
      </c>
      <c r="BL191" s="20" t="s">
        <v>111</v>
      </c>
      <c r="BM191" s="228" t="s">
        <v>2395</v>
      </c>
    </row>
    <row r="192" spans="1:47" s="2" customFormat="1" ht="12">
      <c r="A192" s="41"/>
      <c r="B192" s="42"/>
      <c r="C192" s="43"/>
      <c r="D192" s="230" t="s">
        <v>215</v>
      </c>
      <c r="E192" s="43"/>
      <c r="F192" s="231" t="s">
        <v>2394</v>
      </c>
      <c r="G192" s="43"/>
      <c r="H192" s="43"/>
      <c r="I192" s="232"/>
      <c r="J192" s="43"/>
      <c r="K192" s="43"/>
      <c r="L192" s="47"/>
      <c r="M192" s="233"/>
      <c r="N192" s="234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20" t="s">
        <v>215</v>
      </c>
      <c r="AU192" s="20" t="s">
        <v>81</v>
      </c>
    </row>
    <row r="193" spans="1:65" s="2" customFormat="1" ht="44.25" customHeight="1">
      <c r="A193" s="41"/>
      <c r="B193" s="42"/>
      <c r="C193" s="217" t="s">
        <v>537</v>
      </c>
      <c r="D193" s="217" t="s">
        <v>209</v>
      </c>
      <c r="E193" s="218" t="s">
        <v>2396</v>
      </c>
      <c r="F193" s="219" t="s">
        <v>2397</v>
      </c>
      <c r="G193" s="220" t="s">
        <v>244</v>
      </c>
      <c r="H193" s="221">
        <v>1</v>
      </c>
      <c r="I193" s="222"/>
      <c r="J193" s="223">
        <f>ROUND(I193*H193,2)</f>
        <v>0</v>
      </c>
      <c r="K193" s="219" t="s">
        <v>331</v>
      </c>
      <c r="L193" s="47"/>
      <c r="M193" s="224" t="s">
        <v>19</v>
      </c>
      <c r="N193" s="225" t="s">
        <v>43</v>
      </c>
      <c r="O193" s="87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28" t="s">
        <v>111</v>
      </c>
      <c r="AT193" s="228" t="s">
        <v>209</v>
      </c>
      <c r="AU193" s="228" t="s">
        <v>81</v>
      </c>
      <c r="AY193" s="20" t="s">
        <v>207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20" t="s">
        <v>79</v>
      </c>
      <c r="BK193" s="229">
        <f>ROUND(I193*H193,2)</f>
        <v>0</v>
      </c>
      <c r="BL193" s="20" t="s">
        <v>111</v>
      </c>
      <c r="BM193" s="228" t="s">
        <v>2398</v>
      </c>
    </row>
    <row r="194" spans="1:47" s="2" customFormat="1" ht="12">
      <c r="A194" s="41"/>
      <c r="B194" s="42"/>
      <c r="C194" s="43"/>
      <c r="D194" s="230" t="s">
        <v>215</v>
      </c>
      <c r="E194" s="43"/>
      <c r="F194" s="231" t="s">
        <v>2397</v>
      </c>
      <c r="G194" s="43"/>
      <c r="H194" s="43"/>
      <c r="I194" s="232"/>
      <c r="J194" s="43"/>
      <c r="K194" s="43"/>
      <c r="L194" s="47"/>
      <c r="M194" s="233"/>
      <c r="N194" s="234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20" t="s">
        <v>215</v>
      </c>
      <c r="AU194" s="20" t="s">
        <v>81</v>
      </c>
    </row>
    <row r="195" spans="1:65" s="2" customFormat="1" ht="49.05" customHeight="1">
      <c r="A195" s="41"/>
      <c r="B195" s="42"/>
      <c r="C195" s="217" t="s">
        <v>545</v>
      </c>
      <c r="D195" s="217" t="s">
        <v>209</v>
      </c>
      <c r="E195" s="218" t="s">
        <v>2399</v>
      </c>
      <c r="F195" s="219" t="s">
        <v>2400</v>
      </c>
      <c r="G195" s="220" t="s">
        <v>244</v>
      </c>
      <c r="H195" s="221">
        <v>11</v>
      </c>
      <c r="I195" s="222"/>
      <c r="J195" s="223">
        <f>ROUND(I195*H195,2)</f>
        <v>0</v>
      </c>
      <c r="K195" s="219" t="s">
        <v>331</v>
      </c>
      <c r="L195" s="47"/>
      <c r="M195" s="224" t="s">
        <v>19</v>
      </c>
      <c r="N195" s="225" t="s">
        <v>43</v>
      </c>
      <c r="O195" s="87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28" t="s">
        <v>111</v>
      </c>
      <c r="AT195" s="228" t="s">
        <v>209</v>
      </c>
      <c r="AU195" s="228" t="s">
        <v>81</v>
      </c>
      <c r="AY195" s="20" t="s">
        <v>207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20" t="s">
        <v>79</v>
      </c>
      <c r="BK195" s="229">
        <f>ROUND(I195*H195,2)</f>
        <v>0</v>
      </c>
      <c r="BL195" s="20" t="s">
        <v>111</v>
      </c>
      <c r="BM195" s="228" t="s">
        <v>2401</v>
      </c>
    </row>
    <row r="196" spans="1:47" s="2" customFormat="1" ht="12">
      <c r="A196" s="41"/>
      <c r="B196" s="42"/>
      <c r="C196" s="43"/>
      <c r="D196" s="230" t="s">
        <v>215</v>
      </c>
      <c r="E196" s="43"/>
      <c r="F196" s="231" t="s">
        <v>2400</v>
      </c>
      <c r="G196" s="43"/>
      <c r="H196" s="43"/>
      <c r="I196" s="232"/>
      <c r="J196" s="43"/>
      <c r="K196" s="43"/>
      <c r="L196" s="47"/>
      <c r="M196" s="233"/>
      <c r="N196" s="234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20" t="s">
        <v>215</v>
      </c>
      <c r="AU196" s="20" t="s">
        <v>81</v>
      </c>
    </row>
    <row r="197" spans="1:65" s="2" customFormat="1" ht="55.5" customHeight="1">
      <c r="A197" s="41"/>
      <c r="B197" s="42"/>
      <c r="C197" s="217" t="s">
        <v>551</v>
      </c>
      <c r="D197" s="217" t="s">
        <v>209</v>
      </c>
      <c r="E197" s="218" t="s">
        <v>2402</v>
      </c>
      <c r="F197" s="219" t="s">
        <v>2403</v>
      </c>
      <c r="G197" s="220" t="s">
        <v>244</v>
      </c>
      <c r="H197" s="221">
        <v>7</v>
      </c>
      <c r="I197" s="222"/>
      <c r="J197" s="223">
        <f>ROUND(I197*H197,2)</f>
        <v>0</v>
      </c>
      <c r="K197" s="219" t="s">
        <v>331</v>
      </c>
      <c r="L197" s="47"/>
      <c r="M197" s="224" t="s">
        <v>19</v>
      </c>
      <c r="N197" s="225" t="s">
        <v>43</v>
      </c>
      <c r="O197" s="87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28" t="s">
        <v>111</v>
      </c>
      <c r="AT197" s="228" t="s">
        <v>209</v>
      </c>
      <c r="AU197" s="228" t="s">
        <v>81</v>
      </c>
      <c r="AY197" s="20" t="s">
        <v>207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20" t="s">
        <v>79</v>
      </c>
      <c r="BK197" s="229">
        <f>ROUND(I197*H197,2)</f>
        <v>0</v>
      </c>
      <c r="BL197" s="20" t="s">
        <v>111</v>
      </c>
      <c r="BM197" s="228" t="s">
        <v>2404</v>
      </c>
    </row>
    <row r="198" spans="1:47" s="2" customFormat="1" ht="12">
      <c r="A198" s="41"/>
      <c r="B198" s="42"/>
      <c r="C198" s="43"/>
      <c r="D198" s="230" t="s">
        <v>215</v>
      </c>
      <c r="E198" s="43"/>
      <c r="F198" s="231" t="s">
        <v>2403</v>
      </c>
      <c r="G198" s="43"/>
      <c r="H198" s="43"/>
      <c r="I198" s="232"/>
      <c r="J198" s="43"/>
      <c r="K198" s="43"/>
      <c r="L198" s="47"/>
      <c r="M198" s="233"/>
      <c r="N198" s="234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215</v>
      </c>
      <c r="AU198" s="20" t="s">
        <v>81</v>
      </c>
    </row>
    <row r="199" spans="1:65" s="2" customFormat="1" ht="49.05" customHeight="1">
      <c r="A199" s="41"/>
      <c r="B199" s="42"/>
      <c r="C199" s="217" t="s">
        <v>559</v>
      </c>
      <c r="D199" s="217" t="s">
        <v>209</v>
      </c>
      <c r="E199" s="218" t="s">
        <v>2405</v>
      </c>
      <c r="F199" s="219" t="s">
        <v>2406</v>
      </c>
      <c r="G199" s="220" t="s">
        <v>244</v>
      </c>
      <c r="H199" s="221">
        <v>4</v>
      </c>
      <c r="I199" s="222"/>
      <c r="J199" s="223">
        <f>ROUND(I199*H199,2)</f>
        <v>0</v>
      </c>
      <c r="K199" s="219" t="s">
        <v>331</v>
      </c>
      <c r="L199" s="47"/>
      <c r="M199" s="224" t="s">
        <v>19</v>
      </c>
      <c r="N199" s="225" t="s">
        <v>43</v>
      </c>
      <c r="O199" s="87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28" t="s">
        <v>111</v>
      </c>
      <c r="AT199" s="228" t="s">
        <v>209</v>
      </c>
      <c r="AU199" s="228" t="s">
        <v>81</v>
      </c>
      <c r="AY199" s="20" t="s">
        <v>207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20" t="s">
        <v>79</v>
      </c>
      <c r="BK199" s="229">
        <f>ROUND(I199*H199,2)</f>
        <v>0</v>
      </c>
      <c r="BL199" s="20" t="s">
        <v>111</v>
      </c>
      <c r="BM199" s="228" t="s">
        <v>2407</v>
      </c>
    </row>
    <row r="200" spans="1:47" s="2" customFormat="1" ht="12">
      <c r="A200" s="41"/>
      <c r="B200" s="42"/>
      <c r="C200" s="43"/>
      <c r="D200" s="230" t="s">
        <v>215</v>
      </c>
      <c r="E200" s="43"/>
      <c r="F200" s="231" t="s">
        <v>2406</v>
      </c>
      <c r="G200" s="43"/>
      <c r="H200" s="43"/>
      <c r="I200" s="232"/>
      <c r="J200" s="43"/>
      <c r="K200" s="43"/>
      <c r="L200" s="47"/>
      <c r="M200" s="233"/>
      <c r="N200" s="234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20" t="s">
        <v>215</v>
      </c>
      <c r="AU200" s="20" t="s">
        <v>81</v>
      </c>
    </row>
    <row r="201" spans="1:65" s="2" customFormat="1" ht="16.5" customHeight="1">
      <c r="A201" s="41"/>
      <c r="B201" s="42"/>
      <c r="C201" s="217" t="s">
        <v>566</v>
      </c>
      <c r="D201" s="217" t="s">
        <v>209</v>
      </c>
      <c r="E201" s="218" t="s">
        <v>2408</v>
      </c>
      <c r="F201" s="219" t="s">
        <v>2409</v>
      </c>
      <c r="G201" s="220" t="s">
        <v>244</v>
      </c>
      <c r="H201" s="221">
        <v>1</v>
      </c>
      <c r="I201" s="222"/>
      <c r="J201" s="223">
        <f>ROUND(I201*H201,2)</f>
        <v>0</v>
      </c>
      <c r="K201" s="219" t="s">
        <v>331</v>
      </c>
      <c r="L201" s="47"/>
      <c r="M201" s="224" t="s">
        <v>19</v>
      </c>
      <c r="N201" s="225" t="s">
        <v>43</v>
      </c>
      <c r="O201" s="87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28" t="s">
        <v>111</v>
      </c>
      <c r="AT201" s="228" t="s">
        <v>209</v>
      </c>
      <c r="AU201" s="228" t="s">
        <v>81</v>
      </c>
      <c r="AY201" s="20" t="s">
        <v>207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20" t="s">
        <v>79</v>
      </c>
      <c r="BK201" s="229">
        <f>ROUND(I201*H201,2)</f>
        <v>0</v>
      </c>
      <c r="BL201" s="20" t="s">
        <v>111</v>
      </c>
      <c r="BM201" s="228" t="s">
        <v>2410</v>
      </c>
    </row>
    <row r="202" spans="1:47" s="2" customFormat="1" ht="12">
      <c r="A202" s="41"/>
      <c r="B202" s="42"/>
      <c r="C202" s="43"/>
      <c r="D202" s="230" t="s">
        <v>215</v>
      </c>
      <c r="E202" s="43"/>
      <c r="F202" s="231" t="s">
        <v>2409</v>
      </c>
      <c r="G202" s="43"/>
      <c r="H202" s="43"/>
      <c r="I202" s="232"/>
      <c r="J202" s="43"/>
      <c r="K202" s="43"/>
      <c r="L202" s="47"/>
      <c r="M202" s="233"/>
      <c r="N202" s="234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20" t="s">
        <v>215</v>
      </c>
      <c r="AU202" s="20" t="s">
        <v>81</v>
      </c>
    </row>
    <row r="203" spans="1:63" s="12" customFormat="1" ht="22.8" customHeight="1">
      <c r="A203" s="12"/>
      <c r="B203" s="201"/>
      <c r="C203" s="202"/>
      <c r="D203" s="203" t="s">
        <v>71</v>
      </c>
      <c r="E203" s="215" t="s">
        <v>2411</v>
      </c>
      <c r="F203" s="215" t="s">
        <v>2412</v>
      </c>
      <c r="G203" s="202"/>
      <c r="H203" s="202"/>
      <c r="I203" s="205"/>
      <c r="J203" s="216">
        <f>BK203</f>
        <v>0</v>
      </c>
      <c r="K203" s="202"/>
      <c r="L203" s="207"/>
      <c r="M203" s="208"/>
      <c r="N203" s="209"/>
      <c r="O203" s="209"/>
      <c r="P203" s="210">
        <f>SUM(P204:P205)</f>
        <v>0</v>
      </c>
      <c r="Q203" s="209"/>
      <c r="R203" s="210">
        <f>SUM(R204:R205)</f>
        <v>0</v>
      </c>
      <c r="S203" s="209"/>
      <c r="T203" s="211">
        <f>SUM(T204:T205)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2" t="s">
        <v>79</v>
      </c>
      <c r="AT203" s="213" t="s">
        <v>71</v>
      </c>
      <c r="AU203" s="213" t="s">
        <v>79</v>
      </c>
      <c r="AY203" s="212" t="s">
        <v>207</v>
      </c>
      <c r="BK203" s="214">
        <f>SUM(BK204:BK205)</f>
        <v>0</v>
      </c>
    </row>
    <row r="204" spans="1:65" s="2" customFormat="1" ht="24.15" customHeight="1">
      <c r="A204" s="41"/>
      <c r="B204" s="42"/>
      <c r="C204" s="217" t="s">
        <v>570</v>
      </c>
      <c r="D204" s="217" t="s">
        <v>209</v>
      </c>
      <c r="E204" s="218" t="s">
        <v>2413</v>
      </c>
      <c r="F204" s="219" t="s">
        <v>2414</v>
      </c>
      <c r="G204" s="220" t="s">
        <v>244</v>
      </c>
      <c r="H204" s="221">
        <v>1</v>
      </c>
      <c r="I204" s="222"/>
      <c r="J204" s="223">
        <f>ROUND(I204*H204,2)</f>
        <v>0</v>
      </c>
      <c r="K204" s="219" t="s">
        <v>331</v>
      </c>
      <c r="L204" s="47"/>
      <c r="M204" s="224" t="s">
        <v>19</v>
      </c>
      <c r="N204" s="225" t="s">
        <v>43</v>
      </c>
      <c r="O204" s="87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28" t="s">
        <v>111</v>
      </c>
      <c r="AT204" s="228" t="s">
        <v>209</v>
      </c>
      <c r="AU204" s="228" t="s">
        <v>81</v>
      </c>
      <c r="AY204" s="20" t="s">
        <v>207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20" t="s">
        <v>79</v>
      </c>
      <c r="BK204" s="229">
        <f>ROUND(I204*H204,2)</f>
        <v>0</v>
      </c>
      <c r="BL204" s="20" t="s">
        <v>111</v>
      </c>
      <c r="BM204" s="228" t="s">
        <v>2415</v>
      </c>
    </row>
    <row r="205" spans="1:47" s="2" customFormat="1" ht="12">
      <c r="A205" s="41"/>
      <c r="B205" s="42"/>
      <c r="C205" s="43"/>
      <c r="D205" s="230" t="s">
        <v>215</v>
      </c>
      <c r="E205" s="43"/>
      <c r="F205" s="231" t="s">
        <v>2414</v>
      </c>
      <c r="G205" s="43"/>
      <c r="H205" s="43"/>
      <c r="I205" s="232"/>
      <c r="J205" s="43"/>
      <c r="K205" s="43"/>
      <c r="L205" s="47"/>
      <c r="M205" s="233"/>
      <c r="N205" s="234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215</v>
      </c>
      <c r="AU205" s="20" t="s">
        <v>81</v>
      </c>
    </row>
    <row r="206" spans="1:63" s="12" customFormat="1" ht="22.8" customHeight="1">
      <c r="A206" s="12"/>
      <c r="B206" s="201"/>
      <c r="C206" s="202"/>
      <c r="D206" s="203" t="s">
        <v>71</v>
      </c>
      <c r="E206" s="215" t="s">
        <v>2416</v>
      </c>
      <c r="F206" s="215" t="s">
        <v>2417</v>
      </c>
      <c r="G206" s="202"/>
      <c r="H206" s="202"/>
      <c r="I206" s="205"/>
      <c r="J206" s="216">
        <f>BK206</f>
        <v>0</v>
      </c>
      <c r="K206" s="202"/>
      <c r="L206" s="207"/>
      <c r="M206" s="208"/>
      <c r="N206" s="209"/>
      <c r="O206" s="209"/>
      <c r="P206" s="210">
        <f>SUM(P207:P244)</f>
        <v>0</v>
      </c>
      <c r="Q206" s="209"/>
      <c r="R206" s="210">
        <f>SUM(R207:R244)</f>
        <v>0</v>
      </c>
      <c r="S206" s="209"/>
      <c r="T206" s="211">
        <f>SUM(T207:T244)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2" t="s">
        <v>79</v>
      </c>
      <c r="AT206" s="213" t="s">
        <v>71</v>
      </c>
      <c r="AU206" s="213" t="s">
        <v>79</v>
      </c>
      <c r="AY206" s="212" t="s">
        <v>207</v>
      </c>
      <c r="BK206" s="214">
        <f>SUM(BK207:BK244)</f>
        <v>0</v>
      </c>
    </row>
    <row r="207" spans="1:65" s="2" customFormat="1" ht="16.5" customHeight="1">
      <c r="A207" s="41"/>
      <c r="B207" s="42"/>
      <c r="C207" s="217" t="s">
        <v>578</v>
      </c>
      <c r="D207" s="217" t="s">
        <v>209</v>
      </c>
      <c r="E207" s="218" t="s">
        <v>2418</v>
      </c>
      <c r="F207" s="219" t="s">
        <v>2419</v>
      </c>
      <c r="G207" s="220" t="s">
        <v>244</v>
      </c>
      <c r="H207" s="221">
        <v>1</v>
      </c>
      <c r="I207" s="222"/>
      <c r="J207" s="223">
        <f>ROUND(I207*H207,2)</f>
        <v>0</v>
      </c>
      <c r="K207" s="219" t="s">
        <v>331</v>
      </c>
      <c r="L207" s="47"/>
      <c r="M207" s="224" t="s">
        <v>19</v>
      </c>
      <c r="N207" s="225" t="s">
        <v>43</v>
      </c>
      <c r="O207" s="87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28" t="s">
        <v>111</v>
      </c>
      <c r="AT207" s="228" t="s">
        <v>209</v>
      </c>
      <c r="AU207" s="228" t="s">
        <v>81</v>
      </c>
      <c r="AY207" s="20" t="s">
        <v>207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20" t="s">
        <v>79</v>
      </c>
      <c r="BK207" s="229">
        <f>ROUND(I207*H207,2)</f>
        <v>0</v>
      </c>
      <c r="BL207" s="20" t="s">
        <v>111</v>
      </c>
      <c r="BM207" s="228" t="s">
        <v>2420</v>
      </c>
    </row>
    <row r="208" spans="1:47" s="2" customFormat="1" ht="12">
      <c r="A208" s="41"/>
      <c r="B208" s="42"/>
      <c r="C208" s="43"/>
      <c r="D208" s="230" t="s">
        <v>215</v>
      </c>
      <c r="E208" s="43"/>
      <c r="F208" s="231" t="s">
        <v>2419</v>
      </c>
      <c r="G208" s="43"/>
      <c r="H208" s="43"/>
      <c r="I208" s="232"/>
      <c r="J208" s="43"/>
      <c r="K208" s="43"/>
      <c r="L208" s="47"/>
      <c r="M208" s="233"/>
      <c r="N208" s="234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20" t="s">
        <v>215</v>
      </c>
      <c r="AU208" s="20" t="s">
        <v>81</v>
      </c>
    </row>
    <row r="209" spans="1:65" s="2" customFormat="1" ht="16.5" customHeight="1">
      <c r="A209" s="41"/>
      <c r="B209" s="42"/>
      <c r="C209" s="217" t="s">
        <v>582</v>
      </c>
      <c r="D209" s="217" t="s">
        <v>209</v>
      </c>
      <c r="E209" s="218" t="s">
        <v>2421</v>
      </c>
      <c r="F209" s="219" t="s">
        <v>2422</v>
      </c>
      <c r="G209" s="220" t="s">
        <v>244</v>
      </c>
      <c r="H209" s="221">
        <v>1</v>
      </c>
      <c r="I209" s="222"/>
      <c r="J209" s="223">
        <f>ROUND(I209*H209,2)</f>
        <v>0</v>
      </c>
      <c r="K209" s="219" t="s">
        <v>331</v>
      </c>
      <c r="L209" s="47"/>
      <c r="M209" s="224" t="s">
        <v>19</v>
      </c>
      <c r="N209" s="225" t="s">
        <v>43</v>
      </c>
      <c r="O209" s="87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28" t="s">
        <v>111</v>
      </c>
      <c r="AT209" s="228" t="s">
        <v>209</v>
      </c>
      <c r="AU209" s="228" t="s">
        <v>81</v>
      </c>
      <c r="AY209" s="20" t="s">
        <v>207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20" t="s">
        <v>79</v>
      </c>
      <c r="BK209" s="229">
        <f>ROUND(I209*H209,2)</f>
        <v>0</v>
      </c>
      <c r="BL209" s="20" t="s">
        <v>111</v>
      </c>
      <c r="BM209" s="228" t="s">
        <v>2423</v>
      </c>
    </row>
    <row r="210" spans="1:47" s="2" customFormat="1" ht="12">
      <c r="A210" s="41"/>
      <c r="B210" s="42"/>
      <c r="C210" s="43"/>
      <c r="D210" s="230" t="s">
        <v>215</v>
      </c>
      <c r="E210" s="43"/>
      <c r="F210" s="231" t="s">
        <v>2422</v>
      </c>
      <c r="G210" s="43"/>
      <c r="H210" s="43"/>
      <c r="I210" s="232"/>
      <c r="J210" s="43"/>
      <c r="K210" s="43"/>
      <c r="L210" s="47"/>
      <c r="M210" s="233"/>
      <c r="N210" s="234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20" t="s">
        <v>215</v>
      </c>
      <c r="AU210" s="20" t="s">
        <v>81</v>
      </c>
    </row>
    <row r="211" spans="1:65" s="2" customFormat="1" ht="21.75" customHeight="1">
      <c r="A211" s="41"/>
      <c r="B211" s="42"/>
      <c r="C211" s="217" t="s">
        <v>589</v>
      </c>
      <c r="D211" s="217" t="s">
        <v>209</v>
      </c>
      <c r="E211" s="218" t="s">
        <v>2424</v>
      </c>
      <c r="F211" s="219" t="s">
        <v>2425</v>
      </c>
      <c r="G211" s="220" t="s">
        <v>244</v>
      </c>
      <c r="H211" s="221">
        <v>1</v>
      </c>
      <c r="I211" s="222"/>
      <c r="J211" s="223">
        <f>ROUND(I211*H211,2)</f>
        <v>0</v>
      </c>
      <c r="K211" s="219" t="s">
        <v>331</v>
      </c>
      <c r="L211" s="47"/>
      <c r="M211" s="224" t="s">
        <v>19</v>
      </c>
      <c r="N211" s="225" t="s">
        <v>43</v>
      </c>
      <c r="O211" s="87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28" t="s">
        <v>111</v>
      </c>
      <c r="AT211" s="228" t="s">
        <v>209</v>
      </c>
      <c r="AU211" s="228" t="s">
        <v>81</v>
      </c>
      <c r="AY211" s="20" t="s">
        <v>207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20" t="s">
        <v>79</v>
      </c>
      <c r="BK211" s="229">
        <f>ROUND(I211*H211,2)</f>
        <v>0</v>
      </c>
      <c r="BL211" s="20" t="s">
        <v>111</v>
      </c>
      <c r="BM211" s="228" t="s">
        <v>2426</v>
      </c>
    </row>
    <row r="212" spans="1:47" s="2" customFormat="1" ht="12">
      <c r="A212" s="41"/>
      <c r="B212" s="42"/>
      <c r="C212" s="43"/>
      <c r="D212" s="230" t="s">
        <v>215</v>
      </c>
      <c r="E212" s="43"/>
      <c r="F212" s="231" t="s">
        <v>2425</v>
      </c>
      <c r="G212" s="43"/>
      <c r="H212" s="43"/>
      <c r="I212" s="232"/>
      <c r="J212" s="43"/>
      <c r="K212" s="43"/>
      <c r="L212" s="47"/>
      <c r="M212" s="233"/>
      <c r="N212" s="234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20" t="s">
        <v>215</v>
      </c>
      <c r="AU212" s="20" t="s">
        <v>81</v>
      </c>
    </row>
    <row r="213" spans="1:65" s="2" customFormat="1" ht="16.5" customHeight="1">
      <c r="A213" s="41"/>
      <c r="B213" s="42"/>
      <c r="C213" s="217" t="s">
        <v>597</v>
      </c>
      <c r="D213" s="217" t="s">
        <v>209</v>
      </c>
      <c r="E213" s="218" t="s">
        <v>2427</v>
      </c>
      <c r="F213" s="219" t="s">
        <v>2428</v>
      </c>
      <c r="G213" s="220" t="s">
        <v>244</v>
      </c>
      <c r="H213" s="221">
        <v>1</v>
      </c>
      <c r="I213" s="222"/>
      <c r="J213" s="223">
        <f>ROUND(I213*H213,2)</f>
        <v>0</v>
      </c>
      <c r="K213" s="219" t="s">
        <v>331</v>
      </c>
      <c r="L213" s="47"/>
      <c r="M213" s="224" t="s">
        <v>19</v>
      </c>
      <c r="N213" s="225" t="s">
        <v>43</v>
      </c>
      <c r="O213" s="87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28" t="s">
        <v>111</v>
      </c>
      <c r="AT213" s="228" t="s">
        <v>209</v>
      </c>
      <c r="AU213" s="228" t="s">
        <v>81</v>
      </c>
      <c r="AY213" s="20" t="s">
        <v>207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20" t="s">
        <v>79</v>
      </c>
      <c r="BK213" s="229">
        <f>ROUND(I213*H213,2)</f>
        <v>0</v>
      </c>
      <c r="BL213" s="20" t="s">
        <v>111</v>
      </c>
      <c r="BM213" s="228" t="s">
        <v>2429</v>
      </c>
    </row>
    <row r="214" spans="1:47" s="2" customFormat="1" ht="12">
      <c r="A214" s="41"/>
      <c r="B214" s="42"/>
      <c r="C214" s="43"/>
      <c r="D214" s="230" t="s">
        <v>215</v>
      </c>
      <c r="E214" s="43"/>
      <c r="F214" s="231" t="s">
        <v>2428</v>
      </c>
      <c r="G214" s="43"/>
      <c r="H214" s="43"/>
      <c r="I214" s="232"/>
      <c r="J214" s="43"/>
      <c r="K214" s="43"/>
      <c r="L214" s="47"/>
      <c r="M214" s="233"/>
      <c r="N214" s="234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20" t="s">
        <v>215</v>
      </c>
      <c r="AU214" s="20" t="s">
        <v>81</v>
      </c>
    </row>
    <row r="215" spans="1:65" s="2" customFormat="1" ht="21.75" customHeight="1">
      <c r="A215" s="41"/>
      <c r="B215" s="42"/>
      <c r="C215" s="217" t="s">
        <v>605</v>
      </c>
      <c r="D215" s="217" t="s">
        <v>209</v>
      </c>
      <c r="E215" s="218" t="s">
        <v>2430</v>
      </c>
      <c r="F215" s="219" t="s">
        <v>2431</v>
      </c>
      <c r="G215" s="220" t="s">
        <v>244</v>
      </c>
      <c r="H215" s="221">
        <v>1</v>
      </c>
      <c r="I215" s="222"/>
      <c r="J215" s="223">
        <f>ROUND(I215*H215,2)</f>
        <v>0</v>
      </c>
      <c r="K215" s="219" t="s">
        <v>331</v>
      </c>
      <c r="L215" s="47"/>
      <c r="M215" s="224" t="s">
        <v>19</v>
      </c>
      <c r="N215" s="225" t="s">
        <v>43</v>
      </c>
      <c r="O215" s="87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28" t="s">
        <v>111</v>
      </c>
      <c r="AT215" s="228" t="s">
        <v>209</v>
      </c>
      <c r="AU215" s="228" t="s">
        <v>81</v>
      </c>
      <c r="AY215" s="20" t="s">
        <v>207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20" t="s">
        <v>79</v>
      </c>
      <c r="BK215" s="229">
        <f>ROUND(I215*H215,2)</f>
        <v>0</v>
      </c>
      <c r="BL215" s="20" t="s">
        <v>111</v>
      </c>
      <c r="BM215" s="228" t="s">
        <v>2432</v>
      </c>
    </row>
    <row r="216" spans="1:47" s="2" customFormat="1" ht="12">
      <c r="A216" s="41"/>
      <c r="B216" s="42"/>
      <c r="C216" s="43"/>
      <c r="D216" s="230" t="s">
        <v>215</v>
      </c>
      <c r="E216" s="43"/>
      <c r="F216" s="231" t="s">
        <v>2431</v>
      </c>
      <c r="G216" s="43"/>
      <c r="H216" s="43"/>
      <c r="I216" s="232"/>
      <c r="J216" s="43"/>
      <c r="K216" s="43"/>
      <c r="L216" s="47"/>
      <c r="M216" s="233"/>
      <c r="N216" s="234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20" t="s">
        <v>215</v>
      </c>
      <c r="AU216" s="20" t="s">
        <v>81</v>
      </c>
    </row>
    <row r="217" spans="1:65" s="2" customFormat="1" ht="16.5" customHeight="1">
      <c r="A217" s="41"/>
      <c r="B217" s="42"/>
      <c r="C217" s="217" t="s">
        <v>614</v>
      </c>
      <c r="D217" s="217" t="s">
        <v>209</v>
      </c>
      <c r="E217" s="218" t="s">
        <v>2433</v>
      </c>
      <c r="F217" s="219" t="s">
        <v>2434</v>
      </c>
      <c r="G217" s="220" t="s">
        <v>244</v>
      </c>
      <c r="H217" s="221">
        <v>1</v>
      </c>
      <c r="I217" s="222"/>
      <c r="J217" s="223">
        <f>ROUND(I217*H217,2)</f>
        <v>0</v>
      </c>
      <c r="K217" s="219" t="s">
        <v>331</v>
      </c>
      <c r="L217" s="47"/>
      <c r="M217" s="224" t="s">
        <v>19</v>
      </c>
      <c r="N217" s="225" t="s">
        <v>43</v>
      </c>
      <c r="O217" s="87"/>
      <c r="P217" s="226">
        <f>O217*H217</f>
        <v>0</v>
      </c>
      <c r="Q217" s="226">
        <v>0</v>
      </c>
      <c r="R217" s="226">
        <f>Q217*H217</f>
        <v>0</v>
      </c>
      <c r="S217" s="226">
        <v>0</v>
      </c>
      <c r="T217" s="227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28" t="s">
        <v>111</v>
      </c>
      <c r="AT217" s="228" t="s">
        <v>209</v>
      </c>
      <c r="AU217" s="228" t="s">
        <v>81</v>
      </c>
      <c r="AY217" s="20" t="s">
        <v>207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20" t="s">
        <v>79</v>
      </c>
      <c r="BK217" s="229">
        <f>ROUND(I217*H217,2)</f>
        <v>0</v>
      </c>
      <c r="BL217" s="20" t="s">
        <v>111</v>
      </c>
      <c r="BM217" s="228" t="s">
        <v>2435</v>
      </c>
    </row>
    <row r="218" spans="1:47" s="2" customFormat="1" ht="12">
      <c r="A218" s="41"/>
      <c r="B218" s="42"/>
      <c r="C218" s="43"/>
      <c r="D218" s="230" t="s">
        <v>215</v>
      </c>
      <c r="E218" s="43"/>
      <c r="F218" s="231" t="s">
        <v>2434</v>
      </c>
      <c r="G218" s="43"/>
      <c r="H218" s="43"/>
      <c r="I218" s="232"/>
      <c r="J218" s="43"/>
      <c r="K218" s="43"/>
      <c r="L218" s="47"/>
      <c r="M218" s="233"/>
      <c r="N218" s="234"/>
      <c r="O218" s="87"/>
      <c r="P218" s="87"/>
      <c r="Q218" s="87"/>
      <c r="R218" s="87"/>
      <c r="S218" s="87"/>
      <c r="T218" s="88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20" t="s">
        <v>215</v>
      </c>
      <c r="AU218" s="20" t="s">
        <v>81</v>
      </c>
    </row>
    <row r="219" spans="1:65" s="2" customFormat="1" ht="16.5" customHeight="1">
      <c r="A219" s="41"/>
      <c r="B219" s="42"/>
      <c r="C219" s="217" t="s">
        <v>621</v>
      </c>
      <c r="D219" s="217" t="s">
        <v>209</v>
      </c>
      <c r="E219" s="218" t="s">
        <v>2436</v>
      </c>
      <c r="F219" s="219" t="s">
        <v>2437</v>
      </c>
      <c r="G219" s="220" t="s">
        <v>226</v>
      </c>
      <c r="H219" s="221">
        <v>80</v>
      </c>
      <c r="I219" s="222"/>
      <c r="J219" s="223">
        <f>ROUND(I219*H219,2)</f>
        <v>0</v>
      </c>
      <c r="K219" s="219" t="s">
        <v>331</v>
      </c>
      <c r="L219" s="47"/>
      <c r="M219" s="224" t="s">
        <v>19</v>
      </c>
      <c r="N219" s="225" t="s">
        <v>43</v>
      </c>
      <c r="O219" s="87"/>
      <c r="P219" s="226">
        <f>O219*H219</f>
        <v>0</v>
      </c>
      <c r="Q219" s="226">
        <v>0</v>
      </c>
      <c r="R219" s="226">
        <f>Q219*H219</f>
        <v>0</v>
      </c>
      <c r="S219" s="226">
        <v>0</v>
      </c>
      <c r="T219" s="227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28" t="s">
        <v>111</v>
      </c>
      <c r="AT219" s="228" t="s">
        <v>209</v>
      </c>
      <c r="AU219" s="228" t="s">
        <v>81</v>
      </c>
      <c r="AY219" s="20" t="s">
        <v>207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20" t="s">
        <v>79</v>
      </c>
      <c r="BK219" s="229">
        <f>ROUND(I219*H219,2)</f>
        <v>0</v>
      </c>
      <c r="BL219" s="20" t="s">
        <v>111</v>
      </c>
      <c r="BM219" s="228" t="s">
        <v>2438</v>
      </c>
    </row>
    <row r="220" spans="1:47" s="2" customFormat="1" ht="12">
      <c r="A220" s="41"/>
      <c r="B220" s="42"/>
      <c r="C220" s="43"/>
      <c r="D220" s="230" t="s">
        <v>215</v>
      </c>
      <c r="E220" s="43"/>
      <c r="F220" s="231" t="s">
        <v>2437</v>
      </c>
      <c r="G220" s="43"/>
      <c r="H220" s="43"/>
      <c r="I220" s="232"/>
      <c r="J220" s="43"/>
      <c r="K220" s="43"/>
      <c r="L220" s="47"/>
      <c r="M220" s="233"/>
      <c r="N220" s="234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20" t="s">
        <v>215</v>
      </c>
      <c r="AU220" s="20" t="s">
        <v>81</v>
      </c>
    </row>
    <row r="221" spans="1:65" s="2" customFormat="1" ht="16.5" customHeight="1">
      <c r="A221" s="41"/>
      <c r="B221" s="42"/>
      <c r="C221" s="217" t="s">
        <v>627</v>
      </c>
      <c r="D221" s="217" t="s">
        <v>209</v>
      </c>
      <c r="E221" s="218" t="s">
        <v>2439</v>
      </c>
      <c r="F221" s="219" t="s">
        <v>2440</v>
      </c>
      <c r="G221" s="220" t="s">
        <v>244</v>
      </c>
      <c r="H221" s="221">
        <v>1</v>
      </c>
      <c r="I221" s="222"/>
      <c r="J221" s="223">
        <f>ROUND(I221*H221,2)</f>
        <v>0</v>
      </c>
      <c r="K221" s="219" t="s">
        <v>331</v>
      </c>
      <c r="L221" s="47"/>
      <c r="M221" s="224" t="s">
        <v>19</v>
      </c>
      <c r="N221" s="225" t="s">
        <v>43</v>
      </c>
      <c r="O221" s="87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7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28" t="s">
        <v>111</v>
      </c>
      <c r="AT221" s="228" t="s">
        <v>209</v>
      </c>
      <c r="AU221" s="228" t="s">
        <v>81</v>
      </c>
      <c r="AY221" s="20" t="s">
        <v>207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20" t="s">
        <v>79</v>
      </c>
      <c r="BK221" s="229">
        <f>ROUND(I221*H221,2)</f>
        <v>0</v>
      </c>
      <c r="BL221" s="20" t="s">
        <v>111</v>
      </c>
      <c r="BM221" s="228" t="s">
        <v>2441</v>
      </c>
    </row>
    <row r="222" spans="1:47" s="2" customFormat="1" ht="12">
      <c r="A222" s="41"/>
      <c r="B222" s="42"/>
      <c r="C222" s="43"/>
      <c r="D222" s="230" t="s">
        <v>215</v>
      </c>
      <c r="E222" s="43"/>
      <c r="F222" s="231" t="s">
        <v>2440</v>
      </c>
      <c r="G222" s="43"/>
      <c r="H222" s="43"/>
      <c r="I222" s="232"/>
      <c r="J222" s="43"/>
      <c r="K222" s="43"/>
      <c r="L222" s="47"/>
      <c r="M222" s="233"/>
      <c r="N222" s="234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20" t="s">
        <v>215</v>
      </c>
      <c r="AU222" s="20" t="s">
        <v>81</v>
      </c>
    </row>
    <row r="223" spans="1:65" s="2" customFormat="1" ht="16.5" customHeight="1">
      <c r="A223" s="41"/>
      <c r="B223" s="42"/>
      <c r="C223" s="217" t="s">
        <v>636</v>
      </c>
      <c r="D223" s="217" t="s">
        <v>209</v>
      </c>
      <c r="E223" s="218" t="s">
        <v>2442</v>
      </c>
      <c r="F223" s="219" t="s">
        <v>2443</v>
      </c>
      <c r="G223" s="220" t="s">
        <v>244</v>
      </c>
      <c r="H223" s="221">
        <v>1</v>
      </c>
      <c r="I223" s="222"/>
      <c r="J223" s="223">
        <f>ROUND(I223*H223,2)</f>
        <v>0</v>
      </c>
      <c r="K223" s="219" t="s">
        <v>331</v>
      </c>
      <c r="L223" s="47"/>
      <c r="M223" s="224" t="s">
        <v>19</v>
      </c>
      <c r="N223" s="225" t="s">
        <v>43</v>
      </c>
      <c r="O223" s="87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28" t="s">
        <v>111</v>
      </c>
      <c r="AT223" s="228" t="s">
        <v>209</v>
      </c>
      <c r="AU223" s="228" t="s">
        <v>81</v>
      </c>
      <c r="AY223" s="20" t="s">
        <v>207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20" t="s">
        <v>79</v>
      </c>
      <c r="BK223" s="229">
        <f>ROUND(I223*H223,2)</f>
        <v>0</v>
      </c>
      <c r="BL223" s="20" t="s">
        <v>111</v>
      </c>
      <c r="BM223" s="228" t="s">
        <v>2444</v>
      </c>
    </row>
    <row r="224" spans="1:47" s="2" customFormat="1" ht="12">
      <c r="A224" s="41"/>
      <c r="B224" s="42"/>
      <c r="C224" s="43"/>
      <c r="D224" s="230" t="s">
        <v>215</v>
      </c>
      <c r="E224" s="43"/>
      <c r="F224" s="231" t="s">
        <v>2443</v>
      </c>
      <c r="G224" s="43"/>
      <c r="H224" s="43"/>
      <c r="I224" s="232"/>
      <c r="J224" s="43"/>
      <c r="K224" s="43"/>
      <c r="L224" s="47"/>
      <c r="M224" s="233"/>
      <c r="N224" s="234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20" t="s">
        <v>215</v>
      </c>
      <c r="AU224" s="20" t="s">
        <v>81</v>
      </c>
    </row>
    <row r="225" spans="1:65" s="2" customFormat="1" ht="16.5" customHeight="1">
      <c r="A225" s="41"/>
      <c r="B225" s="42"/>
      <c r="C225" s="217" t="s">
        <v>642</v>
      </c>
      <c r="D225" s="217" t="s">
        <v>209</v>
      </c>
      <c r="E225" s="218" t="s">
        <v>2445</v>
      </c>
      <c r="F225" s="219" t="s">
        <v>2446</v>
      </c>
      <c r="G225" s="220" t="s">
        <v>244</v>
      </c>
      <c r="H225" s="221">
        <v>1</v>
      </c>
      <c r="I225" s="222"/>
      <c r="J225" s="223">
        <f>ROUND(I225*H225,2)</f>
        <v>0</v>
      </c>
      <c r="K225" s="219" t="s">
        <v>331</v>
      </c>
      <c r="L225" s="47"/>
      <c r="M225" s="224" t="s">
        <v>19</v>
      </c>
      <c r="N225" s="225" t="s">
        <v>43</v>
      </c>
      <c r="O225" s="87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28" t="s">
        <v>111</v>
      </c>
      <c r="AT225" s="228" t="s">
        <v>209</v>
      </c>
      <c r="AU225" s="228" t="s">
        <v>81</v>
      </c>
      <c r="AY225" s="20" t="s">
        <v>207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20" t="s">
        <v>79</v>
      </c>
      <c r="BK225" s="229">
        <f>ROUND(I225*H225,2)</f>
        <v>0</v>
      </c>
      <c r="BL225" s="20" t="s">
        <v>111</v>
      </c>
      <c r="BM225" s="228" t="s">
        <v>2447</v>
      </c>
    </row>
    <row r="226" spans="1:47" s="2" customFormat="1" ht="12">
      <c r="A226" s="41"/>
      <c r="B226" s="42"/>
      <c r="C226" s="43"/>
      <c r="D226" s="230" t="s">
        <v>215</v>
      </c>
      <c r="E226" s="43"/>
      <c r="F226" s="231" t="s">
        <v>2446</v>
      </c>
      <c r="G226" s="43"/>
      <c r="H226" s="43"/>
      <c r="I226" s="232"/>
      <c r="J226" s="43"/>
      <c r="K226" s="43"/>
      <c r="L226" s="47"/>
      <c r="M226" s="233"/>
      <c r="N226" s="234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20" t="s">
        <v>215</v>
      </c>
      <c r="AU226" s="20" t="s">
        <v>81</v>
      </c>
    </row>
    <row r="227" spans="1:65" s="2" customFormat="1" ht="16.5" customHeight="1">
      <c r="A227" s="41"/>
      <c r="B227" s="42"/>
      <c r="C227" s="217" t="s">
        <v>459</v>
      </c>
      <c r="D227" s="217" t="s">
        <v>209</v>
      </c>
      <c r="E227" s="218" t="s">
        <v>2448</v>
      </c>
      <c r="F227" s="219" t="s">
        <v>2449</v>
      </c>
      <c r="G227" s="220" t="s">
        <v>244</v>
      </c>
      <c r="H227" s="221">
        <v>1</v>
      </c>
      <c r="I227" s="222"/>
      <c r="J227" s="223">
        <f>ROUND(I227*H227,2)</f>
        <v>0</v>
      </c>
      <c r="K227" s="219" t="s">
        <v>331</v>
      </c>
      <c r="L227" s="47"/>
      <c r="M227" s="224" t="s">
        <v>19</v>
      </c>
      <c r="N227" s="225" t="s">
        <v>43</v>
      </c>
      <c r="O227" s="87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28" t="s">
        <v>111</v>
      </c>
      <c r="AT227" s="228" t="s">
        <v>209</v>
      </c>
      <c r="AU227" s="228" t="s">
        <v>81</v>
      </c>
      <c r="AY227" s="20" t="s">
        <v>207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20" t="s">
        <v>79</v>
      </c>
      <c r="BK227" s="229">
        <f>ROUND(I227*H227,2)</f>
        <v>0</v>
      </c>
      <c r="BL227" s="20" t="s">
        <v>111</v>
      </c>
      <c r="BM227" s="228" t="s">
        <v>2450</v>
      </c>
    </row>
    <row r="228" spans="1:47" s="2" customFormat="1" ht="12">
      <c r="A228" s="41"/>
      <c r="B228" s="42"/>
      <c r="C228" s="43"/>
      <c r="D228" s="230" t="s">
        <v>215</v>
      </c>
      <c r="E228" s="43"/>
      <c r="F228" s="231" t="s">
        <v>2449</v>
      </c>
      <c r="G228" s="43"/>
      <c r="H228" s="43"/>
      <c r="I228" s="232"/>
      <c r="J228" s="43"/>
      <c r="K228" s="43"/>
      <c r="L228" s="47"/>
      <c r="M228" s="233"/>
      <c r="N228" s="234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20" t="s">
        <v>215</v>
      </c>
      <c r="AU228" s="20" t="s">
        <v>81</v>
      </c>
    </row>
    <row r="229" spans="1:65" s="2" customFormat="1" ht="16.5" customHeight="1">
      <c r="A229" s="41"/>
      <c r="B229" s="42"/>
      <c r="C229" s="217" t="s">
        <v>656</v>
      </c>
      <c r="D229" s="217" t="s">
        <v>209</v>
      </c>
      <c r="E229" s="218" t="s">
        <v>2451</v>
      </c>
      <c r="F229" s="219" t="s">
        <v>2452</v>
      </c>
      <c r="G229" s="220" t="s">
        <v>244</v>
      </c>
      <c r="H229" s="221">
        <v>1</v>
      </c>
      <c r="I229" s="222"/>
      <c r="J229" s="223">
        <f>ROUND(I229*H229,2)</f>
        <v>0</v>
      </c>
      <c r="K229" s="219" t="s">
        <v>331</v>
      </c>
      <c r="L229" s="47"/>
      <c r="M229" s="224" t="s">
        <v>19</v>
      </c>
      <c r="N229" s="225" t="s">
        <v>43</v>
      </c>
      <c r="O229" s="87"/>
      <c r="P229" s="226">
        <f>O229*H229</f>
        <v>0</v>
      </c>
      <c r="Q229" s="226">
        <v>0</v>
      </c>
      <c r="R229" s="226">
        <f>Q229*H229</f>
        <v>0</v>
      </c>
      <c r="S229" s="226">
        <v>0</v>
      </c>
      <c r="T229" s="227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28" t="s">
        <v>111</v>
      </c>
      <c r="AT229" s="228" t="s">
        <v>209</v>
      </c>
      <c r="AU229" s="228" t="s">
        <v>81</v>
      </c>
      <c r="AY229" s="20" t="s">
        <v>207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20" t="s">
        <v>79</v>
      </c>
      <c r="BK229" s="229">
        <f>ROUND(I229*H229,2)</f>
        <v>0</v>
      </c>
      <c r="BL229" s="20" t="s">
        <v>111</v>
      </c>
      <c r="BM229" s="228" t="s">
        <v>2453</v>
      </c>
    </row>
    <row r="230" spans="1:47" s="2" customFormat="1" ht="12">
      <c r="A230" s="41"/>
      <c r="B230" s="42"/>
      <c r="C230" s="43"/>
      <c r="D230" s="230" t="s">
        <v>215</v>
      </c>
      <c r="E230" s="43"/>
      <c r="F230" s="231" t="s">
        <v>2452</v>
      </c>
      <c r="G230" s="43"/>
      <c r="H230" s="43"/>
      <c r="I230" s="232"/>
      <c r="J230" s="43"/>
      <c r="K230" s="43"/>
      <c r="L230" s="47"/>
      <c r="M230" s="233"/>
      <c r="N230" s="234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20" t="s">
        <v>215</v>
      </c>
      <c r="AU230" s="20" t="s">
        <v>81</v>
      </c>
    </row>
    <row r="231" spans="1:65" s="2" customFormat="1" ht="21.75" customHeight="1">
      <c r="A231" s="41"/>
      <c r="B231" s="42"/>
      <c r="C231" s="217" t="s">
        <v>521</v>
      </c>
      <c r="D231" s="217" t="s">
        <v>209</v>
      </c>
      <c r="E231" s="218" t="s">
        <v>2454</v>
      </c>
      <c r="F231" s="219" t="s">
        <v>2455</v>
      </c>
      <c r="G231" s="220" t="s">
        <v>244</v>
      </c>
      <c r="H231" s="221">
        <v>1</v>
      </c>
      <c r="I231" s="222"/>
      <c r="J231" s="223">
        <f>ROUND(I231*H231,2)</f>
        <v>0</v>
      </c>
      <c r="K231" s="219" t="s">
        <v>331</v>
      </c>
      <c r="L231" s="47"/>
      <c r="M231" s="224" t="s">
        <v>19</v>
      </c>
      <c r="N231" s="225" t="s">
        <v>43</v>
      </c>
      <c r="O231" s="87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28" t="s">
        <v>111</v>
      </c>
      <c r="AT231" s="228" t="s">
        <v>209</v>
      </c>
      <c r="AU231" s="228" t="s">
        <v>81</v>
      </c>
      <c r="AY231" s="20" t="s">
        <v>207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20" t="s">
        <v>79</v>
      </c>
      <c r="BK231" s="229">
        <f>ROUND(I231*H231,2)</f>
        <v>0</v>
      </c>
      <c r="BL231" s="20" t="s">
        <v>111</v>
      </c>
      <c r="BM231" s="228" t="s">
        <v>2456</v>
      </c>
    </row>
    <row r="232" spans="1:47" s="2" customFormat="1" ht="12">
      <c r="A232" s="41"/>
      <c r="B232" s="42"/>
      <c r="C232" s="43"/>
      <c r="D232" s="230" t="s">
        <v>215</v>
      </c>
      <c r="E232" s="43"/>
      <c r="F232" s="231" t="s">
        <v>2455</v>
      </c>
      <c r="G232" s="43"/>
      <c r="H232" s="43"/>
      <c r="I232" s="232"/>
      <c r="J232" s="43"/>
      <c r="K232" s="43"/>
      <c r="L232" s="47"/>
      <c r="M232" s="233"/>
      <c r="N232" s="234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20" t="s">
        <v>215</v>
      </c>
      <c r="AU232" s="20" t="s">
        <v>81</v>
      </c>
    </row>
    <row r="233" spans="1:65" s="2" customFormat="1" ht="16.5" customHeight="1">
      <c r="A233" s="41"/>
      <c r="B233" s="42"/>
      <c r="C233" s="217" t="s">
        <v>557</v>
      </c>
      <c r="D233" s="217" t="s">
        <v>209</v>
      </c>
      <c r="E233" s="218" t="s">
        <v>2457</v>
      </c>
      <c r="F233" s="219" t="s">
        <v>2458</v>
      </c>
      <c r="G233" s="220" t="s">
        <v>244</v>
      </c>
      <c r="H233" s="221">
        <v>1</v>
      </c>
      <c r="I233" s="222"/>
      <c r="J233" s="223">
        <f>ROUND(I233*H233,2)</f>
        <v>0</v>
      </c>
      <c r="K233" s="219" t="s">
        <v>331</v>
      </c>
      <c r="L233" s="47"/>
      <c r="M233" s="224" t="s">
        <v>19</v>
      </c>
      <c r="N233" s="225" t="s">
        <v>43</v>
      </c>
      <c r="O233" s="87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28" t="s">
        <v>111</v>
      </c>
      <c r="AT233" s="228" t="s">
        <v>209</v>
      </c>
      <c r="AU233" s="228" t="s">
        <v>81</v>
      </c>
      <c r="AY233" s="20" t="s">
        <v>207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20" t="s">
        <v>79</v>
      </c>
      <c r="BK233" s="229">
        <f>ROUND(I233*H233,2)</f>
        <v>0</v>
      </c>
      <c r="BL233" s="20" t="s">
        <v>111</v>
      </c>
      <c r="BM233" s="228" t="s">
        <v>2459</v>
      </c>
    </row>
    <row r="234" spans="1:47" s="2" customFormat="1" ht="12">
      <c r="A234" s="41"/>
      <c r="B234" s="42"/>
      <c r="C234" s="43"/>
      <c r="D234" s="230" t="s">
        <v>215</v>
      </c>
      <c r="E234" s="43"/>
      <c r="F234" s="231" t="s">
        <v>2458</v>
      </c>
      <c r="G234" s="43"/>
      <c r="H234" s="43"/>
      <c r="I234" s="232"/>
      <c r="J234" s="43"/>
      <c r="K234" s="43"/>
      <c r="L234" s="47"/>
      <c r="M234" s="233"/>
      <c r="N234" s="234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20" t="s">
        <v>215</v>
      </c>
      <c r="AU234" s="20" t="s">
        <v>81</v>
      </c>
    </row>
    <row r="235" spans="1:65" s="2" customFormat="1" ht="16.5" customHeight="1">
      <c r="A235" s="41"/>
      <c r="B235" s="42"/>
      <c r="C235" s="217" t="s">
        <v>668</v>
      </c>
      <c r="D235" s="217" t="s">
        <v>209</v>
      </c>
      <c r="E235" s="218" t="s">
        <v>2460</v>
      </c>
      <c r="F235" s="219" t="s">
        <v>2461</v>
      </c>
      <c r="G235" s="220" t="s">
        <v>244</v>
      </c>
      <c r="H235" s="221">
        <v>1</v>
      </c>
      <c r="I235" s="222"/>
      <c r="J235" s="223">
        <f>ROUND(I235*H235,2)</f>
        <v>0</v>
      </c>
      <c r="K235" s="219" t="s">
        <v>331</v>
      </c>
      <c r="L235" s="47"/>
      <c r="M235" s="224" t="s">
        <v>19</v>
      </c>
      <c r="N235" s="225" t="s">
        <v>43</v>
      </c>
      <c r="O235" s="87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28" t="s">
        <v>111</v>
      </c>
      <c r="AT235" s="228" t="s">
        <v>209</v>
      </c>
      <c r="AU235" s="228" t="s">
        <v>81</v>
      </c>
      <c r="AY235" s="20" t="s">
        <v>207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20" t="s">
        <v>79</v>
      </c>
      <c r="BK235" s="229">
        <f>ROUND(I235*H235,2)</f>
        <v>0</v>
      </c>
      <c r="BL235" s="20" t="s">
        <v>111</v>
      </c>
      <c r="BM235" s="228" t="s">
        <v>2462</v>
      </c>
    </row>
    <row r="236" spans="1:47" s="2" customFormat="1" ht="12">
      <c r="A236" s="41"/>
      <c r="B236" s="42"/>
      <c r="C236" s="43"/>
      <c r="D236" s="230" t="s">
        <v>215</v>
      </c>
      <c r="E236" s="43"/>
      <c r="F236" s="231" t="s">
        <v>2461</v>
      </c>
      <c r="G236" s="43"/>
      <c r="H236" s="43"/>
      <c r="I236" s="232"/>
      <c r="J236" s="43"/>
      <c r="K236" s="43"/>
      <c r="L236" s="47"/>
      <c r="M236" s="233"/>
      <c r="N236" s="234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20" t="s">
        <v>215</v>
      </c>
      <c r="AU236" s="20" t="s">
        <v>81</v>
      </c>
    </row>
    <row r="237" spans="1:65" s="2" customFormat="1" ht="16.5" customHeight="1">
      <c r="A237" s="41"/>
      <c r="B237" s="42"/>
      <c r="C237" s="217" t="s">
        <v>672</v>
      </c>
      <c r="D237" s="217" t="s">
        <v>209</v>
      </c>
      <c r="E237" s="218" t="s">
        <v>2463</v>
      </c>
      <c r="F237" s="219" t="s">
        <v>2464</v>
      </c>
      <c r="G237" s="220" t="s">
        <v>244</v>
      </c>
      <c r="H237" s="221">
        <v>1</v>
      </c>
      <c r="I237" s="222"/>
      <c r="J237" s="223">
        <f>ROUND(I237*H237,2)</f>
        <v>0</v>
      </c>
      <c r="K237" s="219" t="s">
        <v>331</v>
      </c>
      <c r="L237" s="47"/>
      <c r="M237" s="224" t="s">
        <v>19</v>
      </c>
      <c r="N237" s="225" t="s">
        <v>43</v>
      </c>
      <c r="O237" s="87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28" t="s">
        <v>111</v>
      </c>
      <c r="AT237" s="228" t="s">
        <v>209</v>
      </c>
      <c r="AU237" s="228" t="s">
        <v>81</v>
      </c>
      <c r="AY237" s="20" t="s">
        <v>207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20" t="s">
        <v>79</v>
      </c>
      <c r="BK237" s="229">
        <f>ROUND(I237*H237,2)</f>
        <v>0</v>
      </c>
      <c r="BL237" s="20" t="s">
        <v>111</v>
      </c>
      <c r="BM237" s="228" t="s">
        <v>2465</v>
      </c>
    </row>
    <row r="238" spans="1:47" s="2" customFormat="1" ht="12">
      <c r="A238" s="41"/>
      <c r="B238" s="42"/>
      <c r="C238" s="43"/>
      <c r="D238" s="230" t="s">
        <v>215</v>
      </c>
      <c r="E238" s="43"/>
      <c r="F238" s="231" t="s">
        <v>2464</v>
      </c>
      <c r="G238" s="43"/>
      <c r="H238" s="43"/>
      <c r="I238" s="232"/>
      <c r="J238" s="43"/>
      <c r="K238" s="43"/>
      <c r="L238" s="47"/>
      <c r="M238" s="233"/>
      <c r="N238" s="234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20" t="s">
        <v>215</v>
      </c>
      <c r="AU238" s="20" t="s">
        <v>81</v>
      </c>
    </row>
    <row r="239" spans="1:65" s="2" customFormat="1" ht="16.5" customHeight="1">
      <c r="A239" s="41"/>
      <c r="B239" s="42"/>
      <c r="C239" s="217" t="s">
        <v>677</v>
      </c>
      <c r="D239" s="217" t="s">
        <v>209</v>
      </c>
      <c r="E239" s="218" t="s">
        <v>2466</v>
      </c>
      <c r="F239" s="219" t="s">
        <v>2467</v>
      </c>
      <c r="G239" s="220" t="s">
        <v>244</v>
      </c>
      <c r="H239" s="221">
        <v>1</v>
      </c>
      <c r="I239" s="222"/>
      <c r="J239" s="223">
        <f>ROUND(I239*H239,2)</f>
        <v>0</v>
      </c>
      <c r="K239" s="219" t="s">
        <v>331</v>
      </c>
      <c r="L239" s="47"/>
      <c r="M239" s="224" t="s">
        <v>19</v>
      </c>
      <c r="N239" s="225" t="s">
        <v>43</v>
      </c>
      <c r="O239" s="87"/>
      <c r="P239" s="226">
        <f>O239*H239</f>
        <v>0</v>
      </c>
      <c r="Q239" s="226">
        <v>0</v>
      </c>
      <c r="R239" s="226">
        <f>Q239*H239</f>
        <v>0</v>
      </c>
      <c r="S239" s="226">
        <v>0</v>
      </c>
      <c r="T239" s="227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28" t="s">
        <v>111</v>
      </c>
      <c r="AT239" s="228" t="s">
        <v>209</v>
      </c>
      <c r="AU239" s="228" t="s">
        <v>81</v>
      </c>
      <c r="AY239" s="20" t="s">
        <v>207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20" t="s">
        <v>79</v>
      </c>
      <c r="BK239" s="229">
        <f>ROUND(I239*H239,2)</f>
        <v>0</v>
      </c>
      <c r="BL239" s="20" t="s">
        <v>111</v>
      </c>
      <c r="BM239" s="228" t="s">
        <v>2468</v>
      </c>
    </row>
    <row r="240" spans="1:47" s="2" customFormat="1" ht="12">
      <c r="A240" s="41"/>
      <c r="B240" s="42"/>
      <c r="C240" s="43"/>
      <c r="D240" s="230" t="s">
        <v>215</v>
      </c>
      <c r="E240" s="43"/>
      <c r="F240" s="231" t="s">
        <v>2467</v>
      </c>
      <c r="G240" s="43"/>
      <c r="H240" s="43"/>
      <c r="I240" s="232"/>
      <c r="J240" s="43"/>
      <c r="K240" s="43"/>
      <c r="L240" s="47"/>
      <c r="M240" s="233"/>
      <c r="N240" s="234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20" t="s">
        <v>215</v>
      </c>
      <c r="AU240" s="20" t="s">
        <v>81</v>
      </c>
    </row>
    <row r="241" spans="1:65" s="2" customFormat="1" ht="16.5" customHeight="1">
      <c r="A241" s="41"/>
      <c r="B241" s="42"/>
      <c r="C241" s="217" t="s">
        <v>683</v>
      </c>
      <c r="D241" s="217" t="s">
        <v>209</v>
      </c>
      <c r="E241" s="218" t="s">
        <v>2469</v>
      </c>
      <c r="F241" s="219" t="s">
        <v>1667</v>
      </c>
      <c r="G241" s="220" t="s">
        <v>244</v>
      </c>
      <c r="H241" s="221">
        <v>1</v>
      </c>
      <c r="I241" s="222"/>
      <c r="J241" s="223">
        <f>ROUND(I241*H241,2)</f>
        <v>0</v>
      </c>
      <c r="K241" s="219" t="s">
        <v>331</v>
      </c>
      <c r="L241" s="47"/>
      <c r="M241" s="224" t="s">
        <v>19</v>
      </c>
      <c r="N241" s="225" t="s">
        <v>43</v>
      </c>
      <c r="O241" s="87"/>
      <c r="P241" s="226">
        <f>O241*H241</f>
        <v>0</v>
      </c>
      <c r="Q241" s="226">
        <v>0</v>
      </c>
      <c r="R241" s="226">
        <f>Q241*H241</f>
        <v>0</v>
      </c>
      <c r="S241" s="226">
        <v>0</v>
      </c>
      <c r="T241" s="227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28" t="s">
        <v>111</v>
      </c>
      <c r="AT241" s="228" t="s">
        <v>209</v>
      </c>
      <c r="AU241" s="228" t="s">
        <v>81</v>
      </c>
      <c r="AY241" s="20" t="s">
        <v>207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20" t="s">
        <v>79</v>
      </c>
      <c r="BK241" s="229">
        <f>ROUND(I241*H241,2)</f>
        <v>0</v>
      </c>
      <c r="BL241" s="20" t="s">
        <v>111</v>
      </c>
      <c r="BM241" s="228" t="s">
        <v>2470</v>
      </c>
    </row>
    <row r="242" spans="1:47" s="2" customFormat="1" ht="12">
      <c r="A242" s="41"/>
      <c r="B242" s="42"/>
      <c r="C242" s="43"/>
      <c r="D242" s="230" t="s">
        <v>215</v>
      </c>
      <c r="E242" s="43"/>
      <c r="F242" s="231" t="s">
        <v>1667</v>
      </c>
      <c r="G242" s="43"/>
      <c r="H242" s="43"/>
      <c r="I242" s="232"/>
      <c r="J242" s="43"/>
      <c r="K242" s="43"/>
      <c r="L242" s="47"/>
      <c r="M242" s="233"/>
      <c r="N242" s="234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20" t="s">
        <v>215</v>
      </c>
      <c r="AU242" s="20" t="s">
        <v>81</v>
      </c>
    </row>
    <row r="243" spans="1:65" s="2" customFormat="1" ht="16.5" customHeight="1">
      <c r="A243" s="41"/>
      <c r="B243" s="42"/>
      <c r="C243" s="217" t="s">
        <v>692</v>
      </c>
      <c r="D243" s="217" t="s">
        <v>209</v>
      </c>
      <c r="E243" s="218" t="s">
        <v>2471</v>
      </c>
      <c r="F243" s="219" t="s">
        <v>2472</v>
      </c>
      <c r="G243" s="220" t="s">
        <v>244</v>
      </c>
      <c r="H243" s="221">
        <v>1</v>
      </c>
      <c r="I243" s="222"/>
      <c r="J243" s="223">
        <f>ROUND(I243*H243,2)</f>
        <v>0</v>
      </c>
      <c r="K243" s="219" t="s">
        <v>331</v>
      </c>
      <c r="L243" s="47"/>
      <c r="M243" s="224" t="s">
        <v>19</v>
      </c>
      <c r="N243" s="225" t="s">
        <v>43</v>
      </c>
      <c r="O243" s="87"/>
      <c r="P243" s="226">
        <f>O243*H243</f>
        <v>0</v>
      </c>
      <c r="Q243" s="226">
        <v>0</v>
      </c>
      <c r="R243" s="226">
        <f>Q243*H243</f>
        <v>0</v>
      </c>
      <c r="S243" s="226">
        <v>0</v>
      </c>
      <c r="T243" s="227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28" t="s">
        <v>111</v>
      </c>
      <c r="AT243" s="228" t="s">
        <v>209</v>
      </c>
      <c r="AU243" s="228" t="s">
        <v>81</v>
      </c>
      <c r="AY243" s="20" t="s">
        <v>207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20" t="s">
        <v>79</v>
      </c>
      <c r="BK243" s="229">
        <f>ROUND(I243*H243,2)</f>
        <v>0</v>
      </c>
      <c r="BL243" s="20" t="s">
        <v>111</v>
      </c>
      <c r="BM243" s="228" t="s">
        <v>2473</v>
      </c>
    </row>
    <row r="244" spans="1:47" s="2" customFormat="1" ht="12">
      <c r="A244" s="41"/>
      <c r="B244" s="42"/>
      <c r="C244" s="43"/>
      <c r="D244" s="230" t="s">
        <v>215</v>
      </c>
      <c r="E244" s="43"/>
      <c r="F244" s="231" t="s">
        <v>2472</v>
      </c>
      <c r="G244" s="43"/>
      <c r="H244" s="43"/>
      <c r="I244" s="232"/>
      <c r="J244" s="43"/>
      <c r="K244" s="43"/>
      <c r="L244" s="47"/>
      <c r="M244" s="296"/>
      <c r="N244" s="297"/>
      <c r="O244" s="298"/>
      <c r="P244" s="298"/>
      <c r="Q244" s="298"/>
      <c r="R244" s="298"/>
      <c r="S244" s="298"/>
      <c r="T244" s="299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T244" s="20" t="s">
        <v>215</v>
      </c>
      <c r="AU244" s="20" t="s">
        <v>81</v>
      </c>
    </row>
    <row r="245" spans="1:31" s="2" customFormat="1" ht="6.95" customHeight="1">
      <c r="A245" s="41"/>
      <c r="B245" s="62"/>
      <c r="C245" s="63"/>
      <c r="D245" s="63"/>
      <c r="E245" s="63"/>
      <c r="F245" s="63"/>
      <c r="G245" s="63"/>
      <c r="H245" s="63"/>
      <c r="I245" s="63"/>
      <c r="J245" s="63"/>
      <c r="K245" s="63"/>
      <c r="L245" s="47"/>
      <c r="M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</row>
  </sheetData>
  <sheetProtection password="C7B5" sheet="1" objects="1" scenarios="1" formatColumns="0" formatRows="0" autoFilter="0"/>
  <autoFilter ref="C97:K24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4:H84"/>
    <mergeCell ref="E88:H88"/>
    <mergeCell ref="E86:H86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121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81</v>
      </c>
    </row>
    <row r="4" spans="2:46" s="1" customFormat="1" ht="24.95" customHeight="1">
      <c r="B4" s="23"/>
      <c r="D4" s="145" t="s">
        <v>138</v>
      </c>
      <c r="L4" s="23"/>
      <c r="M4" s="14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7" t="s">
        <v>16</v>
      </c>
      <c r="L6" s="23"/>
    </row>
    <row r="7" spans="2:12" s="1" customFormat="1" ht="26.25" customHeight="1">
      <c r="B7" s="23"/>
      <c r="E7" s="148" t="str">
        <f>'Rekapitulace stavby'!K6</f>
        <v>ZČU - REKONSTRUKCE POSLUCHÁREN UP 101,104,108,112 a 115</v>
      </c>
      <c r="F7" s="147"/>
      <c r="G7" s="147"/>
      <c r="H7" s="147"/>
      <c r="L7" s="23"/>
    </row>
    <row r="8" spans="2:12" ht="12">
      <c r="B8" s="23"/>
      <c r="D8" s="147" t="s">
        <v>147</v>
      </c>
      <c r="L8" s="23"/>
    </row>
    <row r="9" spans="2:12" s="1" customFormat="1" ht="16.5" customHeight="1">
      <c r="B9" s="23"/>
      <c r="E9" s="148" t="s">
        <v>150</v>
      </c>
      <c r="F9" s="1"/>
      <c r="G9" s="1"/>
      <c r="H9" s="1"/>
      <c r="L9" s="23"/>
    </row>
    <row r="10" spans="2:12" s="1" customFormat="1" ht="12" customHeight="1">
      <c r="B10" s="23"/>
      <c r="D10" s="147" t="s">
        <v>153</v>
      </c>
      <c r="L10" s="23"/>
    </row>
    <row r="11" spans="1:31" s="2" customFormat="1" ht="16.5" customHeight="1">
      <c r="A11" s="41"/>
      <c r="B11" s="47"/>
      <c r="C11" s="41"/>
      <c r="D11" s="41"/>
      <c r="E11" s="160" t="s">
        <v>1438</v>
      </c>
      <c r="F11" s="41"/>
      <c r="G11" s="41"/>
      <c r="H11" s="41"/>
      <c r="I11" s="41"/>
      <c r="J11" s="41"/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7" t="s">
        <v>1439</v>
      </c>
      <c r="E12" s="41"/>
      <c r="F12" s="41"/>
      <c r="G12" s="41"/>
      <c r="H12" s="41"/>
      <c r="I12" s="41"/>
      <c r="J12" s="41"/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7"/>
      <c r="C13" s="41"/>
      <c r="D13" s="41"/>
      <c r="E13" s="150" t="s">
        <v>2474</v>
      </c>
      <c r="F13" s="41"/>
      <c r="G13" s="41"/>
      <c r="H13" s="41"/>
      <c r="I13" s="41"/>
      <c r="J13" s="41"/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7"/>
      <c r="C14" s="41"/>
      <c r="D14" s="41"/>
      <c r="E14" s="41"/>
      <c r="F14" s="41"/>
      <c r="G14" s="41"/>
      <c r="H14" s="41"/>
      <c r="I14" s="41"/>
      <c r="J14" s="41"/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7"/>
      <c r="C15" s="41"/>
      <c r="D15" s="147" t="s">
        <v>18</v>
      </c>
      <c r="E15" s="41"/>
      <c r="F15" s="136" t="s">
        <v>19</v>
      </c>
      <c r="G15" s="41"/>
      <c r="H15" s="41"/>
      <c r="I15" s="147" t="s">
        <v>20</v>
      </c>
      <c r="J15" s="136" t="s">
        <v>19</v>
      </c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21</v>
      </c>
      <c r="E16" s="41"/>
      <c r="F16" s="136" t="s">
        <v>22</v>
      </c>
      <c r="G16" s="41"/>
      <c r="H16" s="41"/>
      <c r="I16" s="147" t="s">
        <v>23</v>
      </c>
      <c r="J16" s="151" t="str">
        <f>'Rekapitulace stavby'!AN8</f>
        <v>15. 1. 2024</v>
      </c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7"/>
      <c r="C17" s="41"/>
      <c r="D17" s="41"/>
      <c r="E17" s="41"/>
      <c r="F17" s="41"/>
      <c r="G17" s="41"/>
      <c r="H17" s="41"/>
      <c r="I17" s="41"/>
      <c r="J17" s="41"/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7"/>
      <c r="C18" s="41"/>
      <c r="D18" s="147" t="s">
        <v>25</v>
      </c>
      <c r="E18" s="41"/>
      <c r="F18" s="41"/>
      <c r="G18" s="41"/>
      <c r="H18" s="41"/>
      <c r="I18" s="147" t="s">
        <v>26</v>
      </c>
      <c r="J18" s="136" t="s">
        <v>19</v>
      </c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7"/>
      <c r="C19" s="41"/>
      <c r="D19" s="41"/>
      <c r="E19" s="136" t="s">
        <v>27</v>
      </c>
      <c r="F19" s="41"/>
      <c r="G19" s="41"/>
      <c r="H19" s="41"/>
      <c r="I19" s="147" t="s">
        <v>28</v>
      </c>
      <c r="J19" s="136" t="s">
        <v>19</v>
      </c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7"/>
      <c r="C20" s="41"/>
      <c r="D20" s="41"/>
      <c r="E20" s="41"/>
      <c r="F20" s="41"/>
      <c r="G20" s="41"/>
      <c r="H20" s="41"/>
      <c r="I20" s="41"/>
      <c r="J20" s="41"/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7"/>
      <c r="C21" s="41"/>
      <c r="D21" s="147" t="s">
        <v>29</v>
      </c>
      <c r="E21" s="41"/>
      <c r="F21" s="41"/>
      <c r="G21" s="41"/>
      <c r="H21" s="41"/>
      <c r="I21" s="147" t="s">
        <v>26</v>
      </c>
      <c r="J21" s="36" t="str">
        <f>'Rekapitulace stavby'!AN13</f>
        <v>Vyplň údaj</v>
      </c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7"/>
      <c r="C22" s="41"/>
      <c r="D22" s="41"/>
      <c r="E22" s="36" t="str">
        <f>'Rekapitulace stavby'!E14</f>
        <v>Vyplň údaj</v>
      </c>
      <c r="F22" s="136"/>
      <c r="G22" s="136"/>
      <c r="H22" s="136"/>
      <c r="I22" s="147" t="s">
        <v>28</v>
      </c>
      <c r="J22" s="36" t="str">
        <f>'Rekapitulace stavby'!AN14</f>
        <v>Vyplň údaj</v>
      </c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7"/>
      <c r="C23" s="41"/>
      <c r="D23" s="41"/>
      <c r="E23" s="41"/>
      <c r="F23" s="41"/>
      <c r="G23" s="41"/>
      <c r="H23" s="41"/>
      <c r="I23" s="41"/>
      <c r="J23" s="41"/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7"/>
      <c r="C24" s="41"/>
      <c r="D24" s="147" t="s">
        <v>31</v>
      </c>
      <c r="E24" s="41"/>
      <c r="F24" s="41"/>
      <c r="G24" s="41"/>
      <c r="H24" s="41"/>
      <c r="I24" s="147" t="s">
        <v>26</v>
      </c>
      <c r="J24" s="136" t="s">
        <v>19</v>
      </c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7"/>
      <c r="C25" s="41"/>
      <c r="D25" s="41"/>
      <c r="E25" s="136" t="s">
        <v>32</v>
      </c>
      <c r="F25" s="41"/>
      <c r="G25" s="41"/>
      <c r="H25" s="41"/>
      <c r="I25" s="147" t="s">
        <v>28</v>
      </c>
      <c r="J25" s="136" t="s">
        <v>19</v>
      </c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7"/>
      <c r="C26" s="41"/>
      <c r="D26" s="41"/>
      <c r="E26" s="41"/>
      <c r="F26" s="41"/>
      <c r="G26" s="41"/>
      <c r="H26" s="41"/>
      <c r="I26" s="41"/>
      <c r="J26" s="41"/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7"/>
      <c r="C27" s="41"/>
      <c r="D27" s="147" t="s">
        <v>34</v>
      </c>
      <c r="E27" s="41"/>
      <c r="F27" s="41"/>
      <c r="G27" s="41"/>
      <c r="H27" s="41"/>
      <c r="I27" s="147" t="s">
        <v>26</v>
      </c>
      <c r="J27" s="136" t="s">
        <v>19</v>
      </c>
      <c r="K27" s="41"/>
      <c r="L27" s="149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7"/>
      <c r="C28" s="41"/>
      <c r="D28" s="41"/>
      <c r="E28" s="136" t="s">
        <v>35</v>
      </c>
      <c r="F28" s="41"/>
      <c r="G28" s="41"/>
      <c r="H28" s="41"/>
      <c r="I28" s="147" t="s">
        <v>28</v>
      </c>
      <c r="J28" s="136" t="s">
        <v>19</v>
      </c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41"/>
      <c r="E29" s="41"/>
      <c r="F29" s="41"/>
      <c r="G29" s="41"/>
      <c r="H29" s="41"/>
      <c r="I29" s="41"/>
      <c r="J29" s="41"/>
      <c r="K29" s="41"/>
      <c r="L29" s="149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7"/>
      <c r="C30" s="41"/>
      <c r="D30" s="147" t="s">
        <v>36</v>
      </c>
      <c r="E30" s="41"/>
      <c r="F30" s="41"/>
      <c r="G30" s="41"/>
      <c r="H30" s="41"/>
      <c r="I30" s="41"/>
      <c r="J30" s="41"/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52"/>
      <c r="B31" s="153"/>
      <c r="C31" s="152"/>
      <c r="D31" s="152"/>
      <c r="E31" s="154" t="s">
        <v>37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1"/>
      <c r="B32" s="47"/>
      <c r="C32" s="41"/>
      <c r="D32" s="41"/>
      <c r="E32" s="41"/>
      <c r="F32" s="41"/>
      <c r="G32" s="41"/>
      <c r="H32" s="41"/>
      <c r="I32" s="41"/>
      <c r="J32" s="41"/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6"/>
      <c r="E33" s="156"/>
      <c r="F33" s="156"/>
      <c r="G33" s="156"/>
      <c r="H33" s="156"/>
      <c r="I33" s="156"/>
      <c r="J33" s="156"/>
      <c r="K33" s="156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7"/>
      <c r="C34" s="41"/>
      <c r="D34" s="157" t="s">
        <v>38</v>
      </c>
      <c r="E34" s="41"/>
      <c r="F34" s="41"/>
      <c r="G34" s="41"/>
      <c r="H34" s="41"/>
      <c r="I34" s="41"/>
      <c r="J34" s="158">
        <f>ROUND(J96,2)</f>
        <v>0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7"/>
      <c r="C35" s="41"/>
      <c r="D35" s="156"/>
      <c r="E35" s="156"/>
      <c r="F35" s="156"/>
      <c r="G35" s="156"/>
      <c r="H35" s="156"/>
      <c r="I35" s="156"/>
      <c r="J35" s="156"/>
      <c r="K35" s="156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41"/>
      <c r="F36" s="159" t="s">
        <v>40</v>
      </c>
      <c r="G36" s="41"/>
      <c r="H36" s="41"/>
      <c r="I36" s="159" t="s">
        <v>39</v>
      </c>
      <c r="J36" s="159" t="s">
        <v>41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7"/>
      <c r="C37" s="41"/>
      <c r="D37" s="160" t="s">
        <v>42</v>
      </c>
      <c r="E37" s="147" t="s">
        <v>43</v>
      </c>
      <c r="F37" s="161">
        <f>ROUND((SUM(BE96:BE149)),2)</f>
        <v>0</v>
      </c>
      <c r="G37" s="41"/>
      <c r="H37" s="41"/>
      <c r="I37" s="162">
        <v>0.21</v>
      </c>
      <c r="J37" s="161">
        <f>ROUND(((SUM(BE96:BE149))*I37),2)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7"/>
      <c r="C38" s="41"/>
      <c r="D38" s="41"/>
      <c r="E38" s="147" t="s">
        <v>44</v>
      </c>
      <c r="F38" s="161">
        <f>ROUND((SUM(BF96:BF149)),2)</f>
        <v>0</v>
      </c>
      <c r="G38" s="41"/>
      <c r="H38" s="41"/>
      <c r="I38" s="162">
        <v>0.12</v>
      </c>
      <c r="J38" s="161">
        <f>ROUND(((SUM(BF96:BF149))*I38),2)</f>
        <v>0</v>
      </c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45</v>
      </c>
      <c r="F39" s="161">
        <f>ROUND((SUM(BG96:BG149)),2)</f>
        <v>0</v>
      </c>
      <c r="G39" s="41"/>
      <c r="H39" s="41"/>
      <c r="I39" s="162">
        <v>0.21</v>
      </c>
      <c r="J39" s="161">
        <f>0</f>
        <v>0</v>
      </c>
      <c r="K39" s="41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7"/>
      <c r="C40" s="41"/>
      <c r="D40" s="41"/>
      <c r="E40" s="147" t="s">
        <v>46</v>
      </c>
      <c r="F40" s="161">
        <f>ROUND((SUM(BH96:BH149)),2)</f>
        <v>0</v>
      </c>
      <c r="G40" s="41"/>
      <c r="H40" s="41"/>
      <c r="I40" s="162">
        <v>0.12</v>
      </c>
      <c r="J40" s="161">
        <f>0</f>
        <v>0</v>
      </c>
      <c r="K40" s="4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7"/>
      <c r="C41" s="41"/>
      <c r="D41" s="41"/>
      <c r="E41" s="147" t="s">
        <v>47</v>
      </c>
      <c r="F41" s="161">
        <f>ROUND((SUM(BI96:BI149)),2)</f>
        <v>0</v>
      </c>
      <c r="G41" s="41"/>
      <c r="H41" s="41"/>
      <c r="I41" s="162">
        <v>0</v>
      </c>
      <c r="J41" s="161">
        <f>0</f>
        <v>0</v>
      </c>
      <c r="K41" s="41"/>
      <c r="L41" s="149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7"/>
      <c r="C42" s="41"/>
      <c r="D42" s="41"/>
      <c r="E42" s="41"/>
      <c r="F42" s="41"/>
      <c r="G42" s="41"/>
      <c r="H42" s="41"/>
      <c r="I42" s="41"/>
      <c r="J42" s="41"/>
      <c r="K42" s="41"/>
      <c r="L42" s="14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7"/>
      <c r="C43" s="163"/>
      <c r="D43" s="164" t="s">
        <v>48</v>
      </c>
      <c r="E43" s="165"/>
      <c r="F43" s="165"/>
      <c r="G43" s="166" t="s">
        <v>49</v>
      </c>
      <c r="H43" s="167" t="s">
        <v>50</v>
      </c>
      <c r="I43" s="165"/>
      <c r="J43" s="168">
        <f>SUM(J34:J41)</f>
        <v>0</v>
      </c>
      <c r="K43" s="169"/>
      <c r="L43" s="149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9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8" spans="1:31" s="2" customFormat="1" ht="6.95" customHeight="1">
      <c r="A48" s="4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24.95" customHeight="1">
      <c r="A49" s="41"/>
      <c r="B49" s="42"/>
      <c r="C49" s="26" t="s">
        <v>157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6.95" customHeight="1">
      <c r="A50" s="41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12" customHeight="1">
      <c r="A51" s="41"/>
      <c r="B51" s="42"/>
      <c r="C51" s="35" t="s">
        <v>16</v>
      </c>
      <c r="D51" s="43"/>
      <c r="E51" s="43"/>
      <c r="F51" s="43"/>
      <c r="G51" s="43"/>
      <c r="H51" s="43"/>
      <c r="I51" s="43"/>
      <c r="J51" s="43"/>
      <c r="K51" s="43"/>
      <c r="L51" s="149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26.25" customHeight="1">
      <c r="A52" s="41"/>
      <c r="B52" s="42"/>
      <c r="C52" s="43"/>
      <c r="D52" s="43"/>
      <c r="E52" s="174" t="str">
        <f>E7</f>
        <v>ZČU - REKONSTRUKCE POSLUCHÁREN UP 101,104,108,112 a 115</v>
      </c>
      <c r="F52" s="35"/>
      <c r="G52" s="35"/>
      <c r="H52" s="35"/>
      <c r="I52" s="43"/>
      <c r="J52" s="43"/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2:12" s="1" customFormat="1" ht="12" customHeight="1">
      <c r="B53" s="24"/>
      <c r="C53" s="35" t="s">
        <v>147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174" t="s">
        <v>150</v>
      </c>
      <c r="F54" s="25"/>
      <c r="G54" s="25"/>
      <c r="H54" s="25"/>
      <c r="I54" s="25"/>
      <c r="J54" s="25"/>
      <c r="K54" s="25"/>
      <c r="L54" s="23"/>
    </row>
    <row r="55" spans="2:12" s="1" customFormat="1" ht="12" customHeight="1">
      <c r="B55" s="24"/>
      <c r="C55" s="35" t="s">
        <v>153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41"/>
      <c r="B56" s="42"/>
      <c r="C56" s="43"/>
      <c r="D56" s="43"/>
      <c r="E56" s="295" t="s">
        <v>1438</v>
      </c>
      <c r="F56" s="43"/>
      <c r="G56" s="43"/>
      <c r="H56" s="43"/>
      <c r="I56" s="43"/>
      <c r="J56" s="43"/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12" customHeight="1">
      <c r="A57" s="41"/>
      <c r="B57" s="42"/>
      <c r="C57" s="35" t="s">
        <v>1439</v>
      </c>
      <c r="D57" s="43"/>
      <c r="E57" s="43"/>
      <c r="F57" s="43"/>
      <c r="G57" s="43"/>
      <c r="H57" s="43"/>
      <c r="I57" s="43"/>
      <c r="J57" s="43"/>
      <c r="K57" s="43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6.5" customHeight="1">
      <c r="A58" s="41"/>
      <c r="B58" s="42"/>
      <c r="C58" s="43"/>
      <c r="D58" s="43"/>
      <c r="E58" s="72" t="str">
        <f>E13</f>
        <v>D.1.4.h - Zařízení EPS</v>
      </c>
      <c r="F58" s="43"/>
      <c r="G58" s="43"/>
      <c r="H58" s="43"/>
      <c r="I58" s="43"/>
      <c r="J58" s="43"/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6.95" customHeight="1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2" customHeight="1">
      <c r="A60" s="41"/>
      <c r="B60" s="42"/>
      <c r="C60" s="35" t="s">
        <v>21</v>
      </c>
      <c r="D60" s="43"/>
      <c r="E60" s="43"/>
      <c r="F60" s="30" t="str">
        <f>F16</f>
        <v>Areál ZČU, Univerzitní 22, 306 14 Plzeň</v>
      </c>
      <c r="G60" s="43"/>
      <c r="H60" s="43"/>
      <c r="I60" s="35" t="s">
        <v>23</v>
      </c>
      <c r="J60" s="75" t="str">
        <f>IF(J16="","",J16)</f>
        <v>15. 1. 2024</v>
      </c>
      <c r="K60" s="43"/>
      <c r="L60" s="149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6.95" customHeight="1">
      <c r="A61" s="41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14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25.65" customHeight="1">
      <c r="A62" s="41"/>
      <c r="B62" s="42"/>
      <c r="C62" s="35" t="s">
        <v>25</v>
      </c>
      <c r="D62" s="43"/>
      <c r="E62" s="43"/>
      <c r="F62" s="30" t="str">
        <f>E19</f>
        <v>Západočeská univerzita v Plzni, Univerzitní 8, 306</v>
      </c>
      <c r="G62" s="43"/>
      <c r="H62" s="43"/>
      <c r="I62" s="35" t="s">
        <v>31</v>
      </c>
      <c r="J62" s="39" t="str">
        <f>E25</f>
        <v>ATELIER SOUKUP OPL ŠVEHLA S.R.O.</v>
      </c>
      <c r="K62" s="43"/>
      <c r="L62" s="149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31" s="2" customFormat="1" ht="15.15" customHeight="1">
      <c r="A63" s="41"/>
      <c r="B63" s="42"/>
      <c r="C63" s="35" t="s">
        <v>29</v>
      </c>
      <c r="D63" s="43"/>
      <c r="E63" s="43"/>
      <c r="F63" s="30" t="str">
        <f>IF(E22="","",E22)</f>
        <v>Vyplň údaj</v>
      </c>
      <c r="G63" s="43"/>
      <c r="H63" s="43"/>
      <c r="I63" s="35" t="s">
        <v>34</v>
      </c>
      <c r="J63" s="39" t="str">
        <f>E28</f>
        <v>Michal Jirka</v>
      </c>
      <c r="K63" s="43"/>
      <c r="L63" s="149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1:31" s="2" customFormat="1" ht="10.3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49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29.25" customHeight="1">
      <c r="A65" s="41"/>
      <c r="B65" s="42"/>
      <c r="C65" s="175" t="s">
        <v>158</v>
      </c>
      <c r="D65" s="176"/>
      <c r="E65" s="176"/>
      <c r="F65" s="176"/>
      <c r="G65" s="176"/>
      <c r="H65" s="176"/>
      <c r="I65" s="176"/>
      <c r="J65" s="177" t="s">
        <v>159</v>
      </c>
      <c r="K65" s="176"/>
      <c r="L65" s="149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10.3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49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47" s="2" customFormat="1" ht="22.8" customHeight="1">
      <c r="A67" s="41"/>
      <c r="B67" s="42"/>
      <c r="C67" s="178" t="s">
        <v>70</v>
      </c>
      <c r="D67" s="43"/>
      <c r="E67" s="43"/>
      <c r="F67" s="43"/>
      <c r="G67" s="43"/>
      <c r="H67" s="43"/>
      <c r="I67" s="43"/>
      <c r="J67" s="105">
        <f>J96</f>
        <v>0</v>
      </c>
      <c r="K67" s="43"/>
      <c r="L67" s="149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U67" s="20" t="s">
        <v>160</v>
      </c>
    </row>
    <row r="68" spans="1:31" s="9" customFormat="1" ht="24.95" customHeight="1">
      <c r="A68" s="9"/>
      <c r="B68" s="179"/>
      <c r="C68" s="180"/>
      <c r="D68" s="181" t="s">
        <v>2475</v>
      </c>
      <c r="E68" s="182"/>
      <c r="F68" s="182"/>
      <c r="G68" s="182"/>
      <c r="H68" s="182"/>
      <c r="I68" s="182"/>
      <c r="J68" s="183">
        <f>J97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8"/>
      <c r="D69" s="186" t="s">
        <v>2476</v>
      </c>
      <c r="E69" s="187"/>
      <c r="F69" s="187"/>
      <c r="G69" s="187"/>
      <c r="H69" s="187"/>
      <c r="I69" s="187"/>
      <c r="J69" s="188">
        <f>J98</f>
        <v>0</v>
      </c>
      <c r="K69" s="128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8"/>
      <c r="D70" s="186" t="s">
        <v>2477</v>
      </c>
      <c r="E70" s="187"/>
      <c r="F70" s="187"/>
      <c r="G70" s="187"/>
      <c r="H70" s="187"/>
      <c r="I70" s="187"/>
      <c r="J70" s="188">
        <f>J113</f>
        <v>0</v>
      </c>
      <c r="K70" s="128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8"/>
      <c r="D71" s="186" t="s">
        <v>2478</v>
      </c>
      <c r="E71" s="187"/>
      <c r="F71" s="187"/>
      <c r="G71" s="187"/>
      <c r="H71" s="187"/>
      <c r="I71" s="187"/>
      <c r="J71" s="188">
        <f>J116</f>
        <v>0</v>
      </c>
      <c r="K71" s="128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28"/>
      <c r="D72" s="186" t="s">
        <v>2479</v>
      </c>
      <c r="E72" s="187"/>
      <c r="F72" s="187"/>
      <c r="G72" s="187"/>
      <c r="H72" s="187"/>
      <c r="I72" s="187"/>
      <c r="J72" s="188">
        <f>J143</f>
        <v>0</v>
      </c>
      <c r="K72" s="128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49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49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8" spans="1:31" s="2" customFormat="1" ht="6.95" customHeight="1">
      <c r="A78" s="41"/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149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24.95" customHeight="1">
      <c r="A79" s="41"/>
      <c r="B79" s="42"/>
      <c r="C79" s="26" t="s">
        <v>192</v>
      </c>
      <c r="D79" s="43"/>
      <c r="E79" s="43"/>
      <c r="F79" s="43"/>
      <c r="G79" s="43"/>
      <c r="H79" s="43"/>
      <c r="I79" s="43"/>
      <c r="J79" s="43"/>
      <c r="K79" s="43"/>
      <c r="L79" s="149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49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5" t="s">
        <v>16</v>
      </c>
      <c r="D81" s="43"/>
      <c r="E81" s="43"/>
      <c r="F81" s="43"/>
      <c r="G81" s="43"/>
      <c r="H81" s="43"/>
      <c r="I81" s="43"/>
      <c r="J81" s="43"/>
      <c r="K81" s="43"/>
      <c r="L81" s="149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6.25" customHeight="1">
      <c r="A82" s="41"/>
      <c r="B82" s="42"/>
      <c r="C82" s="43"/>
      <c r="D82" s="43"/>
      <c r="E82" s="174" t="str">
        <f>E7</f>
        <v>ZČU - REKONSTRUKCE POSLUCHÁREN UP 101,104,108,112 a 115</v>
      </c>
      <c r="F82" s="35"/>
      <c r="G82" s="35"/>
      <c r="H82" s="35"/>
      <c r="I82" s="43"/>
      <c r="J82" s="43"/>
      <c r="K82" s="43"/>
      <c r="L82" s="149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2:12" s="1" customFormat="1" ht="12" customHeight="1">
      <c r="B83" s="24"/>
      <c r="C83" s="35" t="s">
        <v>147</v>
      </c>
      <c r="D83" s="25"/>
      <c r="E83" s="25"/>
      <c r="F83" s="25"/>
      <c r="G83" s="25"/>
      <c r="H83" s="25"/>
      <c r="I83" s="25"/>
      <c r="J83" s="25"/>
      <c r="K83" s="25"/>
      <c r="L83" s="23"/>
    </row>
    <row r="84" spans="2:12" s="1" customFormat="1" ht="16.5" customHeight="1">
      <c r="B84" s="24"/>
      <c r="C84" s="25"/>
      <c r="D84" s="25"/>
      <c r="E84" s="174" t="s">
        <v>150</v>
      </c>
      <c r="F84" s="25"/>
      <c r="G84" s="25"/>
      <c r="H84" s="25"/>
      <c r="I84" s="25"/>
      <c r="J84" s="25"/>
      <c r="K84" s="25"/>
      <c r="L84" s="23"/>
    </row>
    <row r="85" spans="2:12" s="1" customFormat="1" ht="12" customHeight="1">
      <c r="B85" s="24"/>
      <c r="C85" s="35" t="s">
        <v>153</v>
      </c>
      <c r="D85" s="25"/>
      <c r="E85" s="25"/>
      <c r="F85" s="25"/>
      <c r="G85" s="25"/>
      <c r="H85" s="25"/>
      <c r="I85" s="25"/>
      <c r="J85" s="25"/>
      <c r="K85" s="25"/>
      <c r="L85" s="23"/>
    </row>
    <row r="86" spans="1:31" s="2" customFormat="1" ht="16.5" customHeight="1">
      <c r="A86" s="41"/>
      <c r="B86" s="42"/>
      <c r="C86" s="43"/>
      <c r="D86" s="43"/>
      <c r="E86" s="295" t="s">
        <v>1438</v>
      </c>
      <c r="F86" s="43"/>
      <c r="G86" s="43"/>
      <c r="H86" s="43"/>
      <c r="I86" s="43"/>
      <c r="J86" s="43"/>
      <c r="K86" s="43"/>
      <c r="L86" s="149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2" customHeight="1">
      <c r="A87" s="41"/>
      <c r="B87" s="42"/>
      <c r="C87" s="35" t="s">
        <v>1439</v>
      </c>
      <c r="D87" s="43"/>
      <c r="E87" s="43"/>
      <c r="F87" s="43"/>
      <c r="G87" s="43"/>
      <c r="H87" s="43"/>
      <c r="I87" s="43"/>
      <c r="J87" s="43"/>
      <c r="K87" s="43"/>
      <c r="L87" s="149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6.5" customHeight="1">
      <c r="A88" s="41"/>
      <c r="B88" s="42"/>
      <c r="C88" s="43"/>
      <c r="D88" s="43"/>
      <c r="E88" s="72" t="str">
        <f>E13</f>
        <v>D.1.4.h - Zařízení EPS</v>
      </c>
      <c r="F88" s="43"/>
      <c r="G88" s="43"/>
      <c r="H88" s="43"/>
      <c r="I88" s="43"/>
      <c r="J88" s="43"/>
      <c r="K88" s="43"/>
      <c r="L88" s="149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6.95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49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5" t="s">
        <v>21</v>
      </c>
      <c r="D90" s="43"/>
      <c r="E90" s="43"/>
      <c r="F90" s="30" t="str">
        <f>F16</f>
        <v>Areál ZČU, Univerzitní 22, 306 14 Plzeň</v>
      </c>
      <c r="G90" s="43"/>
      <c r="H90" s="43"/>
      <c r="I90" s="35" t="s">
        <v>23</v>
      </c>
      <c r="J90" s="75" t="str">
        <f>IF(J16="","",J16)</f>
        <v>15. 1. 2024</v>
      </c>
      <c r="K90" s="43"/>
      <c r="L90" s="149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6.95" customHeight="1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149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25.65" customHeight="1">
      <c r="A92" s="41"/>
      <c r="B92" s="42"/>
      <c r="C92" s="35" t="s">
        <v>25</v>
      </c>
      <c r="D92" s="43"/>
      <c r="E92" s="43"/>
      <c r="F92" s="30" t="str">
        <f>E19</f>
        <v>Západočeská univerzita v Plzni, Univerzitní 8, 306</v>
      </c>
      <c r="G92" s="43"/>
      <c r="H92" s="43"/>
      <c r="I92" s="35" t="s">
        <v>31</v>
      </c>
      <c r="J92" s="39" t="str">
        <f>E25</f>
        <v>ATELIER SOUKUP OPL ŠVEHLA S.R.O.</v>
      </c>
      <c r="K92" s="43"/>
      <c r="L92" s="149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5.15" customHeight="1">
      <c r="A93" s="41"/>
      <c r="B93" s="42"/>
      <c r="C93" s="35" t="s">
        <v>29</v>
      </c>
      <c r="D93" s="43"/>
      <c r="E93" s="43"/>
      <c r="F93" s="30" t="str">
        <f>IF(E22="","",E22)</f>
        <v>Vyplň údaj</v>
      </c>
      <c r="G93" s="43"/>
      <c r="H93" s="43"/>
      <c r="I93" s="35" t="s">
        <v>34</v>
      </c>
      <c r="J93" s="39" t="str">
        <f>E28</f>
        <v>Michal Jirka</v>
      </c>
      <c r="K93" s="43"/>
      <c r="L93" s="149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10.3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149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11" customFormat="1" ht="29.25" customHeight="1">
      <c r="A95" s="190"/>
      <c r="B95" s="191"/>
      <c r="C95" s="192" t="s">
        <v>193</v>
      </c>
      <c r="D95" s="193" t="s">
        <v>57</v>
      </c>
      <c r="E95" s="193" t="s">
        <v>53</v>
      </c>
      <c r="F95" s="193" t="s">
        <v>54</v>
      </c>
      <c r="G95" s="193" t="s">
        <v>194</v>
      </c>
      <c r="H95" s="193" t="s">
        <v>195</v>
      </c>
      <c r="I95" s="193" t="s">
        <v>196</v>
      </c>
      <c r="J95" s="193" t="s">
        <v>159</v>
      </c>
      <c r="K95" s="194" t="s">
        <v>197</v>
      </c>
      <c r="L95" s="195"/>
      <c r="M95" s="95" t="s">
        <v>19</v>
      </c>
      <c r="N95" s="96" t="s">
        <v>42</v>
      </c>
      <c r="O95" s="96" t="s">
        <v>198</v>
      </c>
      <c r="P95" s="96" t="s">
        <v>199</v>
      </c>
      <c r="Q95" s="96" t="s">
        <v>200</v>
      </c>
      <c r="R95" s="96" t="s">
        <v>201</v>
      </c>
      <c r="S95" s="96" t="s">
        <v>202</v>
      </c>
      <c r="T95" s="97" t="s">
        <v>203</v>
      </c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</row>
    <row r="96" spans="1:63" s="2" customFormat="1" ht="22.8" customHeight="1">
      <c r="A96" s="41"/>
      <c r="B96" s="42"/>
      <c r="C96" s="102" t="s">
        <v>204</v>
      </c>
      <c r="D96" s="43"/>
      <c r="E96" s="43"/>
      <c r="F96" s="43"/>
      <c r="G96" s="43"/>
      <c r="H96" s="43"/>
      <c r="I96" s="43"/>
      <c r="J96" s="196">
        <f>BK96</f>
        <v>0</v>
      </c>
      <c r="K96" s="43"/>
      <c r="L96" s="47"/>
      <c r="M96" s="98"/>
      <c r="N96" s="197"/>
      <c r="O96" s="99"/>
      <c r="P96" s="198">
        <f>P97</f>
        <v>0</v>
      </c>
      <c r="Q96" s="99"/>
      <c r="R96" s="198">
        <f>R97</f>
        <v>0</v>
      </c>
      <c r="S96" s="99"/>
      <c r="T96" s="199">
        <f>T97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71</v>
      </c>
      <c r="AU96" s="20" t="s">
        <v>160</v>
      </c>
      <c r="BK96" s="200">
        <f>BK97</f>
        <v>0</v>
      </c>
    </row>
    <row r="97" spans="1:63" s="12" customFormat="1" ht="25.9" customHeight="1">
      <c r="A97" s="12"/>
      <c r="B97" s="201"/>
      <c r="C97" s="202"/>
      <c r="D97" s="203" t="s">
        <v>71</v>
      </c>
      <c r="E97" s="204" t="s">
        <v>1969</v>
      </c>
      <c r="F97" s="204" t="s">
        <v>2480</v>
      </c>
      <c r="G97" s="202"/>
      <c r="H97" s="202"/>
      <c r="I97" s="205"/>
      <c r="J97" s="206">
        <f>BK97</f>
        <v>0</v>
      </c>
      <c r="K97" s="202"/>
      <c r="L97" s="207"/>
      <c r="M97" s="208"/>
      <c r="N97" s="209"/>
      <c r="O97" s="209"/>
      <c r="P97" s="210">
        <f>P98+P113+P116+P143</f>
        <v>0</v>
      </c>
      <c r="Q97" s="209"/>
      <c r="R97" s="210">
        <f>R98+R113+R116+R143</f>
        <v>0</v>
      </c>
      <c r="S97" s="209"/>
      <c r="T97" s="211">
        <f>T98+T113+T116+T143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2" t="s">
        <v>79</v>
      </c>
      <c r="AT97" s="213" t="s">
        <v>71</v>
      </c>
      <c r="AU97" s="213" t="s">
        <v>72</v>
      </c>
      <c r="AY97" s="212" t="s">
        <v>207</v>
      </c>
      <c r="BK97" s="214">
        <f>BK98+BK113+BK116+BK143</f>
        <v>0</v>
      </c>
    </row>
    <row r="98" spans="1:63" s="12" customFormat="1" ht="22.8" customHeight="1">
      <c r="A98" s="12"/>
      <c r="B98" s="201"/>
      <c r="C98" s="202"/>
      <c r="D98" s="203" t="s">
        <v>71</v>
      </c>
      <c r="E98" s="215" t="s">
        <v>1463</v>
      </c>
      <c r="F98" s="215" t="s">
        <v>120</v>
      </c>
      <c r="G98" s="202"/>
      <c r="H98" s="202"/>
      <c r="I98" s="205"/>
      <c r="J98" s="216">
        <f>BK98</f>
        <v>0</v>
      </c>
      <c r="K98" s="202"/>
      <c r="L98" s="207"/>
      <c r="M98" s="208"/>
      <c r="N98" s="209"/>
      <c r="O98" s="209"/>
      <c r="P98" s="210">
        <f>SUM(P99:P112)</f>
        <v>0</v>
      </c>
      <c r="Q98" s="209"/>
      <c r="R98" s="210">
        <f>SUM(R99:R112)</f>
        <v>0</v>
      </c>
      <c r="S98" s="209"/>
      <c r="T98" s="211">
        <f>SUM(T99:T112)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2" t="s">
        <v>79</v>
      </c>
      <c r="AT98" s="213" t="s">
        <v>71</v>
      </c>
      <c r="AU98" s="213" t="s">
        <v>79</v>
      </c>
      <c r="AY98" s="212" t="s">
        <v>207</v>
      </c>
      <c r="BK98" s="214">
        <f>SUM(BK99:BK112)</f>
        <v>0</v>
      </c>
    </row>
    <row r="99" spans="1:65" s="2" customFormat="1" ht="21.75" customHeight="1">
      <c r="A99" s="41"/>
      <c r="B99" s="42"/>
      <c r="C99" s="217" t="s">
        <v>79</v>
      </c>
      <c r="D99" s="217" t="s">
        <v>209</v>
      </c>
      <c r="E99" s="218" t="s">
        <v>2481</v>
      </c>
      <c r="F99" s="219" t="s">
        <v>2482</v>
      </c>
      <c r="G99" s="220" t="s">
        <v>244</v>
      </c>
      <c r="H99" s="221">
        <v>7</v>
      </c>
      <c r="I99" s="222"/>
      <c r="J99" s="223">
        <f>ROUND(I99*H99,2)</f>
        <v>0</v>
      </c>
      <c r="K99" s="219" t="s">
        <v>331</v>
      </c>
      <c r="L99" s="47"/>
      <c r="M99" s="224" t="s">
        <v>19</v>
      </c>
      <c r="N99" s="225" t="s">
        <v>43</v>
      </c>
      <c r="O99" s="87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8" t="s">
        <v>111</v>
      </c>
      <c r="AT99" s="228" t="s">
        <v>209</v>
      </c>
      <c r="AU99" s="228" t="s">
        <v>81</v>
      </c>
      <c r="AY99" s="20" t="s">
        <v>207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20" t="s">
        <v>79</v>
      </c>
      <c r="BK99" s="229">
        <f>ROUND(I99*H99,2)</f>
        <v>0</v>
      </c>
      <c r="BL99" s="20" t="s">
        <v>111</v>
      </c>
      <c r="BM99" s="228" t="s">
        <v>920</v>
      </c>
    </row>
    <row r="100" spans="1:47" s="2" customFormat="1" ht="12">
      <c r="A100" s="41"/>
      <c r="B100" s="42"/>
      <c r="C100" s="43"/>
      <c r="D100" s="230" t="s">
        <v>215</v>
      </c>
      <c r="E100" s="43"/>
      <c r="F100" s="231" t="s">
        <v>2482</v>
      </c>
      <c r="G100" s="43"/>
      <c r="H100" s="43"/>
      <c r="I100" s="232"/>
      <c r="J100" s="43"/>
      <c r="K100" s="43"/>
      <c r="L100" s="47"/>
      <c r="M100" s="233"/>
      <c r="N100" s="23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215</v>
      </c>
      <c r="AU100" s="20" t="s">
        <v>81</v>
      </c>
    </row>
    <row r="101" spans="1:65" s="2" customFormat="1" ht="24.15" customHeight="1">
      <c r="A101" s="41"/>
      <c r="B101" s="42"/>
      <c r="C101" s="217" t="s">
        <v>81</v>
      </c>
      <c r="D101" s="217" t="s">
        <v>209</v>
      </c>
      <c r="E101" s="218" t="s">
        <v>2483</v>
      </c>
      <c r="F101" s="219" t="s">
        <v>2484</v>
      </c>
      <c r="G101" s="220" t="s">
        <v>244</v>
      </c>
      <c r="H101" s="221">
        <v>7</v>
      </c>
      <c r="I101" s="222"/>
      <c r="J101" s="223">
        <f>ROUND(I101*H101,2)</f>
        <v>0</v>
      </c>
      <c r="K101" s="219" t="s">
        <v>331</v>
      </c>
      <c r="L101" s="47"/>
      <c r="M101" s="224" t="s">
        <v>19</v>
      </c>
      <c r="N101" s="225" t="s">
        <v>43</v>
      </c>
      <c r="O101" s="87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8" t="s">
        <v>111</v>
      </c>
      <c r="AT101" s="228" t="s">
        <v>209</v>
      </c>
      <c r="AU101" s="228" t="s">
        <v>81</v>
      </c>
      <c r="AY101" s="20" t="s">
        <v>207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20" t="s">
        <v>79</v>
      </c>
      <c r="BK101" s="229">
        <f>ROUND(I101*H101,2)</f>
        <v>0</v>
      </c>
      <c r="BL101" s="20" t="s">
        <v>111</v>
      </c>
      <c r="BM101" s="228" t="s">
        <v>937</v>
      </c>
    </row>
    <row r="102" spans="1:47" s="2" customFormat="1" ht="12">
      <c r="A102" s="41"/>
      <c r="B102" s="42"/>
      <c r="C102" s="43"/>
      <c r="D102" s="230" t="s">
        <v>215</v>
      </c>
      <c r="E102" s="43"/>
      <c r="F102" s="231" t="s">
        <v>2484</v>
      </c>
      <c r="G102" s="43"/>
      <c r="H102" s="43"/>
      <c r="I102" s="232"/>
      <c r="J102" s="43"/>
      <c r="K102" s="43"/>
      <c r="L102" s="47"/>
      <c r="M102" s="233"/>
      <c r="N102" s="23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215</v>
      </c>
      <c r="AU102" s="20" t="s">
        <v>81</v>
      </c>
    </row>
    <row r="103" spans="1:65" s="2" customFormat="1" ht="16.5" customHeight="1">
      <c r="A103" s="41"/>
      <c r="B103" s="42"/>
      <c r="C103" s="217" t="s">
        <v>92</v>
      </c>
      <c r="D103" s="217" t="s">
        <v>209</v>
      </c>
      <c r="E103" s="218" t="s">
        <v>2485</v>
      </c>
      <c r="F103" s="219" t="s">
        <v>2486</v>
      </c>
      <c r="G103" s="220" t="s">
        <v>244</v>
      </c>
      <c r="H103" s="221">
        <v>7</v>
      </c>
      <c r="I103" s="222"/>
      <c r="J103" s="223">
        <f>ROUND(I103*H103,2)</f>
        <v>0</v>
      </c>
      <c r="K103" s="219" t="s">
        <v>331</v>
      </c>
      <c r="L103" s="47"/>
      <c r="M103" s="224" t="s">
        <v>19</v>
      </c>
      <c r="N103" s="225" t="s">
        <v>43</v>
      </c>
      <c r="O103" s="87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8" t="s">
        <v>111</v>
      </c>
      <c r="AT103" s="228" t="s">
        <v>209</v>
      </c>
      <c r="AU103" s="228" t="s">
        <v>81</v>
      </c>
      <c r="AY103" s="20" t="s">
        <v>207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20" t="s">
        <v>79</v>
      </c>
      <c r="BK103" s="229">
        <f>ROUND(I103*H103,2)</f>
        <v>0</v>
      </c>
      <c r="BL103" s="20" t="s">
        <v>111</v>
      </c>
      <c r="BM103" s="228" t="s">
        <v>950</v>
      </c>
    </row>
    <row r="104" spans="1:47" s="2" customFormat="1" ht="12">
      <c r="A104" s="41"/>
      <c r="B104" s="42"/>
      <c r="C104" s="43"/>
      <c r="D104" s="230" t="s">
        <v>215</v>
      </c>
      <c r="E104" s="43"/>
      <c r="F104" s="231" t="s">
        <v>2486</v>
      </c>
      <c r="G104" s="43"/>
      <c r="H104" s="43"/>
      <c r="I104" s="232"/>
      <c r="J104" s="43"/>
      <c r="K104" s="43"/>
      <c r="L104" s="47"/>
      <c r="M104" s="233"/>
      <c r="N104" s="234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215</v>
      </c>
      <c r="AU104" s="20" t="s">
        <v>81</v>
      </c>
    </row>
    <row r="105" spans="1:65" s="2" customFormat="1" ht="16.5" customHeight="1">
      <c r="A105" s="41"/>
      <c r="B105" s="42"/>
      <c r="C105" s="217" t="s">
        <v>111</v>
      </c>
      <c r="D105" s="217" t="s">
        <v>209</v>
      </c>
      <c r="E105" s="218" t="s">
        <v>2487</v>
      </c>
      <c r="F105" s="219" t="s">
        <v>2488</v>
      </c>
      <c r="G105" s="220" t="s">
        <v>244</v>
      </c>
      <c r="H105" s="221">
        <v>2</v>
      </c>
      <c r="I105" s="222"/>
      <c r="J105" s="223">
        <f>ROUND(I105*H105,2)</f>
        <v>0</v>
      </c>
      <c r="K105" s="219" t="s">
        <v>331</v>
      </c>
      <c r="L105" s="47"/>
      <c r="M105" s="224" t="s">
        <v>19</v>
      </c>
      <c r="N105" s="225" t="s">
        <v>43</v>
      </c>
      <c r="O105" s="87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28" t="s">
        <v>111</v>
      </c>
      <c r="AT105" s="228" t="s">
        <v>209</v>
      </c>
      <c r="AU105" s="228" t="s">
        <v>81</v>
      </c>
      <c r="AY105" s="20" t="s">
        <v>207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20" t="s">
        <v>79</v>
      </c>
      <c r="BK105" s="229">
        <f>ROUND(I105*H105,2)</f>
        <v>0</v>
      </c>
      <c r="BL105" s="20" t="s">
        <v>111</v>
      </c>
      <c r="BM105" s="228" t="s">
        <v>958</v>
      </c>
    </row>
    <row r="106" spans="1:47" s="2" customFormat="1" ht="12">
      <c r="A106" s="41"/>
      <c r="B106" s="42"/>
      <c r="C106" s="43"/>
      <c r="D106" s="230" t="s">
        <v>215</v>
      </c>
      <c r="E106" s="43"/>
      <c r="F106" s="231" t="s">
        <v>2488</v>
      </c>
      <c r="G106" s="43"/>
      <c r="H106" s="43"/>
      <c r="I106" s="232"/>
      <c r="J106" s="43"/>
      <c r="K106" s="43"/>
      <c r="L106" s="47"/>
      <c r="M106" s="233"/>
      <c r="N106" s="23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215</v>
      </c>
      <c r="AU106" s="20" t="s">
        <v>81</v>
      </c>
    </row>
    <row r="107" spans="1:65" s="2" customFormat="1" ht="16.5" customHeight="1">
      <c r="A107" s="41"/>
      <c r="B107" s="42"/>
      <c r="C107" s="217" t="s">
        <v>241</v>
      </c>
      <c r="D107" s="217" t="s">
        <v>209</v>
      </c>
      <c r="E107" s="218" t="s">
        <v>2489</v>
      </c>
      <c r="F107" s="219" t="s">
        <v>2490</v>
      </c>
      <c r="G107" s="220" t="s">
        <v>244</v>
      </c>
      <c r="H107" s="221">
        <v>7</v>
      </c>
      <c r="I107" s="222"/>
      <c r="J107" s="223">
        <f>ROUND(I107*H107,2)</f>
        <v>0</v>
      </c>
      <c r="K107" s="219" t="s">
        <v>331</v>
      </c>
      <c r="L107" s="47"/>
      <c r="M107" s="224" t="s">
        <v>19</v>
      </c>
      <c r="N107" s="225" t="s">
        <v>43</v>
      </c>
      <c r="O107" s="87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8" t="s">
        <v>111</v>
      </c>
      <c r="AT107" s="228" t="s">
        <v>209</v>
      </c>
      <c r="AU107" s="228" t="s">
        <v>81</v>
      </c>
      <c r="AY107" s="20" t="s">
        <v>207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0" t="s">
        <v>79</v>
      </c>
      <c r="BK107" s="229">
        <f>ROUND(I107*H107,2)</f>
        <v>0</v>
      </c>
      <c r="BL107" s="20" t="s">
        <v>111</v>
      </c>
      <c r="BM107" s="228" t="s">
        <v>966</v>
      </c>
    </row>
    <row r="108" spans="1:47" s="2" customFormat="1" ht="12">
      <c r="A108" s="41"/>
      <c r="B108" s="42"/>
      <c r="C108" s="43"/>
      <c r="D108" s="230" t="s">
        <v>215</v>
      </c>
      <c r="E108" s="43"/>
      <c r="F108" s="231" t="s">
        <v>2490</v>
      </c>
      <c r="G108" s="43"/>
      <c r="H108" s="43"/>
      <c r="I108" s="232"/>
      <c r="J108" s="43"/>
      <c r="K108" s="43"/>
      <c r="L108" s="47"/>
      <c r="M108" s="233"/>
      <c r="N108" s="23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215</v>
      </c>
      <c r="AU108" s="20" t="s">
        <v>81</v>
      </c>
    </row>
    <row r="109" spans="1:65" s="2" customFormat="1" ht="16.5" customHeight="1">
      <c r="A109" s="41"/>
      <c r="B109" s="42"/>
      <c r="C109" s="217" t="s">
        <v>250</v>
      </c>
      <c r="D109" s="217" t="s">
        <v>209</v>
      </c>
      <c r="E109" s="218" t="s">
        <v>2491</v>
      </c>
      <c r="F109" s="219" t="s">
        <v>2492</v>
      </c>
      <c r="G109" s="220" t="s">
        <v>244</v>
      </c>
      <c r="H109" s="221">
        <v>7</v>
      </c>
      <c r="I109" s="222"/>
      <c r="J109" s="223">
        <f>ROUND(I109*H109,2)</f>
        <v>0</v>
      </c>
      <c r="K109" s="219" t="s">
        <v>331</v>
      </c>
      <c r="L109" s="47"/>
      <c r="M109" s="224" t="s">
        <v>19</v>
      </c>
      <c r="N109" s="225" t="s">
        <v>43</v>
      </c>
      <c r="O109" s="87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8" t="s">
        <v>111</v>
      </c>
      <c r="AT109" s="228" t="s">
        <v>209</v>
      </c>
      <c r="AU109" s="228" t="s">
        <v>81</v>
      </c>
      <c r="AY109" s="20" t="s">
        <v>207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20" t="s">
        <v>79</v>
      </c>
      <c r="BK109" s="229">
        <f>ROUND(I109*H109,2)</f>
        <v>0</v>
      </c>
      <c r="BL109" s="20" t="s">
        <v>111</v>
      </c>
      <c r="BM109" s="228" t="s">
        <v>974</v>
      </c>
    </row>
    <row r="110" spans="1:47" s="2" customFormat="1" ht="12">
      <c r="A110" s="41"/>
      <c r="B110" s="42"/>
      <c r="C110" s="43"/>
      <c r="D110" s="230" t="s">
        <v>215</v>
      </c>
      <c r="E110" s="43"/>
      <c r="F110" s="231" t="s">
        <v>2492</v>
      </c>
      <c r="G110" s="43"/>
      <c r="H110" s="43"/>
      <c r="I110" s="232"/>
      <c r="J110" s="43"/>
      <c r="K110" s="43"/>
      <c r="L110" s="47"/>
      <c r="M110" s="233"/>
      <c r="N110" s="23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215</v>
      </c>
      <c r="AU110" s="20" t="s">
        <v>81</v>
      </c>
    </row>
    <row r="111" spans="1:65" s="2" customFormat="1" ht="16.5" customHeight="1">
      <c r="A111" s="41"/>
      <c r="B111" s="42"/>
      <c r="C111" s="217" t="s">
        <v>257</v>
      </c>
      <c r="D111" s="217" t="s">
        <v>209</v>
      </c>
      <c r="E111" s="218" t="s">
        <v>2493</v>
      </c>
      <c r="F111" s="219" t="s">
        <v>2494</v>
      </c>
      <c r="G111" s="220" t="s">
        <v>244</v>
      </c>
      <c r="H111" s="221">
        <v>1</v>
      </c>
      <c r="I111" s="222"/>
      <c r="J111" s="223">
        <f>ROUND(I111*H111,2)</f>
        <v>0</v>
      </c>
      <c r="K111" s="219" t="s">
        <v>331</v>
      </c>
      <c r="L111" s="47"/>
      <c r="M111" s="224" t="s">
        <v>19</v>
      </c>
      <c r="N111" s="225" t="s">
        <v>43</v>
      </c>
      <c r="O111" s="87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28" t="s">
        <v>111</v>
      </c>
      <c r="AT111" s="228" t="s">
        <v>209</v>
      </c>
      <c r="AU111" s="228" t="s">
        <v>81</v>
      </c>
      <c r="AY111" s="20" t="s">
        <v>207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20" t="s">
        <v>79</v>
      </c>
      <c r="BK111" s="229">
        <f>ROUND(I111*H111,2)</f>
        <v>0</v>
      </c>
      <c r="BL111" s="20" t="s">
        <v>111</v>
      </c>
      <c r="BM111" s="228" t="s">
        <v>987</v>
      </c>
    </row>
    <row r="112" spans="1:47" s="2" customFormat="1" ht="12">
      <c r="A112" s="41"/>
      <c r="B112" s="42"/>
      <c r="C112" s="43"/>
      <c r="D112" s="230" t="s">
        <v>215</v>
      </c>
      <c r="E112" s="43"/>
      <c r="F112" s="231" t="s">
        <v>2494</v>
      </c>
      <c r="G112" s="43"/>
      <c r="H112" s="43"/>
      <c r="I112" s="232"/>
      <c r="J112" s="43"/>
      <c r="K112" s="43"/>
      <c r="L112" s="47"/>
      <c r="M112" s="233"/>
      <c r="N112" s="23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215</v>
      </c>
      <c r="AU112" s="20" t="s">
        <v>81</v>
      </c>
    </row>
    <row r="113" spans="1:63" s="12" customFormat="1" ht="22.8" customHeight="1">
      <c r="A113" s="12"/>
      <c r="B113" s="201"/>
      <c r="C113" s="202"/>
      <c r="D113" s="203" t="s">
        <v>71</v>
      </c>
      <c r="E113" s="215" t="s">
        <v>1781</v>
      </c>
      <c r="F113" s="215" t="s">
        <v>2495</v>
      </c>
      <c r="G113" s="202"/>
      <c r="H113" s="202"/>
      <c r="I113" s="205"/>
      <c r="J113" s="216">
        <f>BK113</f>
        <v>0</v>
      </c>
      <c r="K113" s="202"/>
      <c r="L113" s="207"/>
      <c r="M113" s="208"/>
      <c r="N113" s="209"/>
      <c r="O113" s="209"/>
      <c r="P113" s="210">
        <f>SUM(P114:P115)</f>
        <v>0</v>
      </c>
      <c r="Q113" s="209"/>
      <c r="R113" s="210">
        <f>SUM(R114:R115)</f>
        <v>0</v>
      </c>
      <c r="S113" s="209"/>
      <c r="T113" s="211">
        <f>SUM(T114:T115)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12" t="s">
        <v>79</v>
      </c>
      <c r="AT113" s="213" t="s">
        <v>71</v>
      </c>
      <c r="AU113" s="213" t="s">
        <v>79</v>
      </c>
      <c r="AY113" s="212" t="s">
        <v>207</v>
      </c>
      <c r="BK113" s="214">
        <f>SUM(BK114:BK115)</f>
        <v>0</v>
      </c>
    </row>
    <row r="114" spans="1:65" s="2" customFormat="1" ht="16.5" customHeight="1">
      <c r="A114" s="41"/>
      <c r="B114" s="42"/>
      <c r="C114" s="217" t="s">
        <v>227</v>
      </c>
      <c r="D114" s="217" t="s">
        <v>209</v>
      </c>
      <c r="E114" s="218" t="s">
        <v>2496</v>
      </c>
      <c r="F114" s="219" t="s">
        <v>2497</v>
      </c>
      <c r="G114" s="220" t="s">
        <v>244</v>
      </c>
      <c r="H114" s="221">
        <v>10</v>
      </c>
      <c r="I114" s="222"/>
      <c r="J114" s="223">
        <f>ROUND(I114*H114,2)</f>
        <v>0</v>
      </c>
      <c r="K114" s="219" t="s">
        <v>331</v>
      </c>
      <c r="L114" s="47"/>
      <c r="M114" s="224" t="s">
        <v>19</v>
      </c>
      <c r="N114" s="225" t="s">
        <v>43</v>
      </c>
      <c r="O114" s="87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8" t="s">
        <v>111</v>
      </c>
      <c r="AT114" s="228" t="s">
        <v>209</v>
      </c>
      <c r="AU114" s="228" t="s">
        <v>81</v>
      </c>
      <c r="AY114" s="20" t="s">
        <v>207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20" t="s">
        <v>79</v>
      </c>
      <c r="BK114" s="229">
        <f>ROUND(I114*H114,2)</f>
        <v>0</v>
      </c>
      <c r="BL114" s="20" t="s">
        <v>111</v>
      </c>
      <c r="BM114" s="228" t="s">
        <v>999</v>
      </c>
    </row>
    <row r="115" spans="1:47" s="2" customFormat="1" ht="12">
      <c r="A115" s="41"/>
      <c r="B115" s="42"/>
      <c r="C115" s="43"/>
      <c r="D115" s="230" t="s">
        <v>215</v>
      </c>
      <c r="E115" s="43"/>
      <c r="F115" s="231" t="s">
        <v>2497</v>
      </c>
      <c r="G115" s="43"/>
      <c r="H115" s="43"/>
      <c r="I115" s="232"/>
      <c r="J115" s="43"/>
      <c r="K115" s="43"/>
      <c r="L115" s="47"/>
      <c r="M115" s="233"/>
      <c r="N115" s="23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215</v>
      </c>
      <c r="AU115" s="20" t="s">
        <v>81</v>
      </c>
    </row>
    <row r="116" spans="1:63" s="12" customFormat="1" ht="22.8" customHeight="1">
      <c r="A116" s="12"/>
      <c r="B116" s="201"/>
      <c r="C116" s="202"/>
      <c r="D116" s="203" t="s">
        <v>71</v>
      </c>
      <c r="E116" s="215" t="s">
        <v>2005</v>
      </c>
      <c r="F116" s="215" t="s">
        <v>2498</v>
      </c>
      <c r="G116" s="202"/>
      <c r="H116" s="202"/>
      <c r="I116" s="205"/>
      <c r="J116" s="216">
        <f>BK116</f>
        <v>0</v>
      </c>
      <c r="K116" s="202"/>
      <c r="L116" s="207"/>
      <c r="M116" s="208"/>
      <c r="N116" s="209"/>
      <c r="O116" s="209"/>
      <c r="P116" s="210">
        <f>SUM(P117:P142)</f>
        <v>0</v>
      </c>
      <c r="Q116" s="209"/>
      <c r="R116" s="210">
        <f>SUM(R117:R142)</f>
        <v>0</v>
      </c>
      <c r="S116" s="209"/>
      <c r="T116" s="211">
        <f>SUM(T117:T142)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12" t="s">
        <v>79</v>
      </c>
      <c r="AT116" s="213" t="s">
        <v>71</v>
      </c>
      <c r="AU116" s="213" t="s">
        <v>79</v>
      </c>
      <c r="AY116" s="212" t="s">
        <v>207</v>
      </c>
      <c r="BK116" s="214">
        <f>SUM(BK117:BK142)</f>
        <v>0</v>
      </c>
    </row>
    <row r="117" spans="1:65" s="2" customFormat="1" ht="24.15" customHeight="1">
      <c r="A117" s="41"/>
      <c r="B117" s="42"/>
      <c r="C117" s="217" t="s">
        <v>272</v>
      </c>
      <c r="D117" s="217" t="s">
        <v>209</v>
      </c>
      <c r="E117" s="218" t="s">
        <v>2499</v>
      </c>
      <c r="F117" s="219" t="s">
        <v>2500</v>
      </c>
      <c r="G117" s="220" t="s">
        <v>654</v>
      </c>
      <c r="H117" s="221">
        <v>90</v>
      </c>
      <c r="I117" s="222"/>
      <c r="J117" s="223">
        <f>ROUND(I117*H117,2)</f>
        <v>0</v>
      </c>
      <c r="K117" s="219" t="s">
        <v>331</v>
      </c>
      <c r="L117" s="47"/>
      <c r="M117" s="224" t="s">
        <v>19</v>
      </c>
      <c r="N117" s="225" t="s">
        <v>43</v>
      </c>
      <c r="O117" s="87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8" t="s">
        <v>111</v>
      </c>
      <c r="AT117" s="228" t="s">
        <v>209</v>
      </c>
      <c r="AU117" s="228" t="s">
        <v>81</v>
      </c>
      <c r="AY117" s="20" t="s">
        <v>207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20" t="s">
        <v>79</v>
      </c>
      <c r="BK117" s="229">
        <f>ROUND(I117*H117,2)</f>
        <v>0</v>
      </c>
      <c r="BL117" s="20" t="s">
        <v>111</v>
      </c>
      <c r="BM117" s="228" t="s">
        <v>1009</v>
      </c>
    </row>
    <row r="118" spans="1:47" s="2" customFormat="1" ht="12">
      <c r="A118" s="41"/>
      <c r="B118" s="42"/>
      <c r="C118" s="43"/>
      <c r="D118" s="230" t="s">
        <v>215</v>
      </c>
      <c r="E118" s="43"/>
      <c r="F118" s="231" t="s">
        <v>2501</v>
      </c>
      <c r="G118" s="43"/>
      <c r="H118" s="43"/>
      <c r="I118" s="232"/>
      <c r="J118" s="43"/>
      <c r="K118" s="43"/>
      <c r="L118" s="47"/>
      <c r="M118" s="233"/>
      <c r="N118" s="23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215</v>
      </c>
      <c r="AU118" s="20" t="s">
        <v>81</v>
      </c>
    </row>
    <row r="119" spans="1:65" s="2" customFormat="1" ht="24.15" customHeight="1">
      <c r="A119" s="41"/>
      <c r="B119" s="42"/>
      <c r="C119" s="217" t="s">
        <v>282</v>
      </c>
      <c r="D119" s="217" t="s">
        <v>209</v>
      </c>
      <c r="E119" s="218" t="s">
        <v>2502</v>
      </c>
      <c r="F119" s="219" t="s">
        <v>2503</v>
      </c>
      <c r="G119" s="220" t="s">
        <v>654</v>
      </c>
      <c r="H119" s="221">
        <v>20</v>
      </c>
      <c r="I119" s="222"/>
      <c r="J119" s="223">
        <f>ROUND(I119*H119,2)</f>
        <v>0</v>
      </c>
      <c r="K119" s="219" t="s">
        <v>331</v>
      </c>
      <c r="L119" s="47"/>
      <c r="M119" s="224" t="s">
        <v>19</v>
      </c>
      <c r="N119" s="225" t="s">
        <v>43</v>
      </c>
      <c r="O119" s="87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8" t="s">
        <v>111</v>
      </c>
      <c r="AT119" s="228" t="s">
        <v>209</v>
      </c>
      <c r="AU119" s="228" t="s">
        <v>81</v>
      </c>
      <c r="AY119" s="20" t="s">
        <v>207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0" t="s">
        <v>79</v>
      </c>
      <c r="BK119" s="229">
        <f>ROUND(I119*H119,2)</f>
        <v>0</v>
      </c>
      <c r="BL119" s="20" t="s">
        <v>111</v>
      </c>
      <c r="BM119" s="228" t="s">
        <v>1017</v>
      </c>
    </row>
    <row r="120" spans="1:47" s="2" customFormat="1" ht="12">
      <c r="A120" s="41"/>
      <c r="B120" s="42"/>
      <c r="C120" s="43"/>
      <c r="D120" s="230" t="s">
        <v>215</v>
      </c>
      <c r="E120" s="43"/>
      <c r="F120" s="231" t="s">
        <v>2503</v>
      </c>
      <c r="G120" s="43"/>
      <c r="H120" s="43"/>
      <c r="I120" s="232"/>
      <c r="J120" s="43"/>
      <c r="K120" s="43"/>
      <c r="L120" s="47"/>
      <c r="M120" s="233"/>
      <c r="N120" s="23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215</v>
      </c>
      <c r="AU120" s="20" t="s">
        <v>81</v>
      </c>
    </row>
    <row r="121" spans="1:65" s="2" customFormat="1" ht="16.5" customHeight="1">
      <c r="A121" s="41"/>
      <c r="B121" s="42"/>
      <c r="C121" s="217" t="s">
        <v>292</v>
      </c>
      <c r="D121" s="217" t="s">
        <v>209</v>
      </c>
      <c r="E121" s="218" t="s">
        <v>2504</v>
      </c>
      <c r="F121" s="219" t="s">
        <v>2505</v>
      </c>
      <c r="G121" s="220" t="s">
        <v>1410</v>
      </c>
      <c r="H121" s="221">
        <v>5</v>
      </c>
      <c r="I121" s="222"/>
      <c r="J121" s="223">
        <f>ROUND(I121*H121,2)</f>
        <v>0</v>
      </c>
      <c r="K121" s="219" t="s">
        <v>331</v>
      </c>
      <c r="L121" s="47"/>
      <c r="M121" s="224" t="s">
        <v>19</v>
      </c>
      <c r="N121" s="225" t="s">
        <v>43</v>
      </c>
      <c r="O121" s="87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8" t="s">
        <v>111</v>
      </c>
      <c r="AT121" s="228" t="s">
        <v>209</v>
      </c>
      <c r="AU121" s="228" t="s">
        <v>81</v>
      </c>
      <c r="AY121" s="20" t="s">
        <v>207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20" t="s">
        <v>79</v>
      </c>
      <c r="BK121" s="229">
        <f>ROUND(I121*H121,2)</f>
        <v>0</v>
      </c>
      <c r="BL121" s="20" t="s">
        <v>111</v>
      </c>
      <c r="BM121" s="228" t="s">
        <v>1029</v>
      </c>
    </row>
    <row r="122" spans="1:47" s="2" customFormat="1" ht="12">
      <c r="A122" s="41"/>
      <c r="B122" s="42"/>
      <c r="C122" s="43"/>
      <c r="D122" s="230" t="s">
        <v>215</v>
      </c>
      <c r="E122" s="43"/>
      <c r="F122" s="231" t="s">
        <v>2505</v>
      </c>
      <c r="G122" s="43"/>
      <c r="H122" s="43"/>
      <c r="I122" s="232"/>
      <c r="J122" s="43"/>
      <c r="K122" s="43"/>
      <c r="L122" s="47"/>
      <c r="M122" s="233"/>
      <c r="N122" s="23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215</v>
      </c>
      <c r="AU122" s="20" t="s">
        <v>81</v>
      </c>
    </row>
    <row r="123" spans="1:65" s="2" customFormat="1" ht="16.5" customHeight="1">
      <c r="A123" s="41"/>
      <c r="B123" s="42"/>
      <c r="C123" s="217" t="s">
        <v>8</v>
      </c>
      <c r="D123" s="217" t="s">
        <v>209</v>
      </c>
      <c r="E123" s="218" t="s">
        <v>2506</v>
      </c>
      <c r="F123" s="219" t="s">
        <v>2507</v>
      </c>
      <c r="G123" s="220" t="s">
        <v>244</v>
      </c>
      <c r="H123" s="221">
        <v>1</v>
      </c>
      <c r="I123" s="222"/>
      <c r="J123" s="223">
        <f>ROUND(I123*H123,2)</f>
        <v>0</v>
      </c>
      <c r="K123" s="219" t="s">
        <v>331</v>
      </c>
      <c r="L123" s="47"/>
      <c r="M123" s="224" t="s">
        <v>19</v>
      </c>
      <c r="N123" s="225" t="s">
        <v>43</v>
      </c>
      <c r="O123" s="87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8" t="s">
        <v>111</v>
      </c>
      <c r="AT123" s="228" t="s">
        <v>209</v>
      </c>
      <c r="AU123" s="228" t="s">
        <v>81</v>
      </c>
      <c r="AY123" s="20" t="s">
        <v>207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20" t="s">
        <v>79</v>
      </c>
      <c r="BK123" s="229">
        <f>ROUND(I123*H123,2)</f>
        <v>0</v>
      </c>
      <c r="BL123" s="20" t="s">
        <v>111</v>
      </c>
      <c r="BM123" s="228" t="s">
        <v>1043</v>
      </c>
    </row>
    <row r="124" spans="1:47" s="2" customFormat="1" ht="12">
      <c r="A124" s="41"/>
      <c r="B124" s="42"/>
      <c r="C124" s="43"/>
      <c r="D124" s="230" t="s">
        <v>215</v>
      </c>
      <c r="E124" s="43"/>
      <c r="F124" s="231" t="s">
        <v>2507</v>
      </c>
      <c r="G124" s="43"/>
      <c r="H124" s="43"/>
      <c r="I124" s="232"/>
      <c r="J124" s="43"/>
      <c r="K124" s="43"/>
      <c r="L124" s="47"/>
      <c r="M124" s="233"/>
      <c r="N124" s="23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215</v>
      </c>
      <c r="AU124" s="20" t="s">
        <v>81</v>
      </c>
    </row>
    <row r="125" spans="1:65" s="2" customFormat="1" ht="16.5" customHeight="1">
      <c r="A125" s="41"/>
      <c r="B125" s="42"/>
      <c r="C125" s="217" t="s">
        <v>328</v>
      </c>
      <c r="D125" s="217" t="s">
        <v>209</v>
      </c>
      <c r="E125" s="218" t="s">
        <v>2508</v>
      </c>
      <c r="F125" s="219" t="s">
        <v>2509</v>
      </c>
      <c r="G125" s="220" t="s">
        <v>244</v>
      </c>
      <c r="H125" s="221">
        <v>1</v>
      </c>
      <c r="I125" s="222"/>
      <c r="J125" s="223">
        <f>ROUND(I125*H125,2)</f>
        <v>0</v>
      </c>
      <c r="K125" s="219" t="s">
        <v>331</v>
      </c>
      <c r="L125" s="47"/>
      <c r="M125" s="224" t="s">
        <v>19</v>
      </c>
      <c r="N125" s="225" t="s">
        <v>43</v>
      </c>
      <c r="O125" s="87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8" t="s">
        <v>111</v>
      </c>
      <c r="AT125" s="228" t="s">
        <v>209</v>
      </c>
      <c r="AU125" s="228" t="s">
        <v>81</v>
      </c>
      <c r="AY125" s="20" t="s">
        <v>207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20" t="s">
        <v>79</v>
      </c>
      <c r="BK125" s="229">
        <f>ROUND(I125*H125,2)</f>
        <v>0</v>
      </c>
      <c r="BL125" s="20" t="s">
        <v>111</v>
      </c>
      <c r="BM125" s="228" t="s">
        <v>1055</v>
      </c>
    </row>
    <row r="126" spans="1:47" s="2" customFormat="1" ht="12">
      <c r="A126" s="41"/>
      <c r="B126" s="42"/>
      <c r="C126" s="43"/>
      <c r="D126" s="230" t="s">
        <v>215</v>
      </c>
      <c r="E126" s="43"/>
      <c r="F126" s="231" t="s">
        <v>2509</v>
      </c>
      <c r="G126" s="43"/>
      <c r="H126" s="43"/>
      <c r="I126" s="232"/>
      <c r="J126" s="43"/>
      <c r="K126" s="43"/>
      <c r="L126" s="47"/>
      <c r="M126" s="233"/>
      <c r="N126" s="23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215</v>
      </c>
      <c r="AU126" s="20" t="s">
        <v>81</v>
      </c>
    </row>
    <row r="127" spans="1:65" s="2" customFormat="1" ht="24.15" customHeight="1">
      <c r="A127" s="41"/>
      <c r="B127" s="42"/>
      <c r="C127" s="217" t="s">
        <v>342</v>
      </c>
      <c r="D127" s="217" t="s">
        <v>209</v>
      </c>
      <c r="E127" s="218" t="s">
        <v>2510</v>
      </c>
      <c r="F127" s="219" t="s">
        <v>2511</v>
      </c>
      <c r="G127" s="220" t="s">
        <v>654</v>
      </c>
      <c r="H127" s="221">
        <v>80</v>
      </c>
      <c r="I127" s="222"/>
      <c r="J127" s="223">
        <f>ROUND(I127*H127,2)</f>
        <v>0</v>
      </c>
      <c r="K127" s="219" t="s">
        <v>331</v>
      </c>
      <c r="L127" s="47"/>
      <c r="M127" s="224" t="s">
        <v>19</v>
      </c>
      <c r="N127" s="225" t="s">
        <v>43</v>
      </c>
      <c r="O127" s="87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8" t="s">
        <v>111</v>
      </c>
      <c r="AT127" s="228" t="s">
        <v>209</v>
      </c>
      <c r="AU127" s="228" t="s">
        <v>81</v>
      </c>
      <c r="AY127" s="20" t="s">
        <v>207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20" t="s">
        <v>79</v>
      </c>
      <c r="BK127" s="229">
        <f>ROUND(I127*H127,2)</f>
        <v>0</v>
      </c>
      <c r="BL127" s="20" t="s">
        <v>111</v>
      </c>
      <c r="BM127" s="228" t="s">
        <v>1067</v>
      </c>
    </row>
    <row r="128" spans="1:47" s="2" customFormat="1" ht="12">
      <c r="A128" s="41"/>
      <c r="B128" s="42"/>
      <c r="C128" s="43"/>
      <c r="D128" s="230" t="s">
        <v>215</v>
      </c>
      <c r="E128" s="43"/>
      <c r="F128" s="231" t="s">
        <v>2512</v>
      </c>
      <c r="G128" s="43"/>
      <c r="H128" s="43"/>
      <c r="I128" s="232"/>
      <c r="J128" s="43"/>
      <c r="K128" s="43"/>
      <c r="L128" s="47"/>
      <c r="M128" s="233"/>
      <c r="N128" s="23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215</v>
      </c>
      <c r="AU128" s="20" t="s">
        <v>81</v>
      </c>
    </row>
    <row r="129" spans="1:65" s="2" customFormat="1" ht="16.5" customHeight="1">
      <c r="A129" s="41"/>
      <c r="B129" s="42"/>
      <c r="C129" s="217" t="s">
        <v>347</v>
      </c>
      <c r="D129" s="217" t="s">
        <v>209</v>
      </c>
      <c r="E129" s="218" t="s">
        <v>2513</v>
      </c>
      <c r="F129" s="219" t="s">
        <v>2514</v>
      </c>
      <c r="G129" s="220" t="s">
        <v>654</v>
      </c>
      <c r="H129" s="221">
        <v>20</v>
      </c>
      <c r="I129" s="222"/>
      <c r="J129" s="223">
        <f>ROUND(I129*H129,2)</f>
        <v>0</v>
      </c>
      <c r="K129" s="219" t="s">
        <v>331</v>
      </c>
      <c r="L129" s="47"/>
      <c r="M129" s="224" t="s">
        <v>19</v>
      </c>
      <c r="N129" s="225" t="s">
        <v>43</v>
      </c>
      <c r="O129" s="87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8" t="s">
        <v>111</v>
      </c>
      <c r="AT129" s="228" t="s">
        <v>209</v>
      </c>
      <c r="AU129" s="228" t="s">
        <v>81</v>
      </c>
      <c r="AY129" s="20" t="s">
        <v>207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20" t="s">
        <v>79</v>
      </c>
      <c r="BK129" s="229">
        <f>ROUND(I129*H129,2)</f>
        <v>0</v>
      </c>
      <c r="BL129" s="20" t="s">
        <v>111</v>
      </c>
      <c r="BM129" s="228" t="s">
        <v>1079</v>
      </c>
    </row>
    <row r="130" spans="1:47" s="2" customFormat="1" ht="12">
      <c r="A130" s="41"/>
      <c r="B130" s="42"/>
      <c r="C130" s="43"/>
      <c r="D130" s="230" t="s">
        <v>215</v>
      </c>
      <c r="E130" s="43"/>
      <c r="F130" s="231" t="s">
        <v>2515</v>
      </c>
      <c r="G130" s="43"/>
      <c r="H130" s="43"/>
      <c r="I130" s="232"/>
      <c r="J130" s="43"/>
      <c r="K130" s="43"/>
      <c r="L130" s="47"/>
      <c r="M130" s="233"/>
      <c r="N130" s="23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215</v>
      </c>
      <c r="AU130" s="20" t="s">
        <v>81</v>
      </c>
    </row>
    <row r="131" spans="1:65" s="2" customFormat="1" ht="24.15" customHeight="1">
      <c r="A131" s="41"/>
      <c r="B131" s="42"/>
      <c r="C131" s="217" t="s">
        <v>351</v>
      </c>
      <c r="D131" s="217" t="s">
        <v>209</v>
      </c>
      <c r="E131" s="218" t="s">
        <v>2516</v>
      </c>
      <c r="F131" s="219" t="s">
        <v>2517</v>
      </c>
      <c r="G131" s="220" t="s">
        <v>244</v>
      </c>
      <c r="H131" s="221">
        <v>60</v>
      </c>
      <c r="I131" s="222"/>
      <c r="J131" s="223">
        <f>ROUND(I131*H131,2)</f>
        <v>0</v>
      </c>
      <c r="K131" s="219" t="s">
        <v>331</v>
      </c>
      <c r="L131" s="47"/>
      <c r="M131" s="224" t="s">
        <v>19</v>
      </c>
      <c r="N131" s="225" t="s">
        <v>43</v>
      </c>
      <c r="O131" s="87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28" t="s">
        <v>111</v>
      </c>
      <c r="AT131" s="228" t="s">
        <v>209</v>
      </c>
      <c r="AU131" s="228" t="s">
        <v>81</v>
      </c>
      <c r="AY131" s="20" t="s">
        <v>207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20" t="s">
        <v>79</v>
      </c>
      <c r="BK131" s="229">
        <f>ROUND(I131*H131,2)</f>
        <v>0</v>
      </c>
      <c r="BL131" s="20" t="s">
        <v>111</v>
      </c>
      <c r="BM131" s="228" t="s">
        <v>1093</v>
      </c>
    </row>
    <row r="132" spans="1:47" s="2" customFormat="1" ht="12">
      <c r="A132" s="41"/>
      <c r="B132" s="42"/>
      <c r="C132" s="43"/>
      <c r="D132" s="230" t="s">
        <v>215</v>
      </c>
      <c r="E132" s="43"/>
      <c r="F132" s="231" t="s">
        <v>2518</v>
      </c>
      <c r="G132" s="43"/>
      <c r="H132" s="43"/>
      <c r="I132" s="232"/>
      <c r="J132" s="43"/>
      <c r="K132" s="43"/>
      <c r="L132" s="47"/>
      <c r="M132" s="233"/>
      <c r="N132" s="234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215</v>
      </c>
      <c r="AU132" s="20" t="s">
        <v>81</v>
      </c>
    </row>
    <row r="133" spans="1:65" s="2" customFormat="1" ht="16.5" customHeight="1">
      <c r="A133" s="41"/>
      <c r="B133" s="42"/>
      <c r="C133" s="217" t="s">
        <v>355</v>
      </c>
      <c r="D133" s="217" t="s">
        <v>209</v>
      </c>
      <c r="E133" s="218" t="s">
        <v>2519</v>
      </c>
      <c r="F133" s="219" t="s">
        <v>2520</v>
      </c>
      <c r="G133" s="220" t="s">
        <v>244</v>
      </c>
      <c r="H133" s="221">
        <v>1</v>
      </c>
      <c r="I133" s="222"/>
      <c r="J133" s="223">
        <f>ROUND(I133*H133,2)</f>
        <v>0</v>
      </c>
      <c r="K133" s="219" t="s">
        <v>331</v>
      </c>
      <c r="L133" s="47"/>
      <c r="M133" s="224" t="s">
        <v>19</v>
      </c>
      <c r="N133" s="225" t="s">
        <v>43</v>
      </c>
      <c r="O133" s="87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28" t="s">
        <v>111</v>
      </c>
      <c r="AT133" s="228" t="s">
        <v>209</v>
      </c>
      <c r="AU133" s="228" t="s">
        <v>81</v>
      </c>
      <c r="AY133" s="20" t="s">
        <v>207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20" t="s">
        <v>79</v>
      </c>
      <c r="BK133" s="229">
        <f>ROUND(I133*H133,2)</f>
        <v>0</v>
      </c>
      <c r="BL133" s="20" t="s">
        <v>111</v>
      </c>
      <c r="BM133" s="228" t="s">
        <v>1106</v>
      </c>
    </row>
    <row r="134" spans="1:47" s="2" customFormat="1" ht="12">
      <c r="A134" s="41"/>
      <c r="B134" s="42"/>
      <c r="C134" s="43"/>
      <c r="D134" s="230" t="s">
        <v>215</v>
      </c>
      <c r="E134" s="43"/>
      <c r="F134" s="231" t="s">
        <v>2520</v>
      </c>
      <c r="G134" s="43"/>
      <c r="H134" s="43"/>
      <c r="I134" s="232"/>
      <c r="J134" s="43"/>
      <c r="K134" s="43"/>
      <c r="L134" s="47"/>
      <c r="M134" s="233"/>
      <c r="N134" s="23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215</v>
      </c>
      <c r="AU134" s="20" t="s">
        <v>81</v>
      </c>
    </row>
    <row r="135" spans="1:65" s="2" customFormat="1" ht="16.5" customHeight="1">
      <c r="A135" s="41"/>
      <c r="B135" s="42"/>
      <c r="C135" s="217" t="s">
        <v>359</v>
      </c>
      <c r="D135" s="217" t="s">
        <v>209</v>
      </c>
      <c r="E135" s="218" t="s">
        <v>2521</v>
      </c>
      <c r="F135" s="219" t="s">
        <v>2522</v>
      </c>
      <c r="G135" s="220" t="s">
        <v>244</v>
      </c>
      <c r="H135" s="221">
        <v>5</v>
      </c>
      <c r="I135" s="222"/>
      <c r="J135" s="223">
        <f>ROUND(I135*H135,2)</f>
        <v>0</v>
      </c>
      <c r="K135" s="219" t="s">
        <v>331</v>
      </c>
      <c r="L135" s="47"/>
      <c r="M135" s="224" t="s">
        <v>19</v>
      </c>
      <c r="N135" s="225" t="s">
        <v>43</v>
      </c>
      <c r="O135" s="87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28" t="s">
        <v>111</v>
      </c>
      <c r="AT135" s="228" t="s">
        <v>209</v>
      </c>
      <c r="AU135" s="228" t="s">
        <v>81</v>
      </c>
      <c r="AY135" s="20" t="s">
        <v>207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20" t="s">
        <v>79</v>
      </c>
      <c r="BK135" s="229">
        <f>ROUND(I135*H135,2)</f>
        <v>0</v>
      </c>
      <c r="BL135" s="20" t="s">
        <v>111</v>
      </c>
      <c r="BM135" s="228" t="s">
        <v>1119</v>
      </c>
    </row>
    <row r="136" spans="1:47" s="2" customFormat="1" ht="12">
      <c r="A136" s="41"/>
      <c r="B136" s="42"/>
      <c r="C136" s="43"/>
      <c r="D136" s="230" t="s">
        <v>215</v>
      </c>
      <c r="E136" s="43"/>
      <c r="F136" s="231" t="s">
        <v>2523</v>
      </c>
      <c r="G136" s="43"/>
      <c r="H136" s="43"/>
      <c r="I136" s="232"/>
      <c r="J136" s="43"/>
      <c r="K136" s="43"/>
      <c r="L136" s="47"/>
      <c r="M136" s="233"/>
      <c r="N136" s="234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215</v>
      </c>
      <c r="AU136" s="20" t="s">
        <v>81</v>
      </c>
    </row>
    <row r="137" spans="1:65" s="2" customFormat="1" ht="16.5" customHeight="1">
      <c r="A137" s="41"/>
      <c r="B137" s="42"/>
      <c r="C137" s="217" t="s">
        <v>363</v>
      </c>
      <c r="D137" s="217" t="s">
        <v>209</v>
      </c>
      <c r="E137" s="218" t="s">
        <v>2524</v>
      </c>
      <c r="F137" s="219" t="s">
        <v>2525</v>
      </c>
      <c r="G137" s="220" t="s">
        <v>654</v>
      </c>
      <c r="H137" s="221">
        <v>20</v>
      </c>
      <c r="I137" s="222"/>
      <c r="J137" s="223">
        <f>ROUND(I137*H137,2)</f>
        <v>0</v>
      </c>
      <c r="K137" s="219" t="s">
        <v>331</v>
      </c>
      <c r="L137" s="47"/>
      <c r="M137" s="224" t="s">
        <v>19</v>
      </c>
      <c r="N137" s="225" t="s">
        <v>43</v>
      </c>
      <c r="O137" s="87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8" t="s">
        <v>111</v>
      </c>
      <c r="AT137" s="228" t="s">
        <v>209</v>
      </c>
      <c r="AU137" s="228" t="s">
        <v>81</v>
      </c>
      <c r="AY137" s="20" t="s">
        <v>207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20" t="s">
        <v>79</v>
      </c>
      <c r="BK137" s="229">
        <f>ROUND(I137*H137,2)</f>
        <v>0</v>
      </c>
      <c r="BL137" s="20" t="s">
        <v>111</v>
      </c>
      <c r="BM137" s="228" t="s">
        <v>1133</v>
      </c>
    </row>
    <row r="138" spans="1:47" s="2" customFormat="1" ht="12">
      <c r="A138" s="41"/>
      <c r="B138" s="42"/>
      <c r="C138" s="43"/>
      <c r="D138" s="230" t="s">
        <v>215</v>
      </c>
      <c r="E138" s="43"/>
      <c r="F138" s="231" t="s">
        <v>2525</v>
      </c>
      <c r="G138" s="43"/>
      <c r="H138" s="43"/>
      <c r="I138" s="232"/>
      <c r="J138" s="43"/>
      <c r="K138" s="43"/>
      <c r="L138" s="47"/>
      <c r="M138" s="233"/>
      <c r="N138" s="23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215</v>
      </c>
      <c r="AU138" s="20" t="s">
        <v>81</v>
      </c>
    </row>
    <row r="139" spans="1:65" s="2" customFormat="1" ht="16.5" customHeight="1">
      <c r="A139" s="41"/>
      <c r="B139" s="42"/>
      <c r="C139" s="217" t="s">
        <v>367</v>
      </c>
      <c r="D139" s="217" t="s">
        <v>209</v>
      </c>
      <c r="E139" s="218" t="s">
        <v>2526</v>
      </c>
      <c r="F139" s="219" t="s">
        <v>2527</v>
      </c>
      <c r="G139" s="220" t="s">
        <v>244</v>
      </c>
      <c r="H139" s="221">
        <v>1</v>
      </c>
      <c r="I139" s="222"/>
      <c r="J139" s="223">
        <f>ROUND(I139*H139,2)</f>
        <v>0</v>
      </c>
      <c r="K139" s="219" t="s">
        <v>331</v>
      </c>
      <c r="L139" s="47"/>
      <c r="M139" s="224" t="s">
        <v>19</v>
      </c>
      <c r="N139" s="225" t="s">
        <v>43</v>
      </c>
      <c r="O139" s="87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8" t="s">
        <v>111</v>
      </c>
      <c r="AT139" s="228" t="s">
        <v>209</v>
      </c>
      <c r="AU139" s="228" t="s">
        <v>81</v>
      </c>
      <c r="AY139" s="20" t="s">
        <v>207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20" t="s">
        <v>79</v>
      </c>
      <c r="BK139" s="229">
        <f>ROUND(I139*H139,2)</f>
        <v>0</v>
      </c>
      <c r="BL139" s="20" t="s">
        <v>111</v>
      </c>
      <c r="BM139" s="228" t="s">
        <v>1149</v>
      </c>
    </row>
    <row r="140" spans="1:47" s="2" customFormat="1" ht="12">
      <c r="A140" s="41"/>
      <c r="B140" s="42"/>
      <c r="C140" s="43"/>
      <c r="D140" s="230" t="s">
        <v>215</v>
      </c>
      <c r="E140" s="43"/>
      <c r="F140" s="231" t="s">
        <v>2527</v>
      </c>
      <c r="G140" s="43"/>
      <c r="H140" s="43"/>
      <c r="I140" s="232"/>
      <c r="J140" s="43"/>
      <c r="K140" s="43"/>
      <c r="L140" s="47"/>
      <c r="M140" s="233"/>
      <c r="N140" s="23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215</v>
      </c>
      <c r="AU140" s="20" t="s">
        <v>81</v>
      </c>
    </row>
    <row r="141" spans="1:65" s="2" customFormat="1" ht="16.5" customHeight="1">
      <c r="A141" s="41"/>
      <c r="B141" s="42"/>
      <c r="C141" s="217" t="s">
        <v>7</v>
      </c>
      <c r="D141" s="217" t="s">
        <v>209</v>
      </c>
      <c r="E141" s="218" t="s">
        <v>2528</v>
      </c>
      <c r="F141" s="219" t="s">
        <v>2529</v>
      </c>
      <c r="G141" s="220" t="s">
        <v>244</v>
      </c>
      <c r="H141" s="221">
        <v>1</v>
      </c>
      <c r="I141" s="222"/>
      <c r="J141" s="223">
        <f>ROUND(I141*H141,2)</f>
        <v>0</v>
      </c>
      <c r="K141" s="219" t="s">
        <v>331</v>
      </c>
      <c r="L141" s="47"/>
      <c r="M141" s="224" t="s">
        <v>19</v>
      </c>
      <c r="N141" s="225" t="s">
        <v>43</v>
      </c>
      <c r="O141" s="87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28" t="s">
        <v>111</v>
      </c>
      <c r="AT141" s="228" t="s">
        <v>209</v>
      </c>
      <c r="AU141" s="228" t="s">
        <v>81</v>
      </c>
      <c r="AY141" s="20" t="s">
        <v>207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20" t="s">
        <v>79</v>
      </c>
      <c r="BK141" s="229">
        <f>ROUND(I141*H141,2)</f>
        <v>0</v>
      </c>
      <c r="BL141" s="20" t="s">
        <v>111</v>
      </c>
      <c r="BM141" s="228" t="s">
        <v>1163</v>
      </c>
    </row>
    <row r="142" spans="1:47" s="2" customFormat="1" ht="12">
      <c r="A142" s="41"/>
      <c r="B142" s="42"/>
      <c r="C142" s="43"/>
      <c r="D142" s="230" t="s">
        <v>215</v>
      </c>
      <c r="E142" s="43"/>
      <c r="F142" s="231" t="s">
        <v>2529</v>
      </c>
      <c r="G142" s="43"/>
      <c r="H142" s="43"/>
      <c r="I142" s="232"/>
      <c r="J142" s="43"/>
      <c r="K142" s="43"/>
      <c r="L142" s="47"/>
      <c r="M142" s="233"/>
      <c r="N142" s="234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215</v>
      </c>
      <c r="AU142" s="20" t="s">
        <v>81</v>
      </c>
    </row>
    <row r="143" spans="1:63" s="12" customFormat="1" ht="22.8" customHeight="1">
      <c r="A143" s="12"/>
      <c r="B143" s="201"/>
      <c r="C143" s="202"/>
      <c r="D143" s="203" t="s">
        <v>71</v>
      </c>
      <c r="E143" s="215" t="s">
        <v>2036</v>
      </c>
      <c r="F143" s="215" t="s">
        <v>2530</v>
      </c>
      <c r="G143" s="202"/>
      <c r="H143" s="202"/>
      <c r="I143" s="205"/>
      <c r="J143" s="216">
        <f>BK143</f>
        <v>0</v>
      </c>
      <c r="K143" s="202"/>
      <c r="L143" s="207"/>
      <c r="M143" s="208"/>
      <c r="N143" s="209"/>
      <c r="O143" s="209"/>
      <c r="P143" s="210">
        <f>SUM(P144:P149)</f>
        <v>0</v>
      </c>
      <c r="Q143" s="209"/>
      <c r="R143" s="210">
        <f>SUM(R144:R149)</f>
        <v>0</v>
      </c>
      <c r="S143" s="209"/>
      <c r="T143" s="211">
        <f>SUM(T144:T149)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2" t="s">
        <v>79</v>
      </c>
      <c r="AT143" s="213" t="s">
        <v>71</v>
      </c>
      <c r="AU143" s="213" t="s">
        <v>79</v>
      </c>
      <c r="AY143" s="212" t="s">
        <v>207</v>
      </c>
      <c r="BK143" s="214">
        <f>SUM(BK144:BK149)</f>
        <v>0</v>
      </c>
    </row>
    <row r="144" spans="1:65" s="2" customFormat="1" ht="16.5" customHeight="1">
      <c r="A144" s="41"/>
      <c r="B144" s="42"/>
      <c r="C144" s="217" t="s">
        <v>375</v>
      </c>
      <c r="D144" s="217" t="s">
        <v>209</v>
      </c>
      <c r="E144" s="218" t="s">
        <v>2531</v>
      </c>
      <c r="F144" s="219" t="s">
        <v>2532</v>
      </c>
      <c r="G144" s="220" t="s">
        <v>244</v>
      </c>
      <c r="H144" s="221">
        <v>10</v>
      </c>
      <c r="I144" s="222"/>
      <c r="J144" s="223">
        <f>ROUND(I144*H144,2)</f>
        <v>0</v>
      </c>
      <c r="K144" s="219" t="s">
        <v>331</v>
      </c>
      <c r="L144" s="47"/>
      <c r="M144" s="224" t="s">
        <v>19</v>
      </c>
      <c r="N144" s="225" t="s">
        <v>43</v>
      </c>
      <c r="O144" s="87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28" t="s">
        <v>111</v>
      </c>
      <c r="AT144" s="228" t="s">
        <v>209</v>
      </c>
      <c r="AU144" s="228" t="s">
        <v>81</v>
      </c>
      <c r="AY144" s="20" t="s">
        <v>207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20" t="s">
        <v>79</v>
      </c>
      <c r="BK144" s="229">
        <f>ROUND(I144*H144,2)</f>
        <v>0</v>
      </c>
      <c r="BL144" s="20" t="s">
        <v>111</v>
      </c>
      <c r="BM144" s="228" t="s">
        <v>1183</v>
      </c>
    </row>
    <row r="145" spans="1:47" s="2" customFormat="1" ht="12">
      <c r="A145" s="41"/>
      <c r="B145" s="42"/>
      <c r="C145" s="43"/>
      <c r="D145" s="230" t="s">
        <v>215</v>
      </c>
      <c r="E145" s="43"/>
      <c r="F145" s="231" t="s">
        <v>2532</v>
      </c>
      <c r="G145" s="43"/>
      <c r="H145" s="43"/>
      <c r="I145" s="232"/>
      <c r="J145" s="43"/>
      <c r="K145" s="43"/>
      <c r="L145" s="47"/>
      <c r="M145" s="233"/>
      <c r="N145" s="234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215</v>
      </c>
      <c r="AU145" s="20" t="s">
        <v>81</v>
      </c>
    </row>
    <row r="146" spans="1:65" s="2" customFormat="1" ht="21.75" customHeight="1">
      <c r="A146" s="41"/>
      <c r="B146" s="42"/>
      <c r="C146" s="217" t="s">
        <v>380</v>
      </c>
      <c r="D146" s="217" t="s">
        <v>209</v>
      </c>
      <c r="E146" s="218" t="s">
        <v>2533</v>
      </c>
      <c r="F146" s="219" t="s">
        <v>2534</v>
      </c>
      <c r="G146" s="220" t="s">
        <v>244</v>
      </c>
      <c r="H146" s="221">
        <v>1</v>
      </c>
      <c r="I146" s="222"/>
      <c r="J146" s="223">
        <f>ROUND(I146*H146,2)</f>
        <v>0</v>
      </c>
      <c r="K146" s="219" t="s">
        <v>331</v>
      </c>
      <c r="L146" s="47"/>
      <c r="M146" s="224" t="s">
        <v>19</v>
      </c>
      <c r="N146" s="225" t="s">
        <v>43</v>
      </c>
      <c r="O146" s="87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8" t="s">
        <v>111</v>
      </c>
      <c r="AT146" s="228" t="s">
        <v>209</v>
      </c>
      <c r="AU146" s="228" t="s">
        <v>81</v>
      </c>
      <c r="AY146" s="20" t="s">
        <v>207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20" t="s">
        <v>79</v>
      </c>
      <c r="BK146" s="229">
        <f>ROUND(I146*H146,2)</f>
        <v>0</v>
      </c>
      <c r="BL146" s="20" t="s">
        <v>111</v>
      </c>
      <c r="BM146" s="228" t="s">
        <v>1198</v>
      </c>
    </row>
    <row r="147" spans="1:47" s="2" customFormat="1" ht="12">
      <c r="A147" s="41"/>
      <c r="B147" s="42"/>
      <c r="C147" s="43"/>
      <c r="D147" s="230" t="s">
        <v>215</v>
      </c>
      <c r="E147" s="43"/>
      <c r="F147" s="231" t="s">
        <v>2535</v>
      </c>
      <c r="G147" s="43"/>
      <c r="H147" s="43"/>
      <c r="I147" s="232"/>
      <c r="J147" s="43"/>
      <c r="K147" s="43"/>
      <c r="L147" s="47"/>
      <c r="M147" s="233"/>
      <c r="N147" s="23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215</v>
      </c>
      <c r="AU147" s="20" t="s">
        <v>81</v>
      </c>
    </row>
    <row r="148" spans="1:65" s="2" customFormat="1" ht="16.5" customHeight="1">
      <c r="A148" s="41"/>
      <c r="B148" s="42"/>
      <c r="C148" s="217" t="s">
        <v>384</v>
      </c>
      <c r="D148" s="217" t="s">
        <v>209</v>
      </c>
      <c r="E148" s="218" t="s">
        <v>2536</v>
      </c>
      <c r="F148" s="219" t="s">
        <v>2472</v>
      </c>
      <c r="G148" s="220" t="s">
        <v>244</v>
      </c>
      <c r="H148" s="221">
        <v>1</v>
      </c>
      <c r="I148" s="222"/>
      <c r="J148" s="223">
        <f>ROUND(I148*H148,2)</f>
        <v>0</v>
      </c>
      <c r="K148" s="219" t="s">
        <v>331</v>
      </c>
      <c r="L148" s="47"/>
      <c r="M148" s="224" t="s">
        <v>19</v>
      </c>
      <c r="N148" s="225" t="s">
        <v>43</v>
      </c>
      <c r="O148" s="87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28" t="s">
        <v>111</v>
      </c>
      <c r="AT148" s="228" t="s">
        <v>209</v>
      </c>
      <c r="AU148" s="228" t="s">
        <v>81</v>
      </c>
      <c r="AY148" s="20" t="s">
        <v>207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20" t="s">
        <v>79</v>
      </c>
      <c r="BK148" s="229">
        <f>ROUND(I148*H148,2)</f>
        <v>0</v>
      </c>
      <c r="BL148" s="20" t="s">
        <v>111</v>
      </c>
      <c r="BM148" s="228" t="s">
        <v>1210</v>
      </c>
    </row>
    <row r="149" spans="1:47" s="2" customFormat="1" ht="12">
      <c r="A149" s="41"/>
      <c r="B149" s="42"/>
      <c r="C149" s="43"/>
      <c r="D149" s="230" t="s">
        <v>215</v>
      </c>
      <c r="E149" s="43"/>
      <c r="F149" s="231" t="s">
        <v>2472</v>
      </c>
      <c r="G149" s="43"/>
      <c r="H149" s="43"/>
      <c r="I149" s="232"/>
      <c r="J149" s="43"/>
      <c r="K149" s="43"/>
      <c r="L149" s="47"/>
      <c r="M149" s="296"/>
      <c r="N149" s="297"/>
      <c r="O149" s="298"/>
      <c r="P149" s="298"/>
      <c r="Q149" s="298"/>
      <c r="R149" s="298"/>
      <c r="S149" s="298"/>
      <c r="T149" s="299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215</v>
      </c>
      <c r="AU149" s="20" t="s">
        <v>81</v>
      </c>
    </row>
    <row r="150" spans="1:31" s="2" customFormat="1" ht="6.95" customHeight="1">
      <c r="A150" s="41"/>
      <c r="B150" s="62"/>
      <c r="C150" s="63"/>
      <c r="D150" s="63"/>
      <c r="E150" s="63"/>
      <c r="F150" s="63"/>
      <c r="G150" s="63"/>
      <c r="H150" s="63"/>
      <c r="I150" s="63"/>
      <c r="J150" s="63"/>
      <c r="K150" s="63"/>
      <c r="L150" s="47"/>
      <c r="M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</row>
  </sheetData>
  <sheetProtection password="C7B5" sheet="1" objects="1" scenarios="1" formatColumns="0" formatRows="0" autoFilter="0"/>
  <autoFilter ref="C95:K149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2:H82"/>
    <mergeCell ref="E86:H86"/>
    <mergeCell ref="E84:H84"/>
    <mergeCell ref="E88:H8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124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81</v>
      </c>
    </row>
    <row r="4" spans="2:46" s="1" customFormat="1" ht="24.95" customHeight="1">
      <c r="B4" s="23"/>
      <c r="D4" s="145" t="s">
        <v>138</v>
      </c>
      <c r="L4" s="23"/>
      <c r="M4" s="14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7" t="s">
        <v>16</v>
      </c>
      <c r="L6" s="23"/>
    </row>
    <row r="7" spans="2:12" s="1" customFormat="1" ht="26.25" customHeight="1">
      <c r="B7" s="23"/>
      <c r="E7" s="148" t="str">
        <f>'Rekapitulace stavby'!K6</f>
        <v>ZČU - REKONSTRUKCE POSLUCHÁREN UP 101,104,108,112 a 115</v>
      </c>
      <c r="F7" s="147"/>
      <c r="G7" s="147"/>
      <c r="H7" s="147"/>
      <c r="L7" s="23"/>
    </row>
    <row r="8" spans="2:12" ht="12">
      <c r="B8" s="23"/>
      <c r="D8" s="147" t="s">
        <v>147</v>
      </c>
      <c r="L8" s="23"/>
    </row>
    <row r="9" spans="2:12" s="1" customFormat="1" ht="16.5" customHeight="1">
      <c r="B9" s="23"/>
      <c r="E9" s="148" t="s">
        <v>150</v>
      </c>
      <c r="F9" s="1"/>
      <c r="G9" s="1"/>
      <c r="H9" s="1"/>
      <c r="L9" s="23"/>
    </row>
    <row r="10" spans="2:12" s="1" customFormat="1" ht="12" customHeight="1">
      <c r="B10" s="23"/>
      <c r="D10" s="147" t="s">
        <v>153</v>
      </c>
      <c r="L10" s="23"/>
    </row>
    <row r="11" spans="1:31" s="2" customFormat="1" ht="16.5" customHeight="1">
      <c r="A11" s="41"/>
      <c r="B11" s="47"/>
      <c r="C11" s="41"/>
      <c r="D11" s="41"/>
      <c r="E11" s="160" t="s">
        <v>1438</v>
      </c>
      <c r="F11" s="41"/>
      <c r="G11" s="41"/>
      <c r="H11" s="41"/>
      <c r="I11" s="41"/>
      <c r="J11" s="41"/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7" t="s">
        <v>1439</v>
      </c>
      <c r="E12" s="41"/>
      <c r="F12" s="41"/>
      <c r="G12" s="41"/>
      <c r="H12" s="41"/>
      <c r="I12" s="41"/>
      <c r="J12" s="41"/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7"/>
      <c r="C13" s="41"/>
      <c r="D13" s="41"/>
      <c r="E13" s="150" t="s">
        <v>2537</v>
      </c>
      <c r="F13" s="41"/>
      <c r="G13" s="41"/>
      <c r="H13" s="41"/>
      <c r="I13" s="41"/>
      <c r="J13" s="41"/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7"/>
      <c r="C14" s="41"/>
      <c r="D14" s="41"/>
      <c r="E14" s="41"/>
      <c r="F14" s="41"/>
      <c r="G14" s="41"/>
      <c r="H14" s="41"/>
      <c r="I14" s="41"/>
      <c r="J14" s="41"/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7"/>
      <c r="C15" s="41"/>
      <c r="D15" s="147" t="s">
        <v>18</v>
      </c>
      <c r="E15" s="41"/>
      <c r="F15" s="136" t="s">
        <v>19</v>
      </c>
      <c r="G15" s="41"/>
      <c r="H15" s="41"/>
      <c r="I15" s="147" t="s">
        <v>20</v>
      </c>
      <c r="J15" s="136" t="s">
        <v>19</v>
      </c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21</v>
      </c>
      <c r="E16" s="41"/>
      <c r="F16" s="136" t="s">
        <v>22</v>
      </c>
      <c r="G16" s="41"/>
      <c r="H16" s="41"/>
      <c r="I16" s="147" t="s">
        <v>23</v>
      </c>
      <c r="J16" s="151" t="str">
        <f>'Rekapitulace stavby'!AN8</f>
        <v>15. 1. 2024</v>
      </c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7"/>
      <c r="C17" s="41"/>
      <c r="D17" s="41"/>
      <c r="E17" s="41"/>
      <c r="F17" s="41"/>
      <c r="G17" s="41"/>
      <c r="H17" s="41"/>
      <c r="I17" s="41"/>
      <c r="J17" s="41"/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7"/>
      <c r="C18" s="41"/>
      <c r="D18" s="147" t="s">
        <v>25</v>
      </c>
      <c r="E18" s="41"/>
      <c r="F18" s="41"/>
      <c r="G18" s="41"/>
      <c r="H18" s="41"/>
      <c r="I18" s="147" t="s">
        <v>26</v>
      </c>
      <c r="J18" s="136" t="s">
        <v>19</v>
      </c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7"/>
      <c r="C19" s="41"/>
      <c r="D19" s="41"/>
      <c r="E19" s="136" t="s">
        <v>27</v>
      </c>
      <c r="F19" s="41"/>
      <c r="G19" s="41"/>
      <c r="H19" s="41"/>
      <c r="I19" s="147" t="s">
        <v>28</v>
      </c>
      <c r="J19" s="136" t="s">
        <v>19</v>
      </c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7"/>
      <c r="C20" s="41"/>
      <c r="D20" s="41"/>
      <c r="E20" s="41"/>
      <c r="F20" s="41"/>
      <c r="G20" s="41"/>
      <c r="H20" s="41"/>
      <c r="I20" s="41"/>
      <c r="J20" s="41"/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7"/>
      <c r="C21" s="41"/>
      <c r="D21" s="147" t="s">
        <v>29</v>
      </c>
      <c r="E21" s="41"/>
      <c r="F21" s="41"/>
      <c r="G21" s="41"/>
      <c r="H21" s="41"/>
      <c r="I21" s="147" t="s">
        <v>26</v>
      </c>
      <c r="J21" s="36" t="str">
        <f>'Rekapitulace stavby'!AN13</f>
        <v>Vyplň údaj</v>
      </c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7"/>
      <c r="C22" s="41"/>
      <c r="D22" s="41"/>
      <c r="E22" s="36" t="str">
        <f>'Rekapitulace stavby'!E14</f>
        <v>Vyplň údaj</v>
      </c>
      <c r="F22" s="136"/>
      <c r="G22" s="136"/>
      <c r="H22" s="136"/>
      <c r="I22" s="147" t="s">
        <v>28</v>
      </c>
      <c r="J22" s="36" t="str">
        <f>'Rekapitulace stavby'!AN14</f>
        <v>Vyplň údaj</v>
      </c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7"/>
      <c r="C23" s="41"/>
      <c r="D23" s="41"/>
      <c r="E23" s="41"/>
      <c r="F23" s="41"/>
      <c r="G23" s="41"/>
      <c r="H23" s="41"/>
      <c r="I23" s="41"/>
      <c r="J23" s="41"/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7"/>
      <c r="C24" s="41"/>
      <c r="D24" s="147" t="s">
        <v>31</v>
      </c>
      <c r="E24" s="41"/>
      <c r="F24" s="41"/>
      <c r="G24" s="41"/>
      <c r="H24" s="41"/>
      <c r="I24" s="147" t="s">
        <v>26</v>
      </c>
      <c r="J24" s="136" t="s">
        <v>19</v>
      </c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7"/>
      <c r="C25" s="41"/>
      <c r="D25" s="41"/>
      <c r="E25" s="136" t="s">
        <v>32</v>
      </c>
      <c r="F25" s="41"/>
      <c r="G25" s="41"/>
      <c r="H25" s="41"/>
      <c r="I25" s="147" t="s">
        <v>28</v>
      </c>
      <c r="J25" s="136" t="s">
        <v>19</v>
      </c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7"/>
      <c r="C26" s="41"/>
      <c r="D26" s="41"/>
      <c r="E26" s="41"/>
      <c r="F26" s="41"/>
      <c r="G26" s="41"/>
      <c r="H26" s="41"/>
      <c r="I26" s="41"/>
      <c r="J26" s="41"/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7"/>
      <c r="C27" s="41"/>
      <c r="D27" s="147" t="s">
        <v>34</v>
      </c>
      <c r="E27" s="41"/>
      <c r="F27" s="41"/>
      <c r="G27" s="41"/>
      <c r="H27" s="41"/>
      <c r="I27" s="147" t="s">
        <v>26</v>
      </c>
      <c r="J27" s="136" t="s">
        <v>19</v>
      </c>
      <c r="K27" s="41"/>
      <c r="L27" s="149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7"/>
      <c r="C28" s="41"/>
      <c r="D28" s="41"/>
      <c r="E28" s="136" t="s">
        <v>35</v>
      </c>
      <c r="F28" s="41"/>
      <c r="G28" s="41"/>
      <c r="H28" s="41"/>
      <c r="I28" s="147" t="s">
        <v>28</v>
      </c>
      <c r="J28" s="136" t="s">
        <v>19</v>
      </c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41"/>
      <c r="E29" s="41"/>
      <c r="F29" s="41"/>
      <c r="G29" s="41"/>
      <c r="H29" s="41"/>
      <c r="I29" s="41"/>
      <c r="J29" s="41"/>
      <c r="K29" s="41"/>
      <c r="L29" s="149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7"/>
      <c r="C30" s="41"/>
      <c r="D30" s="147" t="s">
        <v>36</v>
      </c>
      <c r="E30" s="41"/>
      <c r="F30" s="41"/>
      <c r="G30" s="41"/>
      <c r="H30" s="41"/>
      <c r="I30" s="41"/>
      <c r="J30" s="41"/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52"/>
      <c r="B31" s="153"/>
      <c r="C31" s="152"/>
      <c r="D31" s="152"/>
      <c r="E31" s="154" t="s">
        <v>37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1"/>
      <c r="B32" s="47"/>
      <c r="C32" s="41"/>
      <c r="D32" s="41"/>
      <c r="E32" s="41"/>
      <c r="F32" s="41"/>
      <c r="G32" s="41"/>
      <c r="H32" s="41"/>
      <c r="I32" s="41"/>
      <c r="J32" s="41"/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6"/>
      <c r="E33" s="156"/>
      <c r="F33" s="156"/>
      <c r="G33" s="156"/>
      <c r="H33" s="156"/>
      <c r="I33" s="156"/>
      <c r="J33" s="156"/>
      <c r="K33" s="156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7"/>
      <c r="C34" s="41"/>
      <c r="D34" s="157" t="s">
        <v>38</v>
      </c>
      <c r="E34" s="41"/>
      <c r="F34" s="41"/>
      <c r="G34" s="41"/>
      <c r="H34" s="41"/>
      <c r="I34" s="41"/>
      <c r="J34" s="158">
        <f>ROUND(J93,2)</f>
        <v>0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7"/>
      <c r="C35" s="41"/>
      <c r="D35" s="156"/>
      <c r="E35" s="156"/>
      <c r="F35" s="156"/>
      <c r="G35" s="156"/>
      <c r="H35" s="156"/>
      <c r="I35" s="156"/>
      <c r="J35" s="156"/>
      <c r="K35" s="156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41"/>
      <c r="F36" s="159" t="s">
        <v>40</v>
      </c>
      <c r="G36" s="41"/>
      <c r="H36" s="41"/>
      <c r="I36" s="159" t="s">
        <v>39</v>
      </c>
      <c r="J36" s="159" t="s">
        <v>41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7"/>
      <c r="C37" s="41"/>
      <c r="D37" s="160" t="s">
        <v>42</v>
      </c>
      <c r="E37" s="147" t="s">
        <v>43</v>
      </c>
      <c r="F37" s="161">
        <f>ROUND((SUM(BE93:BE147)),2)</f>
        <v>0</v>
      </c>
      <c r="G37" s="41"/>
      <c r="H37" s="41"/>
      <c r="I37" s="162">
        <v>0.21</v>
      </c>
      <c r="J37" s="161">
        <f>ROUND(((SUM(BE93:BE147))*I37),2)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7"/>
      <c r="C38" s="41"/>
      <c r="D38" s="41"/>
      <c r="E38" s="147" t="s">
        <v>44</v>
      </c>
      <c r="F38" s="161">
        <f>ROUND((SUM(BF93:BF147)),2)</f>
        <v>0</v>
      </c>
      <c r="G38" s="41"/>
      <c r="H38" s="41"/>
      <c r="I38" s="162">
        <v>0.12</v>
      </c>
      <c r="J38" s="161">
        <f>ROUND(((SUM(BF93:BF147))*I38),2)</f>
        <v>0</v>
      </c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45</v>
      </c>
      <c r="F39" s="161">
        <f>ROUND((SUM(BG93:BG147)),2)</f>
        <v>0</v>
      </c>
      <c r="G39" s="41"/>
      <c r="H39" s="41"/>
      <c r="I39" s="162">
        <v>0.21</v>
      </c>
      <c r="J39" s="161">
        <f>0</f>
        <v>0</v>
      </c>
      <c r="K39" s="41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7"/>
      <c r="C40" s="41"/>
      <c r="D40" s="41"/>
      <c r="E40" s="147" t="s">
        <v>46</v>
      </c>
      <c r="F40" s="161">
        <f>ROUND((SUM(BH93:BH147)),2)</f>
        <v>0</v>
      </c>
      <c r="G40" s="41"/>
      <c r="H40" s="41"/>
      <c r="I40" s="162">
        <v>0.12</v>
      </c>
      <c r="J40" s="161">
        <f>0</f>
        <v>0</v>
      </c>
      <c r="K40" s="4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7"/>
      <c r="C41" s="41"/>
      <c r="D41" s="41"/>
      <c r="E41" s="147" t="s">
        <v>47</v>
      </c>
      <c r="F41" s="161">
        <f>ROUND((SUM(BI93:BI147)),2)</f>
        <v>0</v>
      </c>
      <c r="G41" s="41"/>
      <c r="H41" s="41"/>
      <c r="I41" s="162">
        <v>0</v>
      </c>
      <c r="J41" s="161">
        <f>0</f>
        <v>0</v>
      </c>
      <c r="K41" s="41"/>
      <c r="L41" s="149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7"/>
      <c r="C42" s="41"/>
      <c r="D42" s="41"/>
      <c r="E42" s="41"/>
      <c r="F42" s="41"/>
      <c r="G42" s="41"/>
      <c r="H42" s="41"/>
      <c r="I42" s="41"/>
      <c r="J42" s="41"/>
      <c r="K42" s="41"/>
      <c r="L42" s="14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7"/>
      <c r="C43" s="163"/>
      <c r="D43" s="164" t="s">
        <v>48</v>
      </c>
      <c r="E43" s="165"/>
      <c r="F43" s="165"/>
      <c r="G43" s="166" t="s">
        <v>49</v>
      </c>
      <c r="H43" s="167" t="s">
        <v>50</v>
      </c>
      <c r="I43" s="165"/>
      <c r="J43" s="168">
        <f>SUM(J34:J41)</f>
        <v>0</v>
      </c>
      <c r="K43" s="169"/>
      <c r="L43" s="149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9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8" spans="1:31" s="2" customFormat="1" ht="6.95" customHeight="1">
      <c r="A48" s="4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24.95" customHeight="1">
      <c r="A49" s="41"/>
      <c r="B49" s="42"/>
      <c r="C49" s="26" t="s">
        <v>157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6.95" customHeight="1">
      <c r="A50" s="41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12" customHeight="1">
      <c r="A51" s="41"/>
      <c r="B51" s="42"/>
      <c r="C51" s="35" t="s">
        <v>16</v>
      </c>
      <c r="D51" s="43"/>
      <c r="E51" s="43"/>
      <c r="F51" s="43"/>
      <c r="G51" s="43"/>
      <c r="H51" s="43"/>
      <c r="I51" s="43"/>
      <c r="J51" s="43"/>
      <c r="K51" s="43"/>
      <c r="L51" s="149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26.25" customHeight="1">
      <c r="A52" s="41"/>
      <c r="B52" s="42"/>
      <c r="C52" s="43"/>
      <c r="D52" s="43"/>
      <c r="E52" s="174" t="str">
        <f>E7</f>
        <v>ZČU - REKONSTRUKCE POSLUCHÁREN UP 101,104,108,112 a 115</v>
      </c>
      <c r="F52" s="35"/>
      <c r="G52" s="35"/>
      <c r="H52" s="35"/>
      <c r="I52" s="43"/>
      <c r="J52" s="43"/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2:12" s="1" customFormat="1" ht="12" customHeight="1">
      <c r="B53" s="24"/>
      <c r="C53" s="35" t="s">
        <v>147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174" t="s">
        <v>150</v>
      </c>
      <c r="F54" s="25"/>
      <c r="G54" s="25"/>
      <c r="H54" s="25"/>
      <c r="I54" s="25"/>
      <c r="J54" s="25"/>
      <c r="K54" s="25"/>
      <c r="L54" s="23"/>
    </row>
    <row r="55" spans="2:12" s="1" customFormat="1" ht="12" customHeight="1">
      <c r="B55" s="24"/>
      <c r="C55" s="35" t="s">
        <v>153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41"/>
      <c r="B56" s="42"/>
      <c r="C56" s="43"/>
      <c r="D56" s="43"/>
      <c r="E56" s="295" t="s">
        <v>1438</v>
      </c>
      <c r="F56" s="43"/>
      <c r="G56" s="43"/>
      <c r="H56" s="43"/>
      <c r="I56" s="43"/>
      <c r="J56" s="43"/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12" customHeight="1">
      <c r="A57" s="41"/>
      <c r="B57" s="42"/>
      <c r="C57" s="35" t="s">
        <v>1439</v>
      </c>
      <c r="D57" s="43"/>
      <c r="E57" s="43"/>
      <c r="F57" s="43"/>
      <c r="G57" s="43"/>
      <c r="H57" s="43"/>
      <c r="I57" s="43"/>
      <c r="J57" s="43"/>
      <c r="K57" s="43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6.5" customHeight="1">
      <c r="A58" s="41"/>
      <c r="B58" s="42"/>
      <c r="C58" s="43"/>
      <c r="D58" s="43"/>
      <c r="E58" s="72" t="str">
        <f>E13</f>
        <v>D.1.4.j - Zařízení JIS</v>
      </c>
      <c r="F58" s="43"/>
      <c r="G58" s="43"/>
      <c r="H58" s="43"/>
      <c r="I58" s="43"/>
      <c r="J58" s="43"/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6.95" customHeight="1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2" customHeight="1">
      <c r="A60" s="41"/>
      <c r="B60" s="42"/>
      <c r="C60" s="35" t="s">
        <v>21</v>
      </c>
      <c r="D60" s="43"/>
      <c r="E60" s="43"/>
      <c r="F60" s="30" t="str">
        <f>F16</f>
        <v>Areál ZČU, Univerzitní 22, 306 14 Plzeň</v>
      </c>
      <c r="G60" s="43"/>
      <c r="H60" s="43"/>
      <c r="I60" s="35" t="s">
        <v>23</v>
      </c>
      <c r="J60" s="75" t="str">
        <f>IF(J16="","",J16)</f>
        <v>15. 1. 2024</v>
      </c>
      <c r="K60" s="43"/>
      <c r="L60" s="149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6.95" customHeight="1">
      <c r="A61" s="41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14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25.65" customHeight="1">
      <c r="A62" s="41"/>
      <c r="B62" s="42"/>
      <c r="C62" s="35" t="s">
        <v>25</v>
      </c>
      <c r="D62" s="43"/>
      <c r="E62" s="43"/>
      <c r="F62" s="30" t="str">
        <f>E19</f>
        <v>Západočeská univerzita v Plzni, Univerzitní 8, 306</v>
      </c>
      <c r="G62" s="43"/>
      <c r="H62" s="43"/>
      <c r="I62" s="35" t="s">
        <v>31</v>
      </c>
      <c r="J62" s="39" t="str">
        <f>E25</f>
        <v>ATELIER SOUKUP OPL ŠVEHLA S.R.O.</v>
      </c>
      <c r="K62" s="43"/>
      <c r="L62" s="149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31" s="2" customFormat="1" ht="15.15" customHeight="1">
      <c r="A63" s="41"/>
      <c r="B63" s="42"/>
      <c r="C63" s="35" t="s">
        <v>29</v>
      </c>
      <c r="D63" s="43"/>
      <c r="E63" s="43"/>
      <c r="F63" s="30" t="str">
        <f>IF(E22="","",E22)</f>
        <v>Vyplň údaj</v>
      </c>
      <c r="G63" s="43"/>
      <c r="H63" s="43"/>
      <c r="I63" s="35" t="s">
        <v>34</v>
      </c>
      <c r="J63" s="39" t="str">
        <f>E28</f>
        <v>Michal Jirka</v>
      </c>
      <c r="K63" s="43"/>
      <c r="L63" s="149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1:31" s="2" customFormat="1" ht="10.3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49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29.25" customHeight="1">
      <c r="A65" s="41"/>
      <c r="B65" s="42"/>
      <c r="C65" s="175" t="s">
        <v>158</v>
      </c>
      <c r="D65" s="176"/>
      <c r="E65" s="176"/>
      <c r="F65" s="176"/>
      <c r="G65" s="176"/>
      <c r="H65" s="176"/>
      <c r="I65" s="176"/>
      <c r="J65" s="177" t="s">
        <v>159</v>
      </c>
      <c r="K65" s="176"/>
      <c r="L65" s="149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10.3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49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47" s="2" customFormat="1" ht="22.8" customHeight="1">
      <c r="A67" s="41"/>
      <c r="B67" s="42"/>
      <c r="C67" s="178" t="s">
        <v>70</v>
      </c>
      <c r="D67" s="43"/>
      <c r="E67" s="43"/>
      <c r="F67" s="43"/>
      <c r="G67" s="43"/>
      <c r="H67" s="43"/>
      <c r="I67" s="43"/>
      <c r="J67" s="105">
        <f>J93</f>
        <v>0</v>
      </c>
      <c r="K67" s="43"/>
      <c r="L67" s="149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U67" s="20" t="s">
        <v>160</v>
      </c>
    </row>
    <row r="68" spans="1:31" s="9" customFormat="1" ht="24.95" customHeight="1">
      <c r="A68" s="9"/>
      <c r="B68" s="179"/>
      <c r="C68" s="180"/>
      <c r="D68" s="181" t="s">
        <v>2538</v>
      </c>
      <c r="E68" s="182"/>
      <c r="F68" s="182"/>
      <c r="G68" s="182"/>
      <c r="H68" s="182"/>
      <c r="I68" s="182"/>
      <c r="J68" s="183">
        <f>J94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8"/>
      <c r="D69" s="186" t="s">
        <v>2539</v>
      </c>
      <c r="E69" s="187"/>
      <c r="F69" s="187"/>
      <c r="G69" s="187"/>
      <c r="H69" s="187"/>
      <c r="I69" s="187"/>
      <c r="J69" s="188">
        <f>J115</f>
        <v>0</v>
      </c>
      <c r="K69" s="128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149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6.95" customHeight="1">
      <c r="A71" s="41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9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5" spans="1:31" s="2" customFormat="1" ht="6.95" customHeight="1">
      <c r="A75" s="41"/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149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24.95" customHeight="1">
      <c r="A76" s="41"/>
      <c r="B76" s="42"/>
      <c r="C76" s="26" t="s">
        <v>192</v>
      </c>
      <c r="D76" s="43"/>
      <c r="E76" s="43"/>
      <c r="F76" s="43"/>
      <c r="G76" s="43"/>
      <c r="H76" s="43"/>
      <c r="I76" s="43"/>
      <c r="J76" s="43"/>
      <c r="K76" s="43"/>
      <c r="L76" s="149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49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5" t="s">
        <v>16</v>
      </c>
      <c r="D78" s="43"/>
      <c r="E78" s="43"/>
      <c r="F78" s="43"/>
      <c r="G78" s="43"/>
      <c r="H78" s="43"/>
      <c r="I78" s="43"/>
      <c r="J78" s="43"/>
      <c r="K78" s="43"/>
      <c r="L78" s="149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26.25" customHeight="1">
      <c r="A79" s="41"/>
      <c r="B79" s="42"/>
      <c r="C79" s="43"/>
      <c r="D79" s="43"/>
      <c r="E79" s="174" t="str">
        <f>E7</f>
        <v>ZČU - REKONSTRUKCE POSLUCHÁREN UP 101,104,108,112 a 115</v>
      </c>
      <c r="F79" s="35"/>
      <c r="G79" s="35"/>
      <c r="H79" s="35"/>
      <c r="I79" s="43"/>
      <c r="J79" s="43"/>
      <c r="K79" s="43"/>
      <c r="L79" s="149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2:12" s="1" customFormat="1" ht="12" customHeight="1">
      <c r="B80" s="24"/>
      <c r="C80" s="35" t="s">
        <v>147</v>
      </c>
      <c r="D80" s="25"/>
      <c r="E80" s="25"/>
      <c r="F80" s="25"/>
      <c r="G80" s="25"/>
      <c r="H80" s="25"/>
      <c r="I80" s="25"/>
      <c r="J80" s="25"/>
      <c r="K80" s="25"/>
      <c r="L80" s="23"/>
    </row>
    <row r="81" spans="2:12" s="1" customFormat="1" ht="16.5" customHeight="1">
      <c r="B81" s="24"/>
      <c r="C81" s="25"/>
      <c r="D81" s="25"/>
      <c r="E81" s="174" t="s">
        <v>150</v>
      </c>
      <c r="F81" s="25"/>
      <c r="G81" s="25"/>
      <c r="H81" s="25"/>
      <c r="I81" s="25"/>
      <c r="J81" s="25"/>
      <c r="K81" s="25"/>
      <c r="L81" s="23"/>
    </row>
    <row r="82" spans="2:12" s="1" customFormat="1" ht="12" customHeight="1">
      <c r="B82" s="24"/>
      <c r="C82" s="35" t="s">
        <v>153</v>
      </c>
      <c r="D82" s="25"/>
      <c r="E82" s="25"/>
      <c r="F82" s="25"/>
      <c r="G82" s="25"/>
      <c r="H82" s="25"/>
      <c r="I82" s="25"/>
      <c r="J82" s="25"/>
      <c r="K82" s="25"/>
      <c r="L82" s="23"/>
    </row>
    <row r="83" spans="1:31" s="2" customFormat="1" ht="16.5" customHeight="1">
      <c r="A83" s="41"/>
      <c r="B83" s="42"/>
      <c r="C83" s="43"/>
      <c r="D83" s="43"/>
      <c r="E83" s="295" t="s">
        <v>1438</v>
      </c>
      <c r="F83" s="43"/>
      <c r="G83" s="43"/>
      <c r="H83" s="43"/>
      <c r="I83" s="43"/>
      <c r="J83" s="43"/>
      <c r="K83" s="43"/>
      <c r="L83" s="149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5" t="s">
        <v>1439</v>
      </c>
      <c r="D84" s="43"/>
      <c r="E84" s="43"/>
      <c r="F84" s="43"/>
      <c r="G84" s="43"/>
      <c r="H84" s="43"/>
      <c r="I84" s="43"/>
      <c r="J84" s="43"/>
      <c r="K84" s="43"/>
      <c r="L84" s="149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72" t="str">
        <f>E13</f>
        <v>D.1.4.j - Zařízení JIS</v>
      </c>
      <c r="F85" s="43"/>
      <c r="G85" s="43"/>
      <c r="H85" s="43"/>
      <c r="I85" s="43"/>
      <c r="J85" s="43"/>
      <c r="K85" s="43"/>
      <c r="L85" s="149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49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2" customHeight="1">
      <c r="A87" s="41"/>
      <c r="B87" s="42"/>
      <c r="C87" s="35" t="s">
        <v>21</v>
      </c>
      <c r="D87" s="43"/>
      <c r="E87" s="43"/>
      <c r="F87" s="30" t="str">
        <f>F16</f>
        <v>Areál ZČU, Univerzitní 22, 306 14 Plzeň</v>
      </c>
      <c r="G87" s="43"/>
      <c r="H87" s="43"/>
      <c r="I87" s="35" t="s">
        <v>23</v>
      </c>
      <c r="J87" s="75" t="str">
        <f>IF(J16="","",J16)</f>
        <v>15. 1. 2024</v>
      </c>
      <c r="K87" s="43"/>
      <c r="L87" s="149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49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25.65" customHeight="1">
      <c r="A89" s="41"/>
      <c r="B89" s="42"/>
      <c r="C89" s="35" t="s">
        <v>25</v>
      </c>
      <c r="D89" s="43"/>
      <c r="E89" s="43"/>
      <c r="F89" s="30" t="str">
        <f>E19</f>
        <v>Západočeská univerzita v Plzni, Univerzitní 8, 306</v>
      </c>
      <c r="G89" s="43"/>
      <c r="H89" s="43"/>
      <c r="I89" s="35" t="s">
        <v>31</v>
      </c>
      <c r="J89" s="39" t="str">
        <f>E25</f>
        <v>ATELIER SOUKUP OPL ŠVEHLA S.R.O.</v>
      </c>
      <c r="K89" s="43"/>
      <c r="L89" s="149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5.15" customHeight="1">
      <c r="A90" s="41"/>
      <c r="B90" s="42"/>
      <c r="C90" s="35" t="s">
        <v>29</v>
      </c>
      <c r="D90" s="43"/>
      <c r="E90" s="43"/>
      <c r="F90" s="30" t="str">
        <f>IF(E22="","",E22)</f>
        <v>Vyplň údaj</v>
      </c>
      <c r="G90" s="43"/>
      <c r="H90" s="43"/>
      <c r="I90" s="35" t="s">
        <v>34</v>
      </c>
      <c r="J90" s="39" t="str">
        <f>E28</f>
        <v>Michal Jirka</v>
      </c>
      <c r="K90" s="43"/>
      <c r="L90" s="149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0.3" customHeight="1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149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11" customFormat="1" ht="29.25" customHeight="1">
      <c r="A92" s="190"/>
      <c r="B92" s="191"/>
      <c r="C92" s="192" t="s">
        <v>193</v>
      </c>
      <c r="D92" s="193" t="s">
        <v>57</v>
      </c>
      <c r="E92" s="193" t="s">
        <v>53</v>
      </c>
      <c r="F92" s="193" t="s">
        <v>54</v>
      </c>
      <c r="G92" s="193" t="s">
        <v>194</v>
      </c>
      <c r="H92" s="193" t="s">
        <v>195</v>
      </c>
      <c r="I92" s="193" t="s">
        <v>196</v>
      </c>
      <c r="J92" s="193" t="s">
        <v>159</v>
      </c>
      <c r="K92" s="194" t="s">
        <v>197</v>
      </c>
      <c r="L92" s="195"/>
      <c r="M92" s="95" t="s">
        <v>19</v>
      </c>
      <c r="N92" s="96" t="s">
        <v>42</v>
      </c>
      <c r="O92" s="96" t="s">
        <v>198</v>
      </c>
      <c r="P92" s="96" t="s">
        <v>199</v>
      </c>
      <c r="Q92" s="96" t="s">
        <v>200</v>
      </c>
      <c r="R92" s="96" t="s">
        <v>201</v>
      </c>
      <c r="S92" s="96" t="s">
        <v>202</v>
      </c>
      <c r="T92" s="97" t="s">
        <v>203</v>
      </c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</row>
    <row r="93" spans="1:63" s="2" customFormat="1" ht="22.8" customHeight="1">
      <c r="A93" s="41"/>
      <c r="B93" s="42"/>
      <c r="C93" s="102" t="s">
        <v>204</v>
      </c>
      <c r="D93" s="43"/>
      <c r="E93" s="43"/>
      <c r="F93" s="43"/>
      <c r="G93" s="43"/>
      <c r="H93" s="43"/>
      <c r="I93" s="43"/>
      <c r="J93" s="196">
        <f>BK93</f>
        <v>0</v>
      </c>
      <c r="K93" s="43"/>
      <c r="L93" s="47"/>
      <c r="M93" s="98"/>
      <c r="N93" s="197"/>
      <c r="O93" s="99"/>
      <c r="P93" s="198">
        <f>P94</f>
        <v>0</v>
      </c>
      <c r="Q93" s="99"/>
      <c r="R93" s="198">
        <f>R94</f>
        <v>0</v>
      </c>
      <c r="S93" s="99"/>
      <c r="T93" s="199">
        <f>T94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71</v>
      </c>
      <c r="AU93" s="20" t="s">
        <v>160</v>
      </c>
      <c r="BK93" s="200">
        <f>BK94</f>
        <v>0</v>
      </c>
    </row>
    <row r="94" spans="1:63" s="12" customFormat="1" ht="25.9" customHeight="1">
      <c r="A94" s="12"/>
      <c r="B94" s="201"/>
      <c r="C94" s="202"/>
      <c r="D94" s="203" t="s">
        <v>71</v>
      </c>
      <c r="E94" s="204" t="s">
        <v>2540</v>
      </c>
      <c r="F94" s="204" t="s">
        <v>2541</v>
      </c>
      <c r="G94" s="202"/>
      <c r="H94" s="202"/>
      <c r="I94" s="205"/>
      <c r="J94" s="206">
        <f>BK94</f>
        <v>0</v>
      </c>
      <c r="K94" s="202"/>
      <c r="L94" s="207"/>
      <c r="M94" s="208"/>
      <c r="N94" s="209"/>
      <c r="O94" s="209"/>
      <c r="P94" s="210">
        <f>P95+SUM(P96:P115)</f>
        <v>0</v>
      </c>
      <c r="Q94" s="209"/>
      <c r="R94" s="210">
        <f>R95+SUM(R96:R115)</f>
        <v>0</v>
      </c>
      <c r="S94" s="209"/>
      <c r="T94" s="211">
        <f>T95+SUM(T96:T115)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2" t="s">
        <v>79</v>
      </c>
      <c r="AT94" s="213" t="s">
        <v>71</v>
      </c>
      <c r="AU94" s="213" t="s">
        <v>72</v>
      </c>
      <c r="AY94" s="212" t="s">
        <v>207</v>
      </c>
      <c r="BK94" s="214">
        <f>BK95+SUM(BK96:BK115)</f>
        <v>0</v>
      </c>
    </row>
    <row r="95" spans="1:65" s="2" customFormat="1" ht="16.5" customHeight="1">
      <c r="A95" s="41"/>
      <c r="B95" s="42"/>
      <c r="C95" s="217" t="s">
        <v>79</v>
      </c>
      <c r="D95" s="217" t="s">
        <v>209</v>
      </c>
      <c r="E95" s="218" t="s">
        <v>2542</v>
      </c>
      <c r="F95" s="219" t="s">
        <v>2543</v>
      </c>
      <c r="G95" s="220" t="s">
        <v>244</v>
      </c>
      <c r="H95" s="221">
        <v>3</v>
      </c>
      <c r="I95" s="222"/>
      <c r="J95" s="223">
        <f>ROUND(I95*H95,2)</f>
        <v>0</v>
      </c>
      <c r="K95" s="219" t="s">
        <v>331</v>
      </c>
      <c r="L95" s="47"/>
      <c r="M95" s="224" t="s">
        <v>19</v>
      </c>
      <c r="N95" s="225" t="s">
        <v>43</v>
      </c>
      <c r="O95" s="87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28" t="s">
        <v>111</v>
      </c>
      <c r="AT95" s="228" t="s">
        <v>209</v>
      </c>
      <c r="AU95" s="228" t="s">
        <v>79</v>
      </c>
      <c r="AY95" s="20" t="s">
        <v>207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20" t="s">
        <v>79</v>
      </c>
      <c r="BK95" s="229">
        <f>ROUND(I95*H95,2)</f>
        <v>0</v>
      </c>
      <c r="BL95" s="20" t="s">
        <v>111</v>
      </c>
      <c r="BM95" s="228" t="s">
        <v>2544</v>
      </c>
    </row>
    <row r="96" spans="1:47" s="2" customFormat="1" ht="12">
      <c r="A96" s="41"/>
      <c r="B96" s="42"/>
      <c r="C96" s="43"/>
      <c r="D96" s="230" t="s">
        <v>215</v>
      </c>
      <c r="E96" s="43"/>
      <c r="F96" s="231" t="s">
        <v>2543</v>
      </c>
      <c r="G96" s="43"/>
      <c r="H96" s="43"/>
      <c r="I96" s="232"/>
      <c r="J96" s="43"/>
      <c r="K96" s="43"/>
      <c r="L96" s="47"/>
      <c r="M96" s="233"/>
      <c r="N96" s="23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215</v>
      </c>
      <c r="AU96" s="20" t="s">
        <v>79</v>
      </c>
    </row>
    <row r="97" spans="1:65" s="2" customFormat="1" ht="24.15" customHeight="1">
      <c r="A97" s="41"/>
      <c r="B97" s="42"/>
      <c r="C97" s="217" t="s">
        <v>81</v>
      </c>
      <c r="D97" s="217" t="s">
        <v>209</v>
      </c>
      <c r="E97" s="218" t="s">
        <v>2545</v>
      </c>
      <c r="F97" s="219" t="s">
        <v>2546</v>
      </c>
      <c r="G97" s="220" t="s">
        <v>244</v>
      </c>
      <c r="H97" s="221">
        <v>1</v>
      </c>
      <c r="I97" s="222"/>
      <c r="J97" s="223">
        <f>ROUND(I97*H97,2)</f>
        <v>0</v>
      </c>
      <c r="K97" s="219" t="s">
        <v>331</v>
      </c>
      <c r="L97" s="47"/>
      <c r="M97" s="224" t="s">
        <v>19</v>
      </c>
      <c r="N97" s="225" t="s">
        <v>43</v>
      </c>
      <c r="O97" s="87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8" t="s">
        <v>111</v>
      </c>
      <c r="AT97" s="228" t="s">
        <v>209</v>
      </c>
      <c r="AU97" s="228" t="s">
        <v>79</v>
      </c>
      <c r="AY97" s="20" t="s">
        <v>207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0" t="s">
        <v>79</v>
      </c>
      <c r="BK97" s="229">
        <f>ROUND(I97*H97,2)</f>
        <v>0</v>
      </c>
      <c r="BL97" s="20" t="s">
        <v>111</v>
      </c>
      <c r="BM97" s="228" t="s">
        <v>2547</v>
      </c>
    </row>
    <row r="98" spans="1:47" s="2" customFormat="1" ht="12">
      <c r="A98" s="41"/>
      <c r="B98" s="42"/>
      <c r="C98" s="43"/>
      <c r="D98" s="230" t="s">
        <v>215</v>
      </c>
      <c r="E98" s="43"/>
      <c r="F98" s="231" t="s">
        <v>2548</v>
      </c>
      <c r="G98" s="43"/>
      <c r="H98" s="43"/>
      <c r="I98" s="232"/>
      <c r="J98" s="43"/>
      <c r="K98" s="43"/>
      <c r="L98" s="47"/>
      <c r="M98" s="233"/>
      <c r="N98" s="234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215</v>
      </c>
      <c r="AU98" s="20" t="s">
        <v>79</v>
      </c>
    </row>
    <row r="99" spans="1:65" s="2" customFormat="1" ht="16.5" customHeight="1">
      <c r="A99" s="41"/>
      <c r="B99" s="42"/>
      <c r="C99" s="217" t="s">
        <v>92</v>
      </c>
      <c r="D99" s="217" t="s">
        <v>209</v>
      </c>
      <c r="E99" s="218" t="s">
        <v>2549</v>
      </c>
      <c r="F99" s="219" t="s">
        <v>2550</v>
      </c>
      <c r="G99" s="220" t="s">
        <v>244</v>
      </c>
      <c r="H99" s="221">
        <v>4</v>
      </c>
      <c r="I99" s="222"/>
      <c r="J99" s="223">
        <f>ROUND(I99*H99,2)</f>
        <v>0</v>
      </c>
      <c r="K99" s="219" t="s">
        <v>331</v>
      </c>
      <c r="L99" s="47"/>
      <c r="M99" s="224" t="s">
        <v>19</v>
      </c>
      <c r="N99" s="225" t="s">
        <v>43</v>
      </c>
      <c r="O99" s="87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8" t="s">
        <v>111</v>
      </c>
      <c r="AT99" s="228" t="s">
        <v>209</v>
      </c>
      <c r="AU99" s="228" t="s">
        <v>79</v>
      </c>
      <c r="AY99" s="20" t="s">
        <v>207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20" t="s">
        <v>79</v>
      </c>
      <c r="BK99" s="229">
        <f>ROUND(I99*H99,2)</f>
        <v>0</v>
      </c>
      <c r="BL99" s="20" t="s">
        <v>111</v>
      </c>
      <c r="BM99" s="228" t="s">
        <v>2244</v>
      </c>
    </row>
    <row r="100" spans="1:47" s="2" customFormat="1" ht="12">
      <c r="A100" s="41"/>
      <c r="B100" s="42"/>
      <c r="C100" s="43"/>
      <c r="D100" s="230" t="s">
        <v>215</v>
      </c>
      <c r="E100" s="43"/>
      <c r="F100" s="231" t="s">
        <v>2550</v>
      </c>
      <c r="G100" s="43"/>
      <c r="H100" s="43"/>
      <c r="I100" s="232"/>
      <c r="J100" s="43"/>
      <c r="K100" s="43"/>
      <c r="L100" s="47"/>
      <c r="M100" s="233"/>
      <c r="N100" s="23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215</v>
      </c>
      <c r="AU100" s="20" t="s">
        <v>79</v>
      </c>
    </row>
    <row r="101" spans="1:65" s="2" customFormat="1" ht="21.75" customHeight="1">
      <c r="A101" s="41"/>
      <c r="B101" s="42"/>
      <c r="C101" s="217" t="s">
        <v>111</v>
      </c>
      <c r="D101" s="217" t="s">
        <v>209</v>
      </c>
      <c r="E101" s="218" t="s">
        <v>2551</v>
      </c>
      <c r="F101" s="219" t="s">
        <v>2552</v>
      </c>
      <c r="G101" s="220" t="s">
        <v>244</v>
      </c>
      <c r="H101" s="221">
        <v>3</v>
      </c>
      <c r="I101" s="222"/>
      <c r="J101" s="223">
        <f>ROUND(I101*H101,2)</f>
        <v>0</v>
      </c>
      <c r="K101" s="219" t="s">
        <v>331</v>
      </c>
      <c r="L101" s="47"/>
      <c r="M101" s="224" t="s">
        <v>19</v>
      </c>
      <c r="N101" s="225" t="s">
        <v>43</v>
      </c>
      <c r="O101" s="87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8" t="s">
        <v>111</v>
      </c>
      <c r="AT101" s="228" t="s">
        <v>209</v>
      </c>
      <c r="AU101" s="228" t="s">
        <v>79</v>
      </c>
      <c r="AY101" s="20" t="s">
        <v>207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20" t="s">
        <v>79</v>
      </c>
      <c r="BK101" s="229">
        <f>ROUND(I101*H101,2)</f>
        <v>0</v>
      </c>
      <c r="BL101" s="20" t="s">
        <v>111</v>
      </c>
      <c r="BM101" s="228" t="s">
        <v>2245</v>
      </c>
    </row>
    <row r="102" spans="1:47" s="2" customFormat="1" ht="12">
      <c r="A102" s="41"/>
      <c r="B102" s="42"/>
      <c r="C102" s="43"/>
      <c r="D102" s="230" t="s">
        <v>215</v>
      </c>
      <c r="E102" s="43"/>
      <c r="F102" s="231" t="s">
        <v>2552</v>
      </c>
      <c r="G102" s="43"/>
      <c r="H102" s="43"/>
      <c r="I102" s="232"/>
      <c r="J102" s="43"/>
      <c r="K102" s="43"/>
      <c r="L102" s="47"/>
      <c r="M102" s="233"/>
      <c r="N102" s="23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215</v>
      </c>
      <c r="AU102" s="20" t="s">
        <v>79</v>
      </c>
    </row>
    <row r="103" spans="1:65" s="2" customFormat="1" ht="24.15" customHeight="1">
      <c r="A103" s="41"/>
      <c r="B103" s="42"/>
      <c r="C103" s="217" t="s">
        <v>241</v>
      </c>
      <c r="D103" s="217" t="s">
        <v>209</v>
      </c>
      <c r="E103" s="218" t="s">
        <v>2553</v>
      </c>
      <c r="F103" s="219" t="s">
        <v>2554</v>
      </c>
      <c r="G103" s="220" t="s">
        <v>244</v>
      </c>
      <c r="H103" s="221">
        <v>4</v>
      </c>
      <c r="I103" s="222"/>
      <c r="J103" s="223">
        <f>ROUND(I103*H103,2)</f>
        <v>0</v>
      </c>
      <c r="K103" s="219" t="s">
        <v>331</v>
      </c>
      <c r="L103" s="47"/>
      <c r="M103" s="224" t="s">
        <v>19</v>
      </c>
      <c r="N103" s="225" t="s">
        <v>43</v>
      </c>
      <c r="O103" s="87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8" t="s">
        <v>111</v>
      </c>
      <c r="AT103" s="228" t="s">
        <v>209</v>
      </c>
      <c r="AU103" s="228" t="s">
        <v>79</v>
      </c>
      <c r="AY103" s="20" t="s">
        <v>207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20" t="s">
        <v>79</v>
      </c>
      <c r="BK103" s="229">
        <f>ROUND(I103*H103,2)</f>
        <v>0</v>
      </c>
      <c r="BL103" s="20" t="s">
        <v>111</v>
      </c>
      <c r="BM103" s="228" t="s">
        <v>2555</v>
      </c>
    </row>
    <row r="104" spans="1:47" s="2" customFormat="1" ht="12">
      <c r="A104" s="41"/>
      <c r="B104" s="42"/>
      <c r="C104" s="43"/>
      <c r="D104" s="230" t="s">
        <v>215</v>
      </c>
      <c r="E104" s="43"/>
      <c r="F104" s="231" t="s">
        <v>2554</v>
      </c>
      <c r="G104" s="43"/>
      <c r="H104" s="43"/>
      <c r="I104" s="232"/>
      <c r="J104" s="43"/>
      <c r="K104" s="43"/>
      <c r="L104" s="47"/>
      <c r="M104" s="233"/>
      <c r="N104" s="234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215</v>
      </c>
      <c r="AU104" s="20" t="s">
        <v>79</v>
      </c>
    </row>
    <row r="105" spans="1:65" s="2" customFormat="1" ht="16.5" customHeight="1">
      <c r="A105" s="41"/>
      <c r="B105" s="42"/>
      <c r="C105" s="217" t="s">
        <v>250</v>
      </c>
      <c r="D105" s="217" t="s">
        <v>209</v>
      </c>
      <c r="E105" s="218" t="s">
        <v>2556</v>
      </c>
      <c r="F105" s="219" t="s">
        <v>2557</v>
      </c>
      <c r="G105" s="220" t="s">
        <v>244</v>
      </c>
      <c r="H105" s="221">
        <v>4</v>
      </c>
      <c r="I105" s="222"/>
      <c r="J105" s="223">
        <f>ROUND(I105*H105,2)</f>
        <v>0</v>
      </c>
      <c r="K105" s="219" t="s">
        <v>331</v>
      </c>
      <c r="L105" s="47"/>
      <c r="M105" s="224" t="s">
        <v>19</v>
      </c>
      <c r="N105" s="225" t="s">
        <v>43</v>
      </c>
      <c r="O105" s="87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28" t="s">
        <v>111</v>
      </c>
      <c r="AT105" s="228" t="s">
        <v>209</v>
      </c>
      <c r="AU105" s="228" t="s">
        <v>79</v>
      </c>
      <c r="AY105" s="20" t="s">
        <v>207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20" t="s">
        <v>79</v>
      </c>
      <c r="BK105" s="229">
        <f>ROUND(I105*H105,2)</f>
        <v>0</v>
      </c>
      <c r="BL105" s="20" t="s">
        <v>111</v>
      </c>
      <c r="BM105" s="228" t="s">
        <v>2558</v>
      </c>
    </row>
    <row r="106" spans="1:47" s="2" customFormat="1" ht="12">
      <c r="A106" s="41"/>
      <c r="B106" s="42"/>
      <c r="C106" s="43"/>
      <c r="D106" s="230" t="s">
        <v>215</v>
      </c>
      <c r="E106" s="43"/>
      <c r="F106" s="231" t="s">
        <v>2559</v>
      </c>
      <c r="G106" s="43"/>
      <c r="H106" s="43"/>
      <c r="I106" s="232"/>
      <c r="J106" s="43"/>
      <c r="K106" s="43"/>
      <c r="L106" s="47"/>
      <c r="M106" s="233"/>
      <c r="N106" s="23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215</v>
      </c>
      <c r="AU106" s="20" t="s">
        <v>79</v>
      </c>
    </row>
    <row r="107" spans="1:65" s="2" customFormat="1" ht="16.5" customHeight="1">
      <c r="A107" s="41"/>
      <c r="B107" s="42"/>
      <c r="C107" s="217" t="s">
        <v>257</v>
      </c>
      <c r="D107" s="217" t="s">
        <v>209</v>
      </c>
      <c r="E107" s="218" t="s">
        <v>2560</v>
      </c>
      <c r="F107" s="219" t="s">
        <v>2561</v>
      </c>
      <c r="G107" s="220" t="s">
        <v>244</v>
      </c>
      <c r="H107" s="221">
        <v>1</v>
      </c>
      <c r="I107" s="222"/>
      <c r="J107" s="223">
        <f>ROUND(I107*H107,2)</f>
        <v>0</v>
      </c>
      <c r="K107" s="219" t="s">
        <v>331</v>
      </c>
      <c r="L107" s="47"/>
      <c r="M107" s="224" t="s">
        <v>19</v>
      </c>
      <c r="N107" s="225" t="s">
        <v>43</v>
      </c>
      <c r="O107" s="87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8" t="s">
        <v>111</v>
      </c>
      <c r="AT107" s="228" t="s">
        <v>209</v>
      </c>
      <c r="AU107" s="228" t="s">
        <v>79</v>
      </c>
      <c r="AY107" s="20" t="s">
        <v>207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0" t="s">
        <v>79</v>
      </c>
      <c r="BK107" s="229">
        <f>ROUND(I107*H107,2)</f>
        <v>0</v>
      </c>
      <c r="BL107" s="20" t="s">
        <v>111</v>
      </c>
      <c r="BM107" s="228" t="s">
        <v>2562</v>
      </c>
    </row>
    <row r="108" spans="1:47" s="2" customFormat="1" ht="12">
      <c r="A108" s="41"/>
      <c r="B108" s="42"/>
      <c r="C108" s="43"/>
      <c r="D108" s="230" t="s">
        <v>215</v>
      </c>
      <c r="E108" s="43"/>
      <c r="F108" s="231" t="s">
        <v>2561</v>
      </c>
      <c r="G108" s="43"/>
      <c r="H108" s="43"/>
      <c r="I108" s="232"/>
      <c r="J108" s="43"/>
      <c r="K108" s="43"/>
      <c r="L108" s="47"/>
      <c r="M108" s="233"/>
      <c r="N108" s="23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215</v>
      </c>
      <c r="AU108" s="20" t="s">
        <v>79</v>
      </c>
    </row>
    <row r="109" spans="1:65" s="2" customFormat="1" ht="16.5" customHeight="1">
      <c r="A109" s="41"/>
      <c r="B109" s="42"/>
      <c r="C109" s="217" t="s">
        <v>227</v>
      </c>
      <c r="D109" s="217" t="s">
        <v>209</v>
      </c>
      <c r="E109" s="218" t="s">
        <v>2563</v>
      </c>
      <c r="F109" s="219" t="s">
        <v>2564</v>
      </c>
      <c r="G109" s="220" t="s">
        <v>244</v>
      </c>
      <c r="H109" s="221">
        <v>1</v>
      </c>
      <c r="I109" s="222"/>
      <c r="J109" s="223">
        <f>ROUND(I109*H109,2)</f>
        <v>0</v>
      </c>
      <c r="K109" s="219" t="s">
        <v>331</v>
      </c>
      <c r="L109" s="47"/>
      <c r="M109" s="224" t="s">
        <v>19</v>
      </c>
      <c r="N109" s="225" t="s">
        <v>43</v>
      </c>
      <c r="O109" s="87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8" t="s">
        <v>111</v>
      </c>
      <c r="AT109" s="228" t="s">
        <v>209</v>
      </c>
      <c r="AU109" s="228" t="s">
        <v>79</v>
      </c>
      <c r="AY109" s="20" t="s">
        <v>207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20" t="s">
        <v>79</v>
      </c>
      <c r="BK109" s="229">
        <f>ROUND(I109*H109,2)</f>
        <v>0</v>
      </c>
      <c r="BL109" s="20" t="s">
        <v>111</v>
      </c>
      <c r="BM109" s="228" t="s">
        <v>2565</v>
      </c>
    </row>
    <row r="110" spans="1:47" s="2" customFormat="1" ht="12">
      <c r="A110" s="41"/>
      <c r="B110" s="42"/>
      <c r="C110" s="43"/>
      <c r="D110" s="230" t="s">
        <v>215</v>
      </c>
      <c r="E110" s="43"/>
      <c r="F110" s="231" t="s">
        <v>2564</v>
      </c>
      <c r="G110" s="43"/>
      <c r="H110" s="43"/>
      <c r="I110" s="232"/>
      <c r="J110" s="43"/>
      <c r="K110" s="43"/>
      <c r="L110" s="47"/>
      <c r="M110" s="233"/>
      <c r="N110" s="23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215</v>
      </c>
      <c r="AU110" s="20" t="s">
        <v>79</v>
      </c>
    </row>
    <row r="111" spans="1:65" s="2" customFormat="1" ht="24.15" customHeight="1">
      <c r="A111" s="41"/>
      <c r="B111" s="42"/>
      <c r="C111" s="217" t="s">
        <v>272</v>
      </c>
      <c r="D111" s="217" t="s">
        <v>209</v>
      </c>
      <c r="E111" s="218" t="s">
        <v>2566</v>
      </c>
      <c r="F111" s="219" t="s">
        <v>2567</v>
      </c>
      <c r="G111" s="220" t="s">
        <v>244</v>
      </c>
      <c r="H111" s="221">
        <v>4</v>
      </c>
      <c r="I111" s="222"/>
      <c r="J111" s="223">
        <f>ROUND(I111*H111,2)</f>
        <v>0</v>
      </c>
      <c r="K111" s="219" t="s">
        <v>331</v>
      </c>
      <c r="L111" s="47"/>
      <c r="M111" s="224" t="s">
        <v>19</v>
      </c>
      <c r="N111" s="225" t="s">
        <v>43</v>
      </c>
      <c r="O111" s="87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28" t="s">
        <v>111</v>
      </c>
      <c r="AT111" s="228" t="s">
        <v>209</v>
      </c>
      <c r="AU111" s="228" t="s">
        <v>79</v>
      </c>
      <c r="AY111" s="20" t="s">
        <v>207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20" t="s">
        <v>79</v>
      </c>
      <c r="BK111" s="229">
        <f>ROUND(I111*H111,2)</f>
        <v>0</v>
      </c>
      <c r="BL111" s="20" t="s">
        <v>111</v>
      </c>
      <c r="BM111" s="228" t="s">
        <v>2568</v>
      </c>
    </row>
    <row r="112" spans="1:47" s="2" customFormat="1" ht="12">
      <c r="A112" s="41"/>
      <c r="B112" s="42"/>
      <c r="C112" s="43"/>
      <c r="D112" s="230" t="s">
        <v>215</v>
      </c>
      <c r="E112" s="43"/>
      <c r="F112" s="231" t="s">
        <v>2567</v>
      </c>
      <c r="G112" s="43"/>
      <c r="H112" s="43"/>
      <c r="I112" s="232"/>
      <c r="J112" s="43"/>
      <c r="K112" s="43"/>
      <c r="L112" s="47"/>
      <c r="M112" s="233"/>
      <c r="N112" s="23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215</v>
      </c>
      <c r="AU112" s="20" t="s">
        <v>79</v>
      </c>
    </row>
    <row r="113" spans="1:65" s="2" customFormat="1" ht="24.15" customHeight="1">
      <c r="A113" s="41"/>
      <c r="B113" s="42"/>
      <c r="C113" s="217" t="s">
        <v>282</v>
      </c>
      <c r="D113" s="217" t="s">
        <v>209</v>
      </c>
      <c r="E113" s="218" t="s">
        <v>2569</v>
      </c>
      <c r="F113" s="219" t="s">
        <v>2570</v>
      </c>
      <c r="G113" s="220" t="s">
        <v>244</v>
      </c>
      <c r="H113" s="221">
        <v>4</v>
      </c>
      <c r="I113" s="222"/>
      <c r="J113" s="223">
        <f>ROUND(I113*H113,2)</f>
        <v>0</v>
      </c>
      <c r="K113" s="219" t="s">
        <v>331</v>
      </c>
      <c r="L113" s="47"/>
      <c r="M113" s="224" t="s">
        <v>19</v>
      </c>
      <c r="N113" s="225" t="s">
        <v>43</v>
      </c>
      <c r="O113" s="87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28" t="s">
        <v>111</v>
      </c>
      <c r="AT113" s="228" t="s">
        <v>209</v>
      </c>
      <c r="AU113" s="228" t="s">
        <v>79</v>
      </c>
      <c r="AY113" s="20" t="s">
        <v>207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20" t="s">
        <v>79</v>
      </c>
      <c r="BK113" s="229">
        <f>ROUND(I113*H113,2)</f>
        <v>0</v>
      </c>
      <c r="BL113" s="20" t="s">
        <v>111</v>
      </c>
      <c r="BM113" s="228" t="s">
        <v>2571</v>
      </c>
    </row>
    <row r="114" spans="1:47" s="2" customFormat="1" ht="12">
      <c r="A114" s="41"/>
      <c r="B114" s="42"/>
      <c r="C114" s="43"/>
      <c r="D114" s="230" t="s">
        <v>215</v>
      </c>
      <c r="E114" s="43"/>
      <c r="F114" s="231" t="s">
        <v>2572</v>
      </c>
      <c r="G114" s="43"/>
      <c r="H114" s="43"/>
      <c r="I114" s="232"/>
      <c r="J114" s="43"/>
      <c r="K114" s="43"/>
      <c r="L114" s="47"/>
      <c r="M114" s="233"/>
      <c r="N114" s="23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215</v>
      </c>
      <c r="AU114" s="20" t="s">
        <v>79</v>
      </c>
    </row>
    <row r="115" spans="1:63" s="12" customFormat="1" ht="22.8" customHeight="1">
      <c r="A115" s="12"/>
      <c r="B115" s="201"/>
      <c r="C115" s="202"/>
      <c r="D115" s="203" t="s">
        <v>71</v>
      </c>
      <c r="E115" s="215" t="s">
        <v>2573</v>
      </c>
      <c r="F115" s="215" t="s">
        <v>2574</v>
      </c>
      <c r="G115" s="202"/>
      <c r="H115" s="202"/>
      <c r="I115" s="205"/>
      <c r="J115" s="216">
        <f>BK115</f>
        <v>0</v>
      </c>
      <c r="K115" s="202"/>
      <c r="L115" s="207"/>
      <c r="M115" s="208"/>
      <c r="N115" s="209"/>
      <c r="O115" s="209"/>
      <c r="P115" s="210">
        <f>SUM(P116:P147)</f>
        <v>0</v>
      </c>
      <c r="Q115" s="209"/>
      <c r="R115" s="210">
        <f>SUM(R116:R147)</f>
        <v>0</v>
      </c>
      <c r="S115" s="209"/>
      <c r="T115" s="211">
        <f>SUM(T116:T147)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12" t="s">
        <v>79</v>
      </c>
      <c r="AT115" s="213" t="s">
        <v>71</v>
      </c>
      <c r="AU115" s="213" t="s">
        <v>79</v>
      </c>
      <c r="AY115" s="212" t="s">
        <v>207</v>
      </c>
      <c r="BK115" s="214">
        <f>SUM(BK116:BK147)</f>
        <v>0</v>
      </c>
    </row>
    <row r="116" spans="1:65" s="2" customFormat="1" ht="24.15" customHeight="1">
      <c r="A116" s="41"/>
      <c r="B116" s="42"/>
      <c r="C116" s="217" t="s">
        <v>292</v>
      </c>
      <c r="D116" s="217" t="s">
        <v>209</v>
      </c>
      <c r="E116" s="218" t="s">
        <v>2575</v>
      </c>
      <c r="F116" s="219" t="s">
        <v>2576</v>
      </c>
      <c r="G116" s="220" t="s">
        <v>654</v>
      </c>
      <c r="H116" s="221">
        <v>100</v>
      </c>
      <c r="I116" s="222"/>
      <c r="J116" s="223">
        <f>ROUND(I116*H116,2)</f>
        <v>0</v>
      </c>
      <c r="K116" s="219" t="s">
        <v>331</v>
      </c>
      <c r="L116" s="47"/>
      <c r="M116" s="224" t="s">
        <v>19</v>
      </c>
      <c r="N116" s="225" t="s">
        <v>43</v>
      </c>
      <c r="O116" s="87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8" t="s">
        <v>111</v>
      </c>
      <c r="AT116" s="228" t="s">
        <v>209</v>
      </c>
      <c r="AU116" s="228" t="s">
        <v>81</v>
      </c>
      <c r="AY116" s="20" t="s">
        <v>207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20" t="s">
        <v>79</v>
      </c>
      <c r="BK116" s="229">
        <f>ROUND(I116*H116,2)</f>
        <v>0</v>
      </c>
      <c r="BL116" s="20" t="s">
        <v>111</v>
      </c>
      <c r="BM116" s="228" t="s">
        <v>2577</v>
      </c>
    </row>
    <row r="117" spans="1:47" s="2" customFormat="1" ht="12">
      <c r="A117" s="41"/>
      <c r="B117" s="42"/>
      <c r="C117" s="43"/>
      <c r="D117" s="230" t="s">
        <v>215</v>
      </c>
      <c r="E117" s="43"/>
      <c r="F117" s="231" t="s">
        <v>2576</v>
      </c>
      <c r="G117" s="43"/>
      <c r="H117" s="43"/>
      <c r="I117" s="232"/>
      <c r="J117" s="43"/>
      <c r="K117" s="43"/>
      <c r="L117" s="47"/>
      <c r="M117" s="233"/>
      <c r="N117" s="23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215</v>
      </c>
      <c r="AU117" s="20" t="s">
        <v>81</v>
      </c>
    </row>
    <row r="118" spans="1:65" s="2" customFormat="1" ht="16.5" customHeight="1">
      <c r="A118" s="41"/>
      <c r="B118" s="42"/>
      <c r="C118" s="217" t="s">
        <v>8</v>
      </c>
      <c r="D118" s="217" t="s">
        <v>209</v>
      </c>
      <c r="E118" s="218" t="s">
        <v>2578</v>
      </c>
      <c r="F118" s="219" t="s">
        <v>2579</v>
      </c>
      <c r="G118" s="220" t="s">
        <v>654</v>
      </c>
      <c r="H118" s="221">
        <v>40</v>
      </c>
      <c r="I118" s="222"/>
      <c r="J118" s="223">
        <f>ROUND(I118*H118,2)</f>
        <v>0</v>
      </c>
      <c r="K118" s="219" t="s">
        <v>331</v>
      </c>
      <c r="L118" s="47"/>
      <c r="M118" s="224" t="s">
        <v>19</v>
      </c>
      <c r="N118" s="225" t="s">
        <v>43</v>
      </c>
      <c r="O118" s="87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8" t="s">
        <v>111</v>
      </c>
      <c r="AT118" s="228" t="s">
        <v>209</v>
      </c>
      <c r="AU118" s="228" t="s">
        <v>81</v>
      </c>
      <c r="AY118" s="20" t="s">
        <v>207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20" t="s">
        <v>79</v>
      </c>
      <c r="BK118" s="229">
        <f>ROUND(I118*H118,2)</f>
        <v>0</v>
      </c>
      <c r="BL118" s="20" t="s">
        <v>111</v>
      </c>
      <c r="BM118" s="228" t="s">
        <v>2580</v>
      </c>
    </row>
    <row r="119" spans="1:47" s="2" customFormat="1" ht="12">
      <c r="A119" s="41"/>
      <c r="B119" s="42"/>
      <c r="C119" s="43"/>
      <c r="D119" s="230" t="s">
        <v>215</v>
      </c>
      <c r="E119" s="43"/>
      <c r="F119" s="231" t="s">
        <v>2581</v>
      </c>
      <c r="G119" s="43"/>
      <c r="H119" s="43"/>
      <c r="I119" s="232"/>
      <c r="J119" s="43"/>
      <c r="K119" s="43"/>
      <c r="L119" s="47"/>
      <c r="M119" s="233"/>
      <c r="N119" s="23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215</v>
      </c>
      <c r="AU119" s="20" t="s">
        <v>81</v>
      </c>
    </row>
    <row r="120" spans="1:65" s="2" customFormat="1" ht="16.5" customHeight="1">
      <c r="A120" s="41"/>
      <c r="B120" s="42"/>
      <c r="C120" s="217" t="s">
        <v>328</v>
      </c>
      <c r="D120" s="217" t="s">
        <v>209</v>
      </c>
      <c r="E120" s="218" t="s">
        <v>2582</v>
      </c>
      <c r="F120" s="219" t="s">
        <v>2583</v>
      </c>
      <c r="G120" s="220" t="s">
        <v>654</v>
      </c>
      <c r="H120" s="221">
        <v>50</v>
      </c>
      <c r="I120" s="222"/>
      <c r="J120" s="223">
        <f>ROUND(I120*H120,2)</f>
        <v>0</v>
      </c>
      <c r="K120" s="219" t="s">
        <v>331</v>
      </c>
      <c r="L120" s="47"/>
      <c r="M120" s="224" t="s">
        <v>19</v>
      </c>
      <c r="N120" s="225" t="s">
        <v>43</v>
      </c>
      <c r="O120" s="87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8" t="s">
        <v>111</v>
      </c>
      <c r="AT120" s="228" t="s">
        <v>209</v>
      </c>
      <c r="AU120" s="228" t="s">
        <v>81</v>
      </c>
      <c r="AY120" s="20" t="s">
        <v>207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20" t="s">
        <v>79</v>
      </c>
      <c r="BK120" s="229">
        <f>ROUND(I120*H120,2)</f>
        <v>0</v>
      </c>
      <c r="BL120" s="20" t="s">
        <v>111</v>
      </c>
      <c r="BM120" s="228" t="s">
        <v>2584</v>
      </c>
    </row>
    <row r="121" spans="1:47" s="2" customFormat="1" ht="12">
      <c r="A121" s="41"/>
      <c r="B121" s="42"/>
      <c r="C121" s="43"/>
      <c r="D121" s="230" t="s">
        <v>215</v>
      </c>
      <c r="E121" s="43"/>
      <c r="F121" s="231" t="s">
        <v>2583</v>
      </c>
      <c r="G121" s="43"/>
      <c r="H121" s="43"/>
      <c r="I121" s="232"/>
      <c r="J121" s="43"/>
      <c r="K121" s="43"/>
      <c r="L121" s="47"/>
      <c r="M121" s="233"/>
      <c r="N121" s="23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215</v>
      </c>
      <c r="AU121" s="20" t="s">
        <v>81</v>
      </c>
    </row>
    <row r="122" spans="1:65" s="2" customFormat="1" ht="16.5" customHeight="1">
      <c r="A122" s="41"/>
      <c r="B122" s="42"/>
      <c r="C122" s="217" t="s">
        <v>342</v>
      </c>
      <c r="D122" s="217" t="s">
        <v>209</v>
      </c>
      <c r="E122" s="218" t="s">
        <v>2585</v>
      </c>
      <c r="F122" s="219" t="s">
        <v>2586</v>
      </c>
      <c r="G122" s="220" t="s">
        <v>654</v>
      </c>
      <c r="H122" s="221">
        <v>40</v>
      </c>
      <c r="I122" s="222"/>
      <c r="J122" s="223">
        <f>ROUND(I122*H122,2)</f>
        <v>0</v>
      </c>
      <c r="K122" s="219" t="s">
        <v>331</v>
      </c>
      <c r="L122" s="47"/>
      <c r="M122" s="224" t="s">
        <v>19</v>
      </c>
      <c r="N122" s="225" t="s">
        <v>43</v>
      </c>
      <c r="O122" s="87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8" t="s">
        <v>111</v>
      </c>
      <c r="AT122" s="228" t="s">
        <v>209</v>
      </c>
      <c r="AU122" s="228" t="s">
        <v>81</v>
      </c>
      <c r="AY122" s="20" t="s">
        <v>207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20" t="s">
        <v>79</v>
      </c>
      <c r="BK122" s="229">
        <f>ROUND(I122*H122,2)</f>
        <v>0</v>
      </c>
      <c r="BL122" s="20" t="s">
        <v>111</v>
      </c>
      <c r="BM122" s="228" t="s">
        <v>2587</v>
      </c>
    </row>
    <row r="123" spans="1:47" s="2" customFormat="1" ht="12">
      <c r="A123" s="41"/>
      <c r="B123" s="42"/>
      <c r="C123" s="43"/>
      <c r="D123" s="230" t="s">
        <v>215</v>
      </c>
      <c r="E123" s="43"/>
      <c r="F123" s="231" t="s">
        <v>2586</v>
      </c>
      <c r="G123" s="43"/>
      <c r="H123" s="43"/>
      <c r="I123" s="232"/>
      <c r="J123" s="43"/>
      <c r="K123" s="43"/>
      <c r="L123" s="47"/>
      <c r="M123" s="233"/>
      <c r="N123" s="23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215</v>
      </c>
      <c r="AU123" s="20" t="s">
        <v>81</v>
      </c>
    </row>
    <row r="124" spans="1:65" s="2" customFormat="1" ht="16.5" customHeight="1">
      <c r="A124" s="41"/>
      <c r="B124" s="42"/>
      <c r="C124" s="217" t="s">
        <v>347</v>
      </c>
      <c r="D124" s="217" t="s">
        <v>209</v>
      </c>
      <c r="E124" s="218" t="s">
        <v>2588</v>
      </c>
      <c r="F124" s="219" t="s">
        <v>2589</v>
      </c>
      <c r="G124" s="220" t="s">
        <v>244</v>
      </c>
      <c r="H124" s="221">
        <v>5</v>
      </c>
      <c r="I124" s="222"/>
      <c r="J124" s="223">
        <f>ROUND(I124*H124,2)</f>
        <v>0</v>
      </c>
      <c r="K124" s="219" t="s">
        <v>331</v>
      </c>
      <c r="L124" s="47"/>
      <c r="M124" s="224" t="s">
        <v>19</v>
      </c>
      <c r="N124" s="225" t="s">
        <v>43</v>
      </c>
      <c r="O124" s="87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28" t="s">
        <v>111</v>
      </c>
      <c r="AT124" s="228" t="s">
        <v>209</v>
      </c>
      <c r="AU124" s="228" t="s">
        <v>81</v>
      </c>
      <c r="AY124" s="20" t="s">
        <v>207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20" t="s">
        <v>79</v>
      </c>
      <c r="BK124" s="229">
        <f>ROUND(I124*H124,2)</f>
        <v>0</v>
      </c>
      <c r="BL124" s="20" t="s">
        <v>111</v>
      </c>
      <c r="BM124" s="228" t="s">
        <v>2590</v>
      </c>
    </row>
    <row r="125" spans="1:47" s="2" customFormat="1" ht="12">
      <c r="A125" s="41"/>
      <c r="B125" s="42"/>
      <c r="C125" s="43"/>
      <c r="D125" s="230" t="s">
        <v>215</v>
      </c>
      <c r="E125" s="43"/>
      <c r="F125" s="231" t="s">
        <v>2589</v>
      </c>
      <c r="G125" s="43"/>
      <c r="H125" s="43"/>
      <c r="I125" s="232"/>
      <c r="J125" s="43"/>
      <c r="K125" s="43"/>
      <c r="L125" s="47"/>
      <c r="M125" s="233"/>
      <c r="N125" s="23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215</v>
      </c>
      <c r="AU125" s="20" t="s">
        <v>81</v>
      </c>
    </row>
    <row r="126" spans="1:65" s="2" customFormat="1" ht="16.5" customHeight="1">
      <c r="A126" s="41"/>
      <c r="B126" s="42"/>
      <c r="C126" s="217" t="s">
        <v>351</v>
      </c>
      <c r="D126" s="217" t="s">
        <v>209</v>
      </c>
      <c r="E126" s="218" t="s">
        <v>2591</v>
      </c>
      <c r="F126" s="219" t="s">
        <v>2592</v>
      </c>
      <c r="G126" s="220" t="s">
        <v>654</v>
      </c>
      <c r="H126" s="221">
        <v>30</v>
      </c>
      <c r="I126" s="222"/>
      <c r="J126" s="223">
        <f>ROUND(I126*H126,2)</f>
        <v>0</v>
      </c>
      <c r="K126" s="219" t="s">
        <v>331</v>
      </c>
      <c r="L126" s="47"/>
      <c r="M126" s="224" t="s">
        <v>19</v>
      </c>
      <c r="N126" s="225" t="s">
        <v>43</v>
      </c>
      <c r="O126" s="87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8" t="s">
        <v>111</v>
      </c>
      <c r="AT126" s="228" t="s">
        <v>209</v>
      </c>
      <c r="AU126" s="228" t="s">
        <v>81</v>
      </c>
      <c r="AY126" s="20" t="s">
        <v>207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20" t="s">
        <v>79</v>
      </c>
      <c r="BK126" s="229">
        <f>ROUND(I126*H126,2)</f>
        <v>0</v>
      </c>
      <c r="BL126" s="20" t="s">
        <v>111</v>
      </c>
      <c r="BM126" s="228" t="s">
        <v>2593</v>
      </c>
    </row>
    <row r="127" spans="1:47" s="2" customFormat="1" ht="12">
      <c r="A127" s="41"/>
      <c r="B127" s="42"/>
      <c r="C127" s="43"/>
      <c r="D127" s="230" t="s">
        <v>215</v>
      </c>
      <c r="E127" s="43"/>
      <c r="F127" s="231" t="s">
        <v>2592</v>
      </c>
      <c r="G127" s="43"/>
      <c r="H127" s="43"/>
      <c r="I127" s="232"/>
      <c r="J127" s="43"/>
      <c r="K127" s="43"/>
      <c r="L127" s="47"/>
      <c r="M127" s="233"/>
      <c r="N127" s="23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215</v>
      </c>
      <c r="AU127" s="20" t="s">
        <v>81</v>
      </c>
    </row>
    <row r="128" spans="1:65" s="2" customFormat="1" ht="16.5" customHeight="1">
      <c r="A128" s="41"/>
      <c r="B128" s="42"/>
      <c r="C128" s="217" t="s">
        <v>355</v>
      </c>
      <c r="D128" s="217" t="s">
        <v>209</v>
      </c>
      <c r="E128" s="218" t="s">
        <v>2594</v>
      </c>
      <c r="F128" s="219" t="s">
        <v>2595</v>
      </c>
      <c r="G128" s="220" t="s">
        <v>654</v>
      </c>
      <c r="H128" s="221">
        <v>90</v>
      </c>
      <c r="I128" s="222"/>
      <c r="J128" s="223">
        <f>ROUND(I128*H128,2)</f>
        <v>0</v>
      </c>
      <c r="K128" s="219" t="s">
        <v>331</v>
      </c>
      <c r="L128" s="47"/>
      <c r="M128" s="224" t="s">
        <v>19</v>
      </c>
      <c r="N128" s="225" t="s">
        <v>43</v>
      </c>
      <c r="O128" s="87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8" t="s">
        <v>111</v>
      </c>
      <c r="AT128" s="228" t="s">
        <v>209</v>
      </c>
      <c r="AU128" s="228" t="s">
        <v>81</v>
      </c>
      <c r="AY128" s="20" t="s">
        <v>207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20" t="s">
        <v>79</v>
      </c>
      <c r="BK128" s="229">
        <f>ROUND(I128*H128,2)</f>
        <v>0</v>
      </c>
      <c r="BL128" s="20" t="s">
        <v>111</v>
      </c>
      <c r="BM128" s="228" t="s">
        <v>2596</v>
      </c>
    </row>
    <row r="129" spans="1:47" s="2" customFormat="1" ht="12">
      <c r="A129" s="41"/>
      <c r="B129" s="42"/>
      <c r="C129" s="43"/>
      <c r="D129" s="230" t="s">
        <v>215</v>
      </c>
      <c r="E129" s="43"/>
      <c r="F129" s="231" t="s">
        <v>2595</v>
      </c>
      <c r="G129" s="43"/>
      <c r="H129" s="43"/>
      <c r="I129" s="232"/>
      <c r="J129" s="43"/>
      <c r="K129" s="43"/>
      <c r="L129" s="47"/>
      <c r="M129" s="233"/>
      <c r="N129" s="23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215</v>
      </c>
      <c r="AU129" s="20" t="s">
        <v>81</v>
      </c>
    </row>
    <row r="130" spans="1:65" s="2" customFormat="1" ht="16.5" customHeight="1">
      <c r="A130" s="41"/>
      <c r="B130" s="42"/>
      <c r="C130" s="217" t="s">
        <v>359</v>
      </c>
      <c r="D130" s="217" t="s">
        <v>209</v>
      </c>
      <c r="E130" s="218" t="s">
        <v>2597</v>
      </c>
      <c r="F130" s="219" t="s">
        <v>2598</v>
      </c>
      <c r="G130" s="220" t="s">
        <v>244</v>
      </c>
      <c r="H130" s="221">
        <v>180</v>
      </c>
      <c r="I130" s="222"/>
      <c r="J130" s="223">
        <f>ROUND(I130*H130,2)</f>
        <v>0</v>
      </c>
      <c r="K130" s="219" t="s">
        <v>331</v>
      </c>
      <c r="L130" s="47"/>
      <c r="M130" s="224" t="s">
        <v>19</v>
      </c>
      <c r="N130" s="225" t="s">
        <v>43</v>
      </c>
      <c r="O130" s="87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8" t="s">
        <v>111</v>
      </c>
      <c r="AT130" s="228" t="s">
        <v>209</v>
      </c>
      <c r="AU130" s="228" t="s">
        <v>81</v>
      </c>
      <c r="AY130" s="20" t="s">
        <v>207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20" t="s">
        <v>79</v>
      </c>
      <c r="BK130" s="229">
        <f>ROUND(I130*H130,2)</f>
        <v>0</v>
      </c>
      <c r="BL130" s="20" t="s">
        <v>111</v>
      </c>
      <c r="BM130" s="228" t="s">
        <v>2599</v>
      </c>
    </row>
    <row r="131" spans="1:47" s="2" customFormat="1" ht="12">
      <c r="A131" s="41"/>
      <c r="B131" s="42"/>
      <c r="C131" s="43"/>
      <c r="D131" s="230" t="s">
        <v>215</v>
      </c>
      <c r="E131" s="43"/>
      <c r="F131" s="231" t="s">
        <v>2598</v>
      </c>
      <c r="G131" s="43"/>
      <c r="H131" s="43"/>
      <c r="I131" s="232"/>
      <c r="J131" s="43"/>
      <c r="K131" s="43"/>
      <c r="L131" s="47"/>
      <c r="M131" s="233"/>
      <c r="N131" s="23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215</v>
      </c>
      <c r="AU131" s="20" t="s">
        <v>81</v>
      </c>
    </row>
    <row r="132" spans="1:65" s="2" customFormat="1" ht="21.75" customHeight="1">
      <c r="A132" s="41"/>
      <c r="B132" s="42"/>
      <c r="C132" s="217" t="s">
        <v>363</v>
      </c>
      <c r="D132" s="217" t="s">
        <v>209</v>
      </c>
      <c r="E132" s="218" t="s">
        <v>2600</v>
      </c>
      <c r="F132" s="219" t="s">
        <v>2601</v>
      </c>
      <c r="G132" s="220" t="s">
        <v>654</v>
      </c>
      <c r="H132" s="221">
        <v>30</v>
      </c>
      <c r="I132" s="222"/>
      <c r="J132" s="223">
        <f>ROUND(I132*H132,2)</f>
        <v>0</v>
      </c>
      <c r="K132" s="219" t="s">
        <v>331</v>
      </c>
      <c r="L132" s="47"/>
      <c r="M132" s="224" t="s">
        <v>19</v>
      </c>
      <c r="N132" s="225" t="s">
        <v>43</v>
      </c>
      <c r="O132" s="87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8" t="s">
        <v>111</v>
      </c>
      <c r="AT132" s="228" t="s">
        <v>209</v>
      </c>
      <c r="AU132" s="228" t="s">
        <v>81</v>
      </c>
      <c r="AY132" s="20" t="s">
        <v>207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20" t="s">
        <v>79</v>
      </c>
      <c r="BK132" s="229">
        <f>ROUND(I132*H132,2)</f>
        <v>0</v>
      </c>
      <c r="BL132" s="20" t="s">
        <v>111</v>
      </c>
      <c r="BM132" s="228" t="s">
        <v>2602</v>
      </c>
    </row>
    <row r="133" spans="1:47" s="2" customFormat="1" ht="12">
      <c r="A133" s="41"/>
      <c r="B133" s="42"/>
      <c r="C133" s="43"/>
      <c r="D133" s="230" t="s">
        <v>215</v>
      </c>
      <c r="E133" s="43"/>
      <c r="F133" s="231" t="s">
        <v>2601</v>
      </c>
      <c r="G133" s="43"/>
      <c r="H133" s="43"/>
      <c r="I133" s="232"/>
      <c r="J133" s="43"/>
      <c r="K133" s="43"/>
      <c r="L133" s="47"/>
      <c r="M133" s="233"/>
      <c r="N133" s="234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215</v>
      </c>
      <c r="AU133" s="20" t="s">
        <v>81</v>
      </c>
    </row>
    <row r="134" spans="1:65" s="2" customFormat="1" ht="16.5" customHeight="1">
      <c r="A134" s="41"/>
      <c r="B134" s="42"/>
      <c r="C134" s="217" t="s">
        <v>367</v>
      </c>
      <c r="D134" s="217" t="s">
        <v>209</v>
      </c>
      <c r="E134" s="218" t="s">
        <v>2603</v>
      </c>
      <c r="F134" s="219" t="s">
        <v>2604</v>
      </c>
      <c r="G134" s="220" t="s">
        <v>244</v>
      </c>
      <c r="H134" s="221">
        <v>3</v>
      </c>
      <c r="I134" s="222"/>
      <c r="J134" s="223">
        <f>ROUND(I134*H134,2)</f>
        <v>0</v>
      </c>
      <c r="K134" s="219" t="s">
        <v>331</v>
      </c>
      <c r="L134" s="47"/>
      <c r="M134" s="224" t="s">
        <v>19</v>
      </c>
      <c r="N134" s="225" t="s">
        <v>43</v>
      </c>
      <c r="O134" s="87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8" t="s">
        <v>111</v>
      </c>
      <c r="AT134" s="228" t="s">
        <v>209</v>
      </c>
      <c r="AU134" s="228" t="s">
        <v>81</v>
      </c>
      <c r="AY134" s="20" t="s">
        <v>207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20" t="s">
        <v>79</v>
      </c>
      <c r="BK134" s="229">
        <f>ROUND(I134*H134,2)</f>
        <v>0</v>
      </c>
      <c r="BL134" s="20" t="s">
        <v>111</v>
      </c>
      <c r="BM134" s="228" t="s">
        <v>2605</v>
      </c>
    </row>
    <row r="135" spans="1:47" s="2" customFormat="1" ht="12">
      <c r="A135" s="41"/>
      <c r="B135" s="42"/>
      <c r="C135" s="43"/>
      <c r="D135" s="230" t="s">
        <v>215</v>
      </c>
      <c r="E135" s="43"/>
      <c r="F135" s="231" t="s">
        <v>2604</v>
      </c>
      <c r="G135" s="43"/>
      <c r="H135" s="43"/>
      <c r="I135" s="232"/>
      <c r="J135" s="43"/>
      <c r="K135" s="43"/>
      <c r="L135" s="47"/>
      <c r="M135" s="233"/>
      <c r="N135" s="234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215</v>
      </c>
      <c r="AU135" s="20" t="s">
        <v>81</v>
      </c>
    </row>
    <row r="136" spans="1:65" s="2" customFormat="1" ht="16.5" customHeight="1">
      <c r="A136" s="41"/>
      <c r="B136" s="42"/>
      <c r="C136" s="217" t="s">
        <v>7</v>
      </c>
      <c r="D136" s="217" t="s">
        <v>209</v>
      </c>
      <c r="E136" s="218" t="s">
        <v>2528</v>
      </c>
      <c r="F136" s="219" t="s">
        <v>2529</v>
      </c>
      <c r="G136" s="220" t="s">
        <v>244</v>
      </c>
      <c r="H136" s="221">
        <v>1</v>
      </c>
      <c r="I136" s="222"/>
      <c r="J136" s="223">
        <f>ROUND(I136*H136,2)</f>
        <v>0</v>
      </c>
      <c r="K136" s="219" t="s">
        <v>331</v>
      </c>
      <c r="L136" s="47"/>
      <c r="M136" s="224" t="s">
        <v>19</v>
      </c>
      <c r="N136" s="225" t="s">
        <v>43</v>
      </c>
      <c r="O136" s="87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28" t="s">
        <v>111</v>
      </c>
      <c r="AT136" s="228" t="s">
        <v>209</v>
      </c>
      <c r="AU136" s="228" t="s">
        <v>81</v>
      </c>
      <c r="AY136" s="20" t="s">
        <v>207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20" t="s">
        <v>79</v>
      </c>
      <c r="BK136" s="229">
        <f>ROUND(I136*H136,2)</f>
        <v>0</v>
      </c>
      <c r="BL136" s="20" t="s">
        <v>111</v>
      </c>
      <c r="BM136" s="228" t="s">
        <v>2606</v>
      </c>
    </row>
    <row r="137" spans="1:47" s="2" customFormat="1" ht="12">
      <c r="A137" s="41"/>
      <c r="B137" s="42"/>
      <c r="C137" s="43"/>
      <c r="D137" s="230" t="s">
        <v>215</v>
      </c>
      <c r="E137" s="43"/>
      <c r="F137" s="231" t="s">
        <v>2529</v>
      </c>
      <c r="G137" s="43"/>
      <c r="H137" s="43"/>
      <c r="I137" s="232"/>
      <c r="J137" s="43"/>
      <c r="K137" s="43"/>
      <c r="L137" s="47"/>
      <c r="M137" s="233"/>
      <c r="N137" s="234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215</v>
      </c>
      <c r="AU137" s="20" t="s">
        <v>81</v>
      </c>
    </row>
    <row r="138" spans="1:65" s="2" customFormat="1" ht="16.5" customHeight="1">
      <c r="A138" s="41"/>
      <c r="B138" s="42"/>
      <c r="C138" s="217" t="s">
        <v>375</v>
      </c>
      <c r="D138" s="217" t="s">
        <v>209</v>
      </c>
      <c r="E138" s="218" t="s">
        <v>2607</v>
      </c>
      <c r="F138" s="219" t="s">
        <v>2608</v>
      </c>
      <c r="G138" s="220" t="s">
        <v>244</v>
      </c>
      <c r="H138" s="221">
        <v>1</v>
      </c>
      <c r="I138" s="222"/>
      <c r="J138" s="223">
        <f>ROUND(I138*H138,2)</f>
        <v>0</v>
      </c>
      <c r="K138" s="219" t="s">
        <v>331</v>
      </c>
      <c r="L138" s="47"/>
      <c r="M138" s="224" t="s">
        <v>19</v>
      </c>
      <c r="N138" s="225" t="s">
        <v>43</v>
      </c>
      <c r="O138" s="87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8" t="s">
        <v>111</v>
      </c>
      <c r="AT138" s="228" t="s">
        <v>209</v>
      </c>
      <c r="AU138" s="228" t="s">
        <v>81</v>
      </c>
      <c r="AY138" s="20" t="s">
        <v>207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20" t="s">
        <v>79</v>
      </c>
      <c r="BK138" s="229">
        <f>ROUND(I138*H138,2)</f>
        <v>0</v>
      </c>
      <c r="BL138" s="20" t="s">
        <v>111</v>
      </c>
      <c r="BM138" s="228" t="s">
        <v>2609</v>
      </c>
    </row>
    <row r="139" spans="1:47" s="2" customFormat="1" ht="12">
      <c r="A139" s="41"/>
      <c r="B139" s="42"/>
      <c r="C139" s="43"/>
      <c r="D139" s="230" t="s">
        <v>215</v>
      </c>
      <c r="E139" s="43"/>
      <c r="F139" s="231" t="s">
        <v>2608</v>
      </c>
      <c r="G139" s="43"/>
      <c r="H139" s="43"/>
      <c r="I139" s="232"/>
      <c r="J139" s="43"/>
      <c r="K139" s="43"/>
      <c r="L139" s="47"/>
      <c r="M139" s="233"/>
      <c r="N139" s="234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215</v>
      </c>
      <c r="AU139" s="20" t="s">
        <v>81</v>
      </c>
    </row>
    <row r="140" spans="1:65" s="2" customFormat="1" ht="16.5" customHeight="1">
      <c r="A140" s="41"/>
      <c r="B140" s="42"/>
      <c r="C140" s="217" t="s">
        <v>380</v>
      </c>
      <c r="D140" s="217" t="s">
        <v>209</v>
      </c>
      <c r="E140" s="218" t="s">
        <v>2610</v>
      </c>
      <c r="F140" s="219" t="s">
        <v>2611</v>
      </c>
      <c r="G140" s="220" t="s">
        <v>244</v>
      </c>
      <c r="H140" s="221">
        <v>1</v>
      </c>
      <c r="I140" s="222"/>
      <c r="J140" s="223">
        <f>ROUND(I140*H140,2)</f>
        <v>0</v>
      </c>
      <c r="K140" s="219" t="s">
        <v>331</v>
      </c>
      <c r="L140" s="47"/>
      <c r="M140" s="224" t="s">
        <v>19</v>
      </c>
      <c r="N140" s="225" t="s">
        <v>43</v>
      </c>
      <c r="O140" s="87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8" t="s">
        <v>111</v>
      </c>
      <c r="AT140" s="228" t="s">
        <v>209</v>
      </c>
      <c r="AU140" s="228" t="s">
        <v>81</v>
      </c>
      <c r="AY140" s="20" t="s">
        <v>207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20" t="s">
        <v>79</v>
      </c>
      <c r="BK140" s="229">
        <f>ROUND(I140*H140,2)</f>
        <v>0</v>
      </c>
      <c r="BL140" s="20" t="s">
        <v>111</v>
      </c>
      <c r="BM140" s="228" t="s">
        <v>2612</v>
      </c>
    </row>
    <row r="141" spans="1:47" s="2" customFormat="1" ht="12">
      <c r="A141" s="41"/>
      <c r="B141" s="42"/>
      <c r="C141" s="43"/>
      <c r="D141" s="230" t="s">
        <v>215</v>
      </c>
      <c r="E141" s="43"/>
      <c r="F141" s="231" t="s">
        <v>2611</v>
      </c>
      <c r="G141" s="43"/>
      <c r="H141" s="43"/>
      <c r="I141" s="232"/>
      <c r="J141" s="43"/>
      <c r="K141" s="43"/>
      <c r="L141" s="47"/>
      <c r="M141" s="233"/>
      <c r="N141" s="234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215</v>
      </c>
      <c r="AU141" s="20" t="s">
        <v>81</v>
      </c>
    </row>
    <row r="142" spans="1:65" s="2" customFormat="1" ht="16.5" customHeight="1">
      <c r="A142" s="41"/>
      <c r="B142" s="42"/>
      <c r="C142" s="217" t="s">
        <v>384</v>
      </c>
      <c r="D142" s="217" t="s">
        <v>209</v>
      </c>
      <c r="E142" s="218" t="s">
        <v>2613</v>
      </c>
      <c r="F142" s="219" t="s">
        <v>2614</v>
      </c>
      <c r="G142" s="220" t="s">
        <v>244</v>
      </c>
      <c r="H142" s="221">
        <v>1</v>
      </c>
      <c r="I142" s="222"/>
      <c r="J142" s="223">
        <f>ROUND(I142*H142,2)</f>
        <v>0</v>
      </c>
      <c r="K142" s="219" t="s">
        <v>331</v>
      </c>
      <c r="L142" s="47"/>
      <c r="M142" s="224" t="s">
        <v>19</v>
      </c>
      <c r="N142" s="225" t="s">
        <v>43</v>
      </c>
      <c r="O142" s="87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28" t="s">
        <v>111</v>
      </c>
      <c r="AT142" s="228" t="s">
        <v>209</v>
      </c>
      <c r="AU142" s="228" t="s">
        <v>81</v>
      </c>
      <c r="AY142" s="20" t="s">
        <v>207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20" t="s">
        <v>79</v>
      </c>
      <c r="BK142" s="229">
        <f>ROUND(I142*H142,2)</f>
        <v>0</v>
      </c>
      <c r="BL142" s="20" t="s">
        <v>111</v>
      </c>
      <c r="BM142" s="228" t="s">
        <v>2615</v>
      </c>
    </row>
    <row r="143" spans="1:47" s="2" customFormat="1" ht="12">
      <c r="A143" s="41"/>
      <c r="B143" s="42"/>
      <c r="C143" s="43"/>
      <c r="D143" s="230" t="s">
        <v>215</v>
      </c>
      <c r="E143" s="43"/>
      <c r="F143" s="231" t="s">
        <v>2614</v>
      </c>
      <c r="G143" s="43"/>
      <c r="H143" s="43"/>
      <c r="I143" s="232"/>
      <c r="J143" s="43"/>
      <c r="K143" s="43"/>
      <c r="L143" s="47"/>
      <c r="M143" s="233"/>
      <c r="N143" s="234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215</v>
      </c>
      <c r="AU143" s="20" t="s">
        <v>81</v>
      </c>
    </row>
    <row r="144" spans="1:65" s="2" customFormat="1" ht="16.5" customHeight="1">
      <c r="A144" s="41"/>
      <c r="B144" s="42"/>
      <c r="C144" s="217" t="s">
        <v>388</v>
      </c>
      <c r="D144" s="217" t="s">
        <v>209</v>
      </c>
      <c r="E144" s="218" t="s">
        <v>2616</v>
      </c>
      <c r="F144" s="219" t="s">
        <v>2617</v>
      </c>
      <c r="G144" s="220" t="s">
        <v>244</v>
      </c>
      <c r="H144" s="221">
        <v>1</v>
      </c>
      <c r="I144" s="222"/>
      <c r="J144" s="223">
        <f>ROUND(I144*H144,2)</f>
        <v>0</v>
      </c>
      <c r="K144" s="219" t="s">
        <v>331</v>
      </c>
      <c r="L144" s="47"/>
      <c r="M144" s="224" t="s">
        <v>19</v>
      </c>
      <c r="N144" s="225" t="s">
        <v>43</v>
      </c>
      <c r="O144" s="87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28" t="s">
        <v>111</v>
      </c>
      <c r="AT144" s="228" t="s">
        <v>209</v>
      </c>
      <c r="AU144" s="228" t="s">
        <v>81</v>
      </c>
      <c r="AY144" s="20" t="s">
        <v>207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20" t="s">
        <v>79</v>
      </c>
      <c r="BK144" s="229">
        <f>ROUND(I144*H144,2)</f>
        <v>0</v>
      </c>
      <c r="BL144" s="20" t="s">
        <v>111</v>
      </c>
      <c r="BM144" s="228" t="s">
        <v>2618</v>
      </c>
    </row>
    <row r="145" spans="1:47" s="2" customFormat="1" ht="12">
      <c r="A145" s="41"/>
      <c r="B145" s="42"/>
      <c r="C145" s="43"/>
      <c r="D145" s="230" t="s">
        <v>215</v>
      </c>
      <c r="E145" s="43"/>
      <c r="F145" s="231" t="s">
        <v>2617</v>
      </c>
      <c r="G145" s="43"/>
      <c r="H145" s="43"/>
      <c r="I145" s="232"/>
      <c r="J145" s="43"/>
      <c r="K145" s="43"/>
      <c r="L145" s="47"/>
      <c r="M145" s="233"/>
      <c r="N145" s="234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215</v>
      </c>
      <c r="AU145" s="20" t="s">
        <v>81</v>
      </c>
    </row>
    <row r="146" spans="1:65" s="2" customFormat="1" ht="16.5" customHeight="1">
      <c r="A146" s="41"/>
      <c r="B146" s="42"/>
      <c r="C146" s="217" t="s">
        <v>393</v>
      </c>
      <c r="D146" s="217" t="s">
        <v>209</v>
      </c>
      <c r="E146" s="218" t="s">
        <v>2536</v>
      </c>
      <c r="F146" s="219" t="s">
        <v>2472</v>
      </c>
      <c r="G146" s="220" t="s">
        <v>244</v>
      </c>
      <c r="H146" s="221">
        <v>1</v>
      </c>
      <c r="I146" s="222"/>
      <c r="J146" s="223">
        <f>ROUND(I146*H146,2)</f>
        <v>0</v>
      </c>
      <c r="K146" s="219" t="s">
        <v>331</v>
      </c>
      <c r="L146" s="47"/>
      <c r="M146" s="224" t="s">
        <v>19</v>
      </c>
      <c r="N146" s="225" t="s">
        <v>43</v>
      </c>
      <c r="O146" s="87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8" t="s">
        <v>111</v>
      </c>
      <c r="AT146" s="228" t="s">
        <v>209</v>
      </c>
      <c r="AU146" s="228" t="s">
        <v>81</v>
      </c>
      <c r="AY146" s="20" t="s">
        <v>207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20" t="s">
        <v>79</v>
      </c>
      <c r="BK146" s="229">
        <f>ROUND(I146*H146,2)</f>
        <v>0</v>
      </c>
      <c r="BL146" s="20" t="s">
        <v>111</v>
      </c>
      <c r="BM146" s="228" t="s">
        <v>2619</v>
      </c>
    </row>
    <row r="147" spans="1:47" s="2" customFormat="1" ht="12">
      <c r="A147" s="41"/>
      <c r="B147" s="42"/>
      <c r="C147" s="43"/>
      <c r="D147" s="230" t="s">
        <v>215</v>
      </c>
      <c r="E147" s="43"/>
      <c r="F147" s="231" t="s">
        <v>2472</v>
      </c>
      <c r="G147" s="43"/>
      <c r="H147" s="43"/>
      <c r="I147" s="232"/>
      <c r="J147" s="43"/>
      <c r="K147" s="43"/>
      <c r="L147" s="47"/>
      <c r="M147" s="296"/>
      <c r="N147" s="297"/>
      <c r="O147" s="298"/>
      <c r="P147" s="298"/>
      <c r="Q147" s="298"/>
      <c r="R147" s="298"/>
      <c r="S147" s="298"/>
      <c r="T147" s="299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215</v>
      </c>
      <c r="AU147" s="20" t="s">
        <v>81</v>
      </c>
    </row>
    <row r="148" spans="1:31" s="2" customFormat="1" ht="6.95" customHeight="1">
      <c r="A148" s="41"/>
      <c r="B148" s="62"/>
      <c r="C148" s="63"/>
      <c r="D148" s="63"/>
      <c r="E148" s="63"/>
      <c r="F148" s="63"/>
      <c r="G148" s="63"/>
      <c r="H148" s="63"/>
      <c r="I148" s="63"/>
      <c r="J148" s="63"/>
      <c r="K148" s="63"/>
      <c r="L148" s="47"/>
      <c r="M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</row>
  </sheetData>
  <sheetProtection password="C7B5" sheet="1" objects="1" scenarios="1" formatColumns="0" formatRows="0" autoFilter="0"/>
  <autoFilter ref="C92:K147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127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81</v>
      </c>
    </row>
    <row r="4" spans="2:46" s="1" customFormat="1" ht="24.95" customHeight="1">
      <c r="B4" s="23"/>
      <c r="D4" s="145" t="s">
        <v>138</v>
      </c>
      <c r="L4" s="23"/>
      <c r="M4" s="14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7" t="s">
        <v>16</v>
      </c>
      <c r="L6" s="23"/>
    </row>
    <row r="7" spans="2:12" s="1" customFormat="1" ht="26.25" customHeight="1">
      <c r="B7" s="23"/>
      <c r="E7" s="148" t="str">
        <f>'Rekapitulace stavby'!K6</f>
        <v>ZČU - REKONSTRUKCE POSLUCHÁREN UP 101,104,108,112 a 115</v>
      </c>
      <c r="F7" s="147"/>
      <c r="G7" s="147"/>
      <c r="H7" s="147"/>
      <c r="L7" s="23"/>
    </row>
    <row r="8" spans="2:12" ht="12">
      <c r="B8" s="23"/>
      <c r="D8" s="147" t="s">
        <v>147</v>
      </c>
      <c r="L8" s="23"/>
    </row>
    <row r="9" spans="2:12" s="1" customFormat="1" ht="16.5" customHeight="1">
      <c r="B9" s="23"/>
      <c r="E9" s="148" t="s">
        <v>150</v>
      </c>
      <c r="F9" s="1"/>
      <c r="G9" s="1"/>
      <c r="H9" s="1"/>
      <c r="L9" s="23"/>
    </row>
    <row r="10" spans="2:12" s="1" customFormat="1" ht="12" customHeight="1">
      <c r="B10" s="23"/>
      <c r="D10" s="147" t="s">
        <v>153</v>
      </c>
      <c r="L10" s="23"/>
    </row>
    <row r="11" spans="1:31" s="2" customFormat="1" ht="16.5" customHeight="1">
      <c r="A11" s="41"/>
      <c r="B11" s="47"/>
      <c r="C11" s="41"/>
      <c r="D11" s="41"/>
      <c r="E11" s="160" t="s">
        <v>1438</v>
      </c>
      <c r="F11" s="41"/>
      <c r="G11" s="41"/>
      <c r="H11" s="41"/>
      <c r="I11" s="41"/>
      <c r="J11" s="41"/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7" t="s">
        <v>1439</v>
      </c>
      <c r="E12" s="41"/>
      <c r="F12" s="41"/>
      <c r="G12" s="41"/>
      <c r="H12" s="41"/>
      <c r="I12" s="41"/>
      <c r="J12" s="41"/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7"/>
      <c r="C13" s="41"/>
      <c r="D13" s="41"/>
      <c r="E13" s="150" t="s">
        <v>2620</v>
      </c>
      <c r="F13" s="41"/>
      <c r="G13" s="41"/>
      <c r="H13" s="41"/>
      <c r="I13" s="41"/>
      <c r="J13" s="41"/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7"/>
      <c r="C14" s="41"/>
      <c r="D14" s="41"/>
      <c r="E14" s="41"/>
      <c r="F14" s="41"/>
      <c r="G14" s="41"/>
      <c r="H14" s="41"/>
      <c r="I14" s="41"/>
      <c r="J14" s="41"/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7"/>
      <c r="C15" s="41"/>
      <c r="D15" s="147" t="s">
        <v>18</v>
      </c>
      <c r="E15" s="41"/>
      <c r="F15" s="136" t="s">
        <v>19</v>
      </c>
      <c r="G15" s="41"/>
      <c r="H15" s="41"/>
      <c r="I15" s="147" t="s">
        <v>20</v>
      </c>
      <c r="J15" s="136" t="s">
        <v>19</v>
      </c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21</v>
      </c>
      <c r="E16" s="41"/>
      <c r="F16" s="136" t="s">
        <v>22</v>
      </c>
      <c r="G16" s="41"/>
      <c r="H16" s="41"/>
      <c r="I16" s="147" t="s">
        <v>23</v>
      </c>
      <c r="J16" s="151" t="str">
        <f>'Rekapitulace stavby'!AN8</f>
        <v>15. 1. 2024</v>
      </c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7"/>
      <c r="C17" s="41"/>
      <c r="D17" s="41"/>
      <c r="E17" s="41"/>
      <c r="F17" s="41"/>
      <c r="G17" s="41"/>
      <c r="H17" s="41"/>
      <c r="I17" s="41"/>
      <c r="J17" s="41"/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7"/>
      <c r="C18" s="41"/>
      <c r="D18" s="147" t="s">
        <v>25</v>
      </c>
      <c r="E18" s="41"/>
      <c r="F18" s="41"/>
      <c r="G18" s="41"/>
      <c r="H18" s="41"/>
      <c r="I18" s="147" t="s">
        <v>26</v>
      </c>
      <c r="J18" s="136" t="s">
        <v>19</v>
      </c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7"/>
      <c r="C19" s="41"/>
      <c r="D19" s="41"/>
      <c r="E19" s="136" t="s">
        <v>27</v>
      </c>
      <c r="F19" s="41"/>
      <c r="G19" s="41"/>
      <c r="H19" s="41"/>
      <c r="I19" s="147" t="s">
        <v>28</v>
      </c>
      <c r="J19" s="136" t="s">
        <v>19</v>
      </c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7"/>
      <c r="C20" s="41"/>
      <c r="D20" s="41"/>
      <c r="E20" s="41"/>
      <c r="F20" s="41"/>
      <c r="G20" s="41"/>
      <c r="H20" s="41"/>
      <c r="I20" s="41"/>
      <c r="J20" s="41"/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7"/>
      <c r="C21" s="41"/>
      <c r="D21" s="147" t="s">
        <v>29</v>
      </c>
      <c r="E21" s="41"/>
      <c r="F21" s="41"/>
      <c r="G21" s="41"/>
      <c r="H21" s="41"/>
      <c r="I21" s="147" t="s">
        <v>26</v>
      </c>
      <c r="J21" s="36" t="str">
        <f>'Rekapitulace stavby'!AN13</f>
        <v>Vyplň údaj</v>
      </c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7"/>
      <c r="C22" s="41"/>
      <c r="D22" s="41"/>
      <c r="E22" s="36" t="str">
        <f>'Rekapitulace stavby'!E14</f>
        <v>Vyplň údaj</v>
      </c>
      <c r="F22" s="136"/>
      <c r="G22" s="136"/>
      <c r="H22" s="136"/>
      <c r="I22" s="147" t="s">
        <v>28</v>
      </c>
      <c r="J22" s="36" t="str">
        <f>'Rekapitulace stavby'!AN14</f>
        <v>Vyplň údaj</v>
      </c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7"/>
      <c r="C23" s="41"/>
      <c r="D23" s="41"/>
      <c r="E23" s="41"/>
      <c r="F23" s="41"/>
      <c r="G23" s="41"/>
      <c r="H23" s="41"/>
      <c r="I23" s="41"/>
      <c r="J23" s="41"/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7"/>
      <c r="C24" s="41"/>
      <c r="D24" s="147" t="s">
        <v>31</v>
      </c>
      <c r="E24" s="41"/>
      <c r="F24" s="41"/>
      <c r="G24" s="41"/>
      <c r="H24" s="41"/>
      <c r="I24" s="147" t="s">
        <v>26</v>
      </c>
      <c r="J24" s="136" t="s">
        <v>19</v>
      </c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7"/>
      <c r="C25" s="41"/>
      <c r="D25" s="41"/>
      <c r="E25" s="136" t="s">
        <v>32</v>
      </c>
      <c r="F25" s="41"/>
      <c r="G25" s="41"/>
      <c r="H25" s="41"/>
      <c r="I25" s="147" t="s">
        <v>28</v>
      </c>
      <c r="J25" s="136" t="s">
        <v>19</v>
      </c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7"/>
      <c r="C26" s="41"/>
      <c r="D26" s="41"/>
      <c r="E26" s="41"/>
      <c r="F26" s="41"/>
      <c r="G26" s="41"/>
      <c r="H26" s="41"/>
      <c r="I26" s="41"/>
      <c r="J26" s="41"/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7"/>
      <c r="C27" s="41"/>
      <c r="D27" s="147" t="s">
        <v>34</v>
      </c>
      <c r="E27" s="41"/>
      <c r="F27" s="41"/>
      <c r="G27" s="41"/>
      <c r="H27" s="41"/>
      <c r="I27" s="147" t="s">
        <v>26</v>
      </c>
      <c r="J27" s="136" t="s">
        <v>19</v>
      </c>
      <c r="K27" s="41"/>
      <c r="L27" s="149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7"/>
      <c r="C28" s="41"/>
      <c r="D28" s="41"/>
      <c r="E28" s="136" t="s">
        <v>35</v>
      </c>
      <c r="F28" s="41"/>
      <c r="G28" s="41"/>
      <c r="H28" s="41"/>
      <c r="I28" s="147" t="s">
        <v>28</v>
      </c>
      <c r="J28" s="136" t="s">
        <v>19</v>
      </c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41"/>
      <c r="E29" s="41"/>
      <c r="F29" s="41"/>
      <c r="G29" s="41"/>
      <c r="H29" s="41"/>
      <c r="I29" s="41"/>
      <c r="J29" s="41"/>
      <c r="K29" s="41"/>
      <c r="L29" s="149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7"/>
      <c r="C30" s="41"/>
      <c r="D30" s="147" t="s">
        <v>36</v>
      </c>
      <c r="E30" s="41"/>
      <c r="F30" s="41"/>
      <c r="G30" s="41"/>
      <c r="H30" s="41"/>
      <c r="I30" s="41"/>
      <c r="J30" s="41"/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52"/>
      <c r="B31" s="153"/>
      <c r="C31" s="152"/>
      <c r="D31" s="152"/>
      <c r="E31" s="154" t="s">
        <v>37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1"/>
      <c r="B32" s="47"/>
      <c r="C32" s="41"/>
      <c r="D32" s="41"/>
      <c r="E32" s="41"/>
      <c r="F32" s="41"/>
      <c r="G32" s="41"/>
      <c r="H32" s="41"/>
      <c r="I32" s="41"/>
      <c r="J32" s="41"/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6"/>
      <c r="E33" s="156"/>
      <c r="F33" s="156"/>
      <c r="G33" s="156"/>
      <c r="H33" s="156"/>
      <c r="I33" s="156"/>
      <c r="J33" s="156"/>
      <c r="K33" s="156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7"/>
      <c r="C34" s="41"/>
      <c r="D34" s="157" t="s">
        <v>38</v>
      </c>
      <c r="E34" s="41"/>
      <c r="F34" s="41"/>
      <c r="G34" s="41"/>
      <c r="H34" s="41"/>
      <c r="I34" s="41"/>
      <c r="J34" s="158">
        <f>ROUND(J94,2)</f>
        <v>0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7"/>
      <c r="C35" s="41"/>
      <c r="D35" s="156"/>
      <c r="E35" s="156"/>
      <c r="F35" s="156"/>
      <c r="G35" s="156"/>
      <c r="H35" s="156"/>
      <c r="I35" s="156"/>
      <c r="J35" s="156"/>
      <c r="K35" s="156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41"/>
      <c r="F36" s="159" t="s">
        <v>40</v>
      </c>
      <c r="G36" s="41"/>
      <c r="H36" s="41"/>
      <c r="I36" s="159" t="s">
        <v>39</v>
      </c>
      <c r="J36" s="159" t="s">
        <v>41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7"/>
      <c r="C37" s="41"/>
      <c r="D37" s="160" t="s">
        <v>42</v>
      </c>
      <c r="E37" s="147" t="s">
        <v>43</v>
      </c>
      <c r="F37" s="161">
        <f>ROUND((SUM(BE94:BE133)),2)</f>
        <v>0</v>
      </c>
      <c r="G37" s="41"/>
      <c r="H37" s="41"/>
      <c r="I37" s="162">
        <v>0.21</v>
      </c>
      <c r="J37" s="161">
        <f>ROUND(((SUM(BE94:BE133))*I37),2)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7"/>
      <c r="C38" s="41"/>
      <c r="D38" s="41"/>
      <c r="E38" s="147" t="s">
        <v>44</v>
      </c>
      <c r="F38" s="161">
        <f>ROUND((SUM(BF94:BF133)),2)</f>
        <v>0</v>
      </c>
      <c r="G38" s="41"/>
      <c r="H38" s="41"/>
      <c r="I38" s="162">
        <v>0.12</v>
      </c>
      <c r="J38" s="161">
        <f>ROUND(((SUM(BF94:BF133))*I38),2)</f>
        <v>0</v>
      </c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45</v>
      </c>
      <c r="F39" s="161">
        <f>ROUND((SUM(BG94:BG133)),2)</f>
        <v>0</v>
      </c>
      <c r="G39" s="41"/>
      <c r="H39" s="41"/>
      <c r="I39" s="162">
        <v>0.21</v>
      </c>
      <c r="J39" s="161">
        <f>0</f>
        <v>0</v>
      </c>
      <c r="K39" s="41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7"/>
      <c r="C40" s="41"/>
      <c r="D40" s="41"/>
      <c r="E40" s="147" t="s">
        <v>46</v>
      </c>
      <c r="F40" s="161">
        <f>ROUND((SUM(BH94:BH133)),2)</f>
        <v>0</v>
      </c>
      <c r="G40" s="41"/>
      <c r="H40" s="41"/>
      <c r="I40" s="162">
        <v>0.12</v>
      </c>
      <c r="J40" s="161">
        <f>0</f>
        <v>0</v>
      </c>
      <c r="K40" s="4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7"/>
      <c r="C41" s="41"/>
      <c r="D41" s="41"/>
      <c r="E41" s="147" t="s">
        <v>47</v>
      </c>
      <c r="F41" s="161">
        <f>ROUND((SUM(BI94:BI133)),2)</f>
        <v>0</v>
      </c>
      <c r="G41" s="41"/>
      <c r="H41" s="41"/>
      <c r="I41" s="162">
        <v>0</v>
      </c>
      <c r="J41" s="161">
        <f>0</f>
        <v>0</v>
      </c>
      <c r="K41" s="41"/>
      <c r="L41" s="149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7"/>
      <c r="C42" s="41"/>
      <c r="D42" s="41"/>
      <c r="E42" s="41"/>
      <c r="F42" s="41"/>
      <c r="G42" s="41"/>
      <c r="H42" s="41"/>
      <c r="I42" s="41"/>
      <c r="J42" s="41"/>
      <c r="K42" s="41"/>
      <c r="L42" s="14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7"/>
      <c r="C43" s="163"/>
      <c r="D43" s="164" t="s">
        <v>48</v>
      </c>
      <c r="E43" s="165"/>
      <c r="F43" s="165"/>
      <c r="G43" s="166" t="s">
        <v>49</v>
      </c>
      <c r="H43" s="167" t="s">
        <v>50</v>
      </c>
      <c r="I43" s="165"/>
      <c r="J43" s="168">
        <f>SUM(J34:J41)</f>
        <v>0</v>
      </c>
      <c r="K43" s="169"/>
      <c r="L43" s="149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9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8" spans="1:31" s="2" customFormat="1" ht="6.95" customHeight="1">
      <c r="A48" s="4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24.95" customHeight="1">
      <c r="A49" s="41"/>
      <c r="B49" s="42"/>
      <c r="C49" s="26" t="s">
        <v>157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6.95" customHeight="1">
      <c r="A50" s="41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12" customHeight="1">
      <c r="A51" s="41"/>
      <c r="B51" s="42"/>
      <c r="C51" s="35" t="s">
        <v>16</v>
      </c>
      <c r="D51" s="43"/>
      <c r="E51" s="43"/>
      <c r="F51" s="43"/>
      <c r="G51" s="43"/>
      <c r="H51" s="43"/>
      <c r="I51" s="43"/>
      <c r="J51" s="43"/>
      <c r="K51" s="43"/>
      <c r="L51" s="149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26.25" customHeight="1">
      <c r="A52" s="41"/>
      <c r="B52" s="42"/>
      <c r="C52" s="43"/>
      <c r="D52" s="43"/>
      <c r="E52" s="174" t="str">
        <f>E7</f>
        <v>ZČU - REKONSTRUKCE POSLUCHÁREN UP 101,104,108,112 a 115</v>
      </c>
      <c r="F52" s="35"/>
      <c r="G52" s="35"/>
      <c r="H52" s="35"/>
      <c r="I52" s="43"/>
      <c r="J52" s="43"/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2:12" s="1" customFormat="1" ht="12" customHeight="1">
      <c r="B53" s="24"/>
      <c r="C53" s="35" t="s">
        <v>147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174" t="s">
        <v>150</v>
      </c>
      <c r="F54" s="25"/>
      <c r="G54" s="25"/>
      <c r="H54" s="25"/>
      <c r="I54" s="25"/>
      <c r="J54" s="25"/>
      <c r="K54" s="25"/>
      <c r="L54" s="23"/>
    </row>
    <row r="55" spans="2:12" s="1" customFormat="1" ht="12" customHeight="1">
      <c r="B55" s="24"/>
      <c r="C55" s="35" t="s">
        <v>153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41"/>
      <c r="B56" s="42"/>
      <c r="C56" s="43"/>
      <c r="D56" s="43"/>
      <c r="E56" s="295" t="s">
        <v>1438</v>
      </c>
      <c r="F56" s="43"/>
      <c r="G56" s="43"/>
      <c r="H56" s="43"/>
      <c r="I56" s="43"/>
      <c r="J56" s="43"/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12" customHeight="1">
      <c r="A57" s="41"/>
      <c r="B57" s="42"/>
      <c r="C57" s="35" t="s">
        <v>1439</v>
      </c>
      <c r="D57" s="43"/>
      <c r="E57" s="43"/>
      <c r="F57" s="43"/>
      <c r="G57" s="43"/>
      <c r="H57" s="43"/>
      <c r="I57" s="43"/>
      <c r="J57" s="43"/>
      <c r="K57" s="43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6.5" customHeight="1">
      <c r="A58" s="41"/>
      <c r="B58" s="42"/>
      <c r="C58" s="43"/>
      <c r="D58" s="43"/>
      <c r="E58" s="72" t="str">
        <f>E13</f>
        <v>D.1.4.k - Kamerový systém CCTV</v>
      </c>
      <c r="F58" s="43"/>
      <c r="G58" s="43"/>
      <c r="H58" s="43"/>
      <c r="I58" s="43"/>
      <c r="J58" s="43"/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6.95" customHeight="1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2" customHeight="1">
      <c r="A60" s="41"/>
      <c r="B60" s="42"/>
      <c r="C60" s="35" t="s">
        <v>21</v>
      </c>
      <c r="D60" s="43"/>
      <c r="E60" s="43"/>
      <c r="F60" s="30" t="str">
        <f>F16</f>
        <v>Areál ZČU, Univerzitní 22, 306 14 Plzeň</v>
      </c>
      <c r="G60" s="43"/>
      <c r="H60" s="43"/>
      <c r="I60" s="35" t="s">
        <v>23</v>
      </c>
      <c r="J60" s="75" t="str">
        <f>IF(J16="","",J16)</f>
        <v>15. 1. 2024</v>
      </c>
      <c r="K60" s="43"/>
      <c r="L60" s="149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6.95" customHeight="1">
      <c r="A61" s="41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14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25.65" customHeight="1">
      <c r="A62" s="41"/>
      <c r="B62" s="42"/>
      <c r="C62" s="35" t="s">
        <v>25</v>
      </c>
      <c r="D62" s="43"/>
      <c r="E62" s="43"/>
      <c r="F62" s="30" t="str">
        <f>E19</f>
        <v>Západočeská univerzita v Plzni, Univerzitní 8, 306</v>
      </c>
      <c r="G62" s="43"/>
      <c r="H62" s="43"/>
      <c r="I62" s="35" t="s">
        <v>31</v>
      </c>
      <c r="J62" s="39" t="str">
        <f>E25</f>
        <v>ATELIER SOUKUP OPL ŠVEHLA S.R.O.</v>
      </c>
      <c r="K62" s="43"/>
      <c r="L62" s="149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31" s="2" customFormat="1" ht="15.15" customHeight="1">
      <c r="A63" s="41"/>
      <c r="B63" s="42"/>
      <c r="C63" s="35" t="s">
        <v>29</v>
      </c>
      <c r="D63" s="43"/>
      <c r="E63" s="43"/>
      <c r="F63" s="30" t="str">
        <f>IF(E22="","",E22)</f>
        <v>Vyplň údaj</v>
      </c>
      <c r="G63" s="43"/>
      <c r="H63" s="43"/>
      <c r="I63" s="35" t="s">
        <v>34</v>
      </c>
      <c r="J63" s="39" t="str">
        <f>E28</f>
        <v>Michal Jirka</v>
      </c>
      <c r="K63" s="43"/>
      <c r="L63" s="149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1:31" s="2" customFormat="1" ht="10.3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49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29.25" customHeight="1">
      <c r="A65" s="41"/>
      <c r="B65" s="42"/>
      <c r="C65" s="175" t="s">
        <v>158</v>
      </c>
      <c r="D65" s="176"/>
      <c r="E65" s="176"/>
      <c r="F65" s="176"/>
      <c r="G65" s="176"/>
      <c r="H65" s="176"/>
      <c r="I65" s="176"/>
      <c r="J65" s="177" t="s">
        <v>159</v>
      </c>
      <c r="K65" s="176"/>
      <c r="L65" s="149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10.3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49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47" s="2" customFormat="1" ht="22.8" customHeight="1">
      <c r="A67" s="41"/>
      <c r="B67" s="42"/>
      <c r="C67" s="178" t="s">
        <v>70</v>
      </c>
      <c r="D67" s="43"/>
      <c r="E67" s="43"/>
      <c r="F67" s="43"/>
      <c r="G67" s="43"/>
      <c r="H67" s="43"/>
      <c r="I67" s="43"/>
      <c r="J67" s="105">
        <f>J94</f>
        <v>0</v>
      </c>
      <c r="K67" s="43"/>
      <c r="L67" s="149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U67" s="20" t="s">
        <v>160</v>
      </c>
    </row>
    <row r="68" spans="1:31" s="9" customFormat="1" ht="24.95" customHeight="1">
      <c r="A68" s="9"/>
      <c r="B68" s="179"/>
      <c r="C68" s="180"/>
      <c r="D68" s="181" t="s">
        <v>2621</v>
      </c>
      <c r="E68" s="182"/>
      <c r="F68" s="182"/>
      <c r="G68" s="182"/>
      <c r="H68" s="182"/>
      <c r="I68" s="182"/>
      <c r="J68" s="183">
        <f>J95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8"/>
      <c r="D69" s="186" t="s">
        <v>2622</v>
      </c>
      <c r="E69" s="187"/>
      <c r="F69" s="187"/>
      <c r="G69" s="187"/>
      <c r="H69" s="187"/>
      <c r="I69" s="187"/>
      <c r="J69" s="188">
        <f>J108</f>
        <v>0</v>
      </c>
      <c r="K69" s="128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8"/>
      <c r="D70" s="186" t="s">
        <v>2623</v>
      </c>
      <c r="E70" s="187"/>
      <c r="F70" s="187"/>
      <c r="G70" s="187"/>
      <c r="H70" s="187"/>
      <c r="I70" s="187"/>
      <c r="J70" s="188">
        <f>J121</f>
        <v>0</v>
      </c>
      <c r="K70" s="128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49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9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6" spans="1:31" s="2" customFormat="1" ht="6.95" customHeight="1">
      <c r="A76" s="41"/>
      <c r="B76" s="64"/>
      <c r="C76" s="65"/>
      <c r="D76" s="65"/>
      <c r="E76" s="65"/>
      <c r="F76" s="65"/>
      <c r="G76" s="65"/>
      <c r="H76" s="65"/>
      <c r="I76" s="65"/>
      <c r="J76" s="65"/>
      <c r="K76" s="65"/>
      <c r="L76" s="149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24.95" customHeight="1">
      <c r="A77" s="41"/>
      <c r="B77" s="42"/>
      <c r="C77" s="26" t="s">
        <v>192</v>
      </c>
      <c r="D77" s="43"/>
      <c r="E77" s="43"/>
      <c r="F77" s="43"/>
      <c r="G77" s="43"/>
      <c r="H77" s="43"/>
      <c r="I77" s="43"/>
      <c r="J77" s="43"/>
      <c r="K77" s="43"/>
      <c r="L77" s="149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49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2" customHeight="1">
      <c r="A79" s="41"/>
      <c r="B79" s="42"/>
      <c r="C79" s="35" t="s">
        <v>16</v>
      </c>
      <c r="D79" s="43"/>
      <c r="E79" s="43"/>
      <c r="F79" s="43"/>
      <c r="G79" s="43"/>
      <c r="H79" s="43"/>
      <c r="I79" s="43"/>
      <c r="J79" s="43"/>
      <c r="K79" s="43"/>
      <c r="L79" s="149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26.25" customHeight="1">
      <c r="A80" s="41"/>
      <c r="B80" s="42"/>
      <c r="C80" s="43"/>
      <c r="D80" s="43"/>
      <c r="E80" s="174" t="str">
        <f>E7</f>
        <v>ZČU - REKONSTRUKCE POSLUCHÁREN UP 101,104,108,112 a 115</v>
      </c>
      <c r="F80" s="35"/>
      <c r="G80" s="35"/>
      <c r="H80" s="35"/>
      <c r="I80" s="43"/>
      <c r="J80" s="43"/>
      <c r="K80" s="43"/>
      <c r="L80" s="149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2:12" s="1" customFormat="1" ht="12" customHeight="1">
      <c r="B81" s="24"/>
      <c r="C81" s="35" t="s">
        <v>147</v>
      </c>
      <c r="D81" s="25"/>
      <c r="E81" s="25"/>
      <c r="F81" s="25"/>
      <c r="G81" s="25"/>
      <c r="H81" s="25"/>
      <c r="I81" s="25"/>
      <c r="J81" s="25"/>
      <c r="K81" s="25"/>
      <c r="L81" s="23"/>
    </row>
    <row r="82" spans="2:12" s="1" customFormat="1" ht="16.5" customHeight="1">
      <c r="B82" s="24"/>
      <c r="C82" s="25"/>
      <c r="D82" s="25"/>
      <c r="E82" s="174" t="s">
        <v>150</v>
      </c>
      <c r="F82" s="25"/>
      <c r="G82" s="25"/>
      <c r="H82" s="25"/>
      <c r="I82" s="25"/>
      <c r="J82" s="25"/>
      <c r="K82" s="25"/>
      <c r="L82" s="23"/>
    </row>
    <row r="83" spans="2:12" s="1" customFormat="1" ht="12" customHeight="1">
      <c r="B83" s="24"/>
      <c r="C83" s="35" t="s">
        <v>153</v>
      </c>
      <c r="D83" s="25"/>
      <c r="E83" s="25"/>
      <c r="F83" s="25"/>
      <c r="G83" s="25"/>
      <c r="H83" s="25"/>
      <c r="I83" s="25"/>
      <c r="J83" s="25"/>
      <c r="K83" s="25"/>
      <c r="L83" s="23"/>
    </row>
    <row r="84" spans="1:31" s="2" customFormat="1" ht="16.5" customHeight="1">
      <c r="A84" s="41"/>
      <c r="B84" s="42"/>
      <c r="C84" s="43"/>
      <c r="D84" s="43"/>
      <c r="E84" s="295" t="s">
        <v>1438</v>
      </c>
      <c r="F84" s="43"/>
      <c r="G84" s="43"/>
      <c r="H84" s="43"/>
      <c r="I84" s="43"/>
      <c r="J84" s="43"/>
      <c r="K84" s="43"/>
      <c r="L84" s="149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2" customHeight="1">
      <c r="A85" s="41"/>
      <c r="B85" s="42"/>
      <c r="C85" s="35" t="s">
        <v>1439</v>
      </c>
      <c r="D85" s="43"/>
      <c r="E85" s="43"/>
      <c r="F85" s="43"/>
      <c r="G85" s="43"/>
      <c r="H85" s="43"/>
      <c r="I85" s="43"/>
      <c r="J85" s="43"/>
      <c r="K85" s="43"/>
      <c r="L85" s="149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6.5" customHeight="1">
      <c r="A86" s="41"/>
      <c r="B86" s="42"/>
      <c r="C86" s="43"/>
      <c r="D86" s="43"/>
      <c r="E86" s="72" t="str">
        <f>E13</f>
        <v>D.1.4.k - Kamerový systém CCTV</v>
      </c>
      <c r="F86" s="43"/>
      <c r="G86" s="43"/>
      <c r="H86" s="43"/>
      <c r="I86" s="43"/>
      <c r="J86" s="43"/>
      <c r="K86" s="43"/>
      <c r="L86" s="149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6.95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49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2" customHeight="1">
      <c r="A88" s="41"/>
      <c r="B88" s="42"/>
      <c r="C88" s="35" t="s">
        <v>21</v>
      </c>
      <c r="D88" s="43"/>
      <c r="E88" s="43"/>
      <c r="F88" s="30" t="str">
        <f>F16</f>
        <v>Areál ZČU, Univerzitní 22, 306 14 Plzeň</v>
      </c>
      <c r="G88" s="43"/>
      <c r="H88" s="43"/>
      <c r="I88" s="35" t="s">
        <v>23</v>
      </c>
      <c r="J88" s="75" t="str">
        <f>IF(J16="","",J16)</f>
        <v>15. 1. 2024</v>
      </c>
      <c r="K88" s="43"/>
      <c r="L88" s="149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6.95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49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25.65" customHeight="1">
      <c r="A90" s="41"/>
      <c r="B90" s="42"/>
      <c r="C90" s="35" t="s">
        <v>25</v>
      </c>
      <c r="D90" s="43"/>
      <c r="E90" s="43"/>
      <c r="F90" s="30" t="str">
        <f>E19</f>
        <v>Západočeská univerzita v Plzni, Univerzitní 8, 306</v>
      </c>
      <c r="G90" s="43"/>
      <c r="H90" s="43"/>
      <c r="I90" s="35" t="s">
        <v>31</v>
      </c>
      <c r="J90" s="39" t="str">
        <f>E25</f>
        <v>ATELIER SOUKUP OPL ŠVEHLA S.R.O.</v>
      </c>
      <c r="K90" s="43"/>
      <c r="L90" s="149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5.15" customHeight="1">
      <c r="A91" s="41"/>
      <c r="B91" s="42"/>
      <c r="C91" s="35" t="s">
        <v>29</v>
      </c>
      <c r="D91" s="43"/>
      <c r="E91" s="43"/>
      <c r="F91" s="30" t="str">
        <f>IF(E22="","",E22)</f>
        <v>Vyplň údaj</v>
      </c>
      <c r="G91" s="43"/>
      <c r="H91" s="43"/>
      <c r="I91" s="35" t="s">
        <v>34</v>
      </c>
      <c r="J91" s="39" t="str">
        <f>E28</f>
        <v>Michal Jirka</v>
      </c>
      <c r="K91" s="43"/>
      <c r="L91" s="149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0.3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149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11" customFormat="1" ht="29.25" customHeight="1">
      <c r="A93" s="190"/>
      <c r="B93" s="191"/>
      <c r="C93" s="192" t="s">
        <v>193</v>
      </c>
      <c r="D93" s="193" t="s">
        <v>57</v>
      </c>
      <c r="E93" s="193" t="s">
        <v>53</v>
      </c>
      <c r="F93" s="193" t="s">
        <v>54</v>
      </c>
      <c r="G93" s="193" t="s">
        <v>194</v>
      </c>
      <c r="H93" s="193" t="s">
        <v>195</v>
      </c>
      <c r="I93" s="193" t="s">
        <v>196</v>
      </c>
      <c r="J93" s="193" t="s">
        <v>159</v>
      </c>
      <c r="K93" s="194" t="s">
        <v>197</v>
      </c>
      <c r="L93" s="195"/>
      <c r="M93" s="95" t="s">
        <v>19</v>
      </c>
      <c r="N93" s="96" t="s">
        <v>42</v>
      </c>
      <c r="O93" s="96" t="s">
        <v>198</v>
      </c>
      <c r="P93" s="96" t="s">
        <v>199</v>
      </c>
      <c r="Q93" s="96" t="s">
        <v>200</v>
      </c>
      <c r="R93" s="96" t="s">
        <v>201</v>
      </c>
      <c r="S93" s="96" t="s">
        <v>202</v>
      </c>
      <c r="T93" s="97" t="s">
        <v>203</v>
      </c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</row>
    <row r="94" spans="1:63" s="2" customFormat="1" ht="22.8" customHeight="1">
      <c r="A94" s="41"/>
      <c r="B94" s="42"/>
      <c r="C94" s="102" t="s">
        <v>204</v>
      </c>
      <c r="D94" s="43"/>
      <c r="E94" s="43"/>
      <c r="F94" s="43"/>
      <c r="G94" s="43"/>
      <c r="H94" s="43"/>
      <c r="I94" s="43"/>
      <c r="J94" s="196">
        <f>BK94</f>
        <v>0</v>
      </c>
      <c r="K94" s="43"/>
      <c r="L94" s="47"/>
      <c r="M94" s="98"/>
      <c r="N94" s="197"/>
      <c r="O94" s="99"/>
      <c r="P94" s="198">
        <f>P95</f>
        <v>0</v>
      </c>
      <c r="Q94" s="99"/>
      <c r="R94" s="198">
        <f>R95</f>
        <v>0</v>
      </c>
      <c r="S94" s="99"/>
      <c r="T94" s="199">
        <f>T95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71</v>
      </c>
      <c r="AU94" s="20" t="s">
        <v>160</v>
      </c>
      <c r="BK94" s="200">
        <f>BK95</f>
        <v>0</v>
      </c>
    </row>
    <row r="95" spans="1:63" s="12" customFormat="1" ht="25.9" customHeight="1">
      <c r="A95" s="12"/>
      <c r="B95" s="201"/>
      <c r="C95" s="202"/>
      <c r="D95" s="203" t="s">
        <v>71</v>
      </c>
      <c r="E95" s="204" t="s">
        <v>2624</v>
      </c>
      <c r="F95" s="204" t="s">
        <v>2625</v>
      </c>
      <c r="G95" s="202"/>
      <c r="H95" s="202"/>
      <c r="I95" s="205"/>
      <c r="J95" s="206">
        <f>BK95</f>
        <v>0</v>
      </c>
      <c r="K95" s="202"/>
      <c r="L95" s="207"/>
      <c r="M95" s="208"/>
      <c r="N95" s="209"/>
      <c r="O95" s="209"/>
      <c r="P95" s="210">
        <f>P96+SUM(P97:P108)+P121</f>
        <v>0</v>
      </c>
      <c r="Q95" s="209"/>
      <c r="R95" s="210">
        <f>R96+SUM(R97:R108)+R121</f>
        <v>0</v>
      </c>
      <c r="S95" s="209"/>
      <c r="T95" s="211">
        <f>T96+SUM(T97:T108)+T121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2" t="s">
        <v>79</v>
      </c>
      <c r="AT95" s="213" t="s">
        <v>71</v>
      </c>
      <c r="AU95" s="213" t="s">
        <v>72</v>
      </c>
      <c r="AY95" s="212" t="s">
        <v>207</v>
      </c>
      <c r="BK95" s="214">
        <f>BK96+SUM(BK97:BK108)+BK121</f>
        <v>0</v>
      </c>
    </row>
    <row r="96" spans="1:65" s="2" customFormat="1" ht="55.5" customHeight="1">
      <c r="A96" s="41"/>
      <c r="B96" s="42"/>
      <c r="C96" s="217" t="s">
        <v>79</v>
      </c>
      <c r="D96" s="217" t="s">
        <v>209</v>
      </c>
      <c r="E96" s="218" t="s">
        <v>2626</v>
      </c>
      <c r="F96" s="219" t="s">
        <v>2627</v>
      </c>
      <c r="G96" s="220" t="s">
        <v>244</v>
      </c>
      <c r="H96" s="221">
        <v>1</v>
      </c>
      <c r="I96" s="222"/>
      <c r="J96" s="223">
        <f>ROUND(I96*H96,2)</f>
        <v>0</v>
      </c>
      <c r="K96" s="219" t="s">
        <v>331</v>
      </c>
      <c r="L96" s="47"/>
      <c r="M96" s="224" t="s">
        <v>19</v>
      </c>
      <c r="N96" s="225" t="s">
        <v>43</v>
      </c>
      <c r="O96" s="87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8" t="s">
        <v>111</v>
      </c>
      <c r="AT96" s="228" t="s">
        <v>209</v>
      </c>
      <c r="AU96" s="228" t="s">
        <v>79</v>
      </c>
      <c r="AY96" s="20" t="s">
        <v>207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20" t="s">
        <v>79</v>
      </c>
      <c r="BK96" s="229">
        <f>ROUND(I96*H96,2)</f>
        <v>0</v>
      </c>
      <c r="BL96" s="20" t="s">
        <v>111</v>
      </c>
      <c r="BM96" s="228" t="s">
        <v>2628</v>
      </c>
    </row>
    <row r="97" spans="1:47" s="2" customFormat="1" ht="12">
      <c r="A97" s="41"/>
      <c r="B97" s="42"/>
      <c r="C97" s="43"/>
      <c r="D97" s="230" t="s">
        <v>215</v>
      </c>
      <c r="E97" s="43"/>
      <c r="F97" s="231" t="s">
        <v>2629</v>
      </c>
      <c r="G97" s="43"/>
      <c r="H97" s="43"/>
      <c r="I97" s="232"/>
      <c r="J97" s="43"/>
      <c r="K97" s="43"/>
      <c r="L97" s="47"/>
      <c r="M97" s="233"/>
      <c r="N97" s="234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215</v>
      </c>
      <c r="AU97" s="20" t="s">
        <v>79</v>
      </c>
    </row>
    <row r="98" spans="1:65" s="2" customFormat="1" ht="16.5" customHeight="1">
      <c r="A98" s="41"/>
      <c r="B98" s="42"/>
      <c r="C98" s="217" t="s">
        <v>81</v>
      </c>
      <c r="D98" s="217" t="s">
        <v>209</v>
      </c>
      <c r="E98" s="218" t="s">
        <v>2630</v>
      </c>
      <c r="F98" s="219" t="s">
        <v>2631</v>
      </c>
      <c r="G98" s="220" t="s">
        <v>244</v>
      </c>
      <c r="H98" s="221">
        <v>2</v>
      </c>
      <c r="I98" s="222"/>
      <c r="J98" s="223">
        <f>ROUND(I98*H98,2)</f>
        <v>0</v>
      </c>
      <c r="K98" s="219" t="s">
        <v>331</v>
      </c>
      <c r="L98" s="47"/>
      <c r="M98" s="224" t="s">
        <v>19</v>
      </c>
      <c r="N98" s="225" t="s">
        <v>43</v>
      </c>
      <c r="O98" s="87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8" t="s">
        <v>111</v>
      </c>
      <c r="AT98" s="228" t="s">
        <v>209</v>
      </c>
      <c r="AU98" s="228" t="s">
        <v>79</v>
      </c>
      <c r="AY98" s="20" t="s">
        <v>207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20" t="s">
        <v>79</v>
      </c>
      <c r="BK98" s="229">
        <f>ROUND(I98*H98,2)</f>
        <v>0</v>
      </c>
      <c r="BL98" s="20" t="s">
        <v>111</v>
      </c>
      <c r="BM98" s="228" t="s">
        <v>2632</v>
      </c>
    </row>
    <row r="99" spans="1:47" s="2" customFormat="1" ht="12">
      <c r="A99" s="41"/>
      <c r="B99" s="42"/>
      <c r="C99" s="43"/>
      <c r="D99" s="230" t="s">
        <v>215</v>
      </c>
      <c r="E99" s="43"/>
      <c r="F99" s="231" t="s">
        <v>2631</v>
      </c>
      <c r="G99" s="43"/>
      <c r="H99" s="43"/>
      <c r="I99" s="232"/>
      <c r="J99" s="43"/>
      <c r="K99" s="43"/>
      <c r="L99" s="47"/>
      <c r="M99" s="233"/>
      <c r="N99" s="23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215</v>
      </c>
      <c r="AU99" s="20" t="s">
        <v>79</v>
      </c>
    </row>
    <row r="100" spans="1:65" s="2" customFormat="1" ht="16.5" customHeight="1">
      <c r="A100" s="41"/>
      <c r="B100" s="42"/>
      <c r="C100" s="217" t="s">
        <v>92</v>
      </c>
      <c r="D100" s="217" t="s">
        <v>209</v>
      </c>
      <c r="E100" s="218" t="s">
        <v>2633</v>
      </c>
      <c r="F100" s="219" t="s">
        <v>2611</v>
      </c>
      <c r="G100" s="220" t="s">
        <v>244</v>
      </c>
      <c r="H100" s="221">
        <v>1</v>
      </c>
      <c r="I100" s="222"/>
      <c r="J100" s="223">
        <f>ROUND(I100*H100,2)</f>
        <v>0</v>
      </c>
      <c r="K100" s="219" t="s">
        <v>331</v>
      </c>
      <c r="L100" s="47"/>
      <c r="M100" s="224" t="s">
        <v>19</v>
      </c>
      <c r="N100" s="225" t="s">
        <v>43</v>
      </c>
      <c r="O100" s="87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8" t="s">
        <v>111</v>
      </c>
      <c r="AT100" s="228" t="s">
        <v>209</v>
      </c>
      <c r="AU100" s="228" t="s">
        <v>79</v>
      </c>
      <c r="AY100" s="20" t="s">
        <v>207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20" t="s">
        <v>79</v>
      </c>
      <c r="BK100" s="229">
        <f>ROUND(I100*H100,2)</f>
        <v>0</v>
      </c>
      <c r="BL100" s="20" t="s">
        <v>111</v>
      </c>
      <c r="BM100" s="228" t="s">
        <v>2634</v>
      </c>
    </row>
    <row r="101" spans="1:47" s="2" customFormat="1" ht="12">
      <c r="A101" s="41"/>
      <c r="B101" s="42"/>
      <c r="C101" s="43"/>
      <c r="D101" s="230" t="s">
        <v>215</v>
      </c>
      <c r="E101" s="43"/>
      <c r="F101" s="231" t="s">
        <v>2611</v>
      </c>
      <c r="G101" s="43"/>
      <c r="H101" s="43"/>
      <c r="I101" s="232"/>
      <c r="J101" s="43"/>
      <c r="K101" s="43"/>
      <c r="L101" s="47"/>
      <c r="M101" s="233"/>
      <c r="N101" s="23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215</v>
      </c>
      <c r="AU101" s="20" t="s">
        <v>79</v>
      </c>
    </row>
    <row r="102" spans="1:65" s="2" customFormat="1" ht="16.5" customHeight="1">
      <c r="A102" s="41"/>
      <c r="B102" s="42"/>
      <c r="C102" s="217" t="s">
        <v>111</v>
      </c>
      <c r="D102" s="217" t="s">
        <v>209</v>
      </c>
      <c r="E102" s="218" t="s">
        <v>2635</v>
      </c>
      <c r="F102" s="219" t="s">
        <v>2614</v>
      </c>
      <c r="G102" s="220" t="s">
        <v>244</v>
      </c>
      <c r="H102" s="221">
        <v>1</v>
      </c>
      <c r="I102" s="222"/>
      <c r="J102" s="223">
        <f>ROUND(I102*H102,2)</f>
        <v>0</v>
      </c>
      <c r="K102" s="219" t="s">
        <v>331</v>
      </c>
      <c r="L102" s="47"/>
      <c r="M102" s="224" t="s">
        <v>19</v>
      </c>
      <c r="N102" s="225" t="s">
        <v>43</v>
      </c>
      <c r="O102" s="87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8" t="s">
        <v>111</v>
      </c>
      <c r="AT102" s="228" t="s">
        <v>209</v>
      </c>
      <c r="AU102" s="228" t="s">
        <v>79</v>
      </c>
      <c r="AY102" s="20" t="s">
        <v>207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20" t="s">
        <v>79</v>
      </c>
      <c r="BK102" s="229">
        <f>ROUND(I102*H102,2)</f>
        <v>0</v>
      </c>
      <c r="BL102" s="20" t="s">
        <v>111</v>
      </c>
      <c r="BM102" s="228" t="s">
        <v>2636</v>
      </c>
    </row>
    <row r="103" spans="1:47" s="2" customFormat="1" ht="12">
      <c r="A103" s="41"/>
      <c r="B103" s="42"/>
      <c r="C103" s="43"/>
      <c r="D103" s="230" t="s">
        <v>215</v>
      </c>
      <c r="E103" s="43"/>
      <c r="F103" s="231" t="s">
        <v>2614</v>
      </c>
      <c r="G103" s="43"/>
      <c r="H103" s="43"/>
      <c r="I103" s="232"/>
      <c r="J103" s="43"/>
      <c r="K103" s="43"/>
      <c r="L103" s="47"/>
      <c r="M103" s="233"/>
      <c r="N103" s="23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215</v>
      </c>
      <c r="AU103" s="20" t="s">
        <v>79</v>
      </c>
    </row>
    <row r="104" spans="1:65" s="2" customFormat="1" ht="16.5" customHeight="1">
      <c r="A104" s="41"/>
      <c r="B104" s="42"/>
      <c r="C104" s="217" t="s">
        <v>241</v>
      </c>
      <c r="D104" s="217" t="s">
        <v>209</v>
      </c>
      <c r="E104" s="218" t="s">
        <v>2637</v>
      </c>
      <c r="F104" s="219" t="s">
        <v>2617</v>
      </c>
      <c r="G104" s="220" t="s">
        <v>244</v>
      </c>
      <c r="H104" s="221">
        <v>1</v>
      </c>
      <c r="I104" s="222"/>
      <c r="J104" s="223">
        <f>ROUND(I104*H104,2)</f>
        <v>0</v>
      </c>
      <c r="K104" s="219" t="s">
        <v>331</v>
      </c>
      <c r="L104" s="47"/>
      <c r="M104" s="224" t="s">
        <v>19</v>
      </c>
      <c r="N104" s="225" t="s">
        <v>43</v>
      </c>
      <c r="O104" s="87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8" t="s">
        <v>111</v>
      </c>
      <c r="AT104" s="228" t="s">
        <v>209</v>
      </c>
      <c r="AU104" s="228" t="s">
        <v>79</v>
      </c>
      <c r="AY104" s="20" t="s">
        <v>207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20" t="s">
        <v>79</v>
      </c>
      <c r="BK104" s="229">
        <f>ROUND(I104*H104,2)</f>
        <v>0</v>
      </c>
      <c r="BL104" s="20" t="s">
        <v>111</v>
      </c>
      <c r="BM104" s="228" t="s">
        <v>2638</v>
      </c>
    </row>
    <row r="105" spans="1:47" s="2" customFormat="1" ht="12">
      <c r="A105" s="41"/>
      <c r="B105" s="42"/>
      <c r="C105" s="43"/>
      <c r="D105" s="230" t="s">
        <v>215</v>
      </c>
      <c r="E105" s="43"/>
      <c r="F105" s="231" t="s">
        <v>2617</v>
      </c>
      <c r="G105" s="43"/>
      <c r="H105" s="43"/>
      <c r="I105" s="232"/>
      <c r="J105" s="43"/>
      <c r="K105" s="43"/>
      <c r="L105" s="47"/>
      <c r="M105" s="233"/>
      <c r="N105" s="23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215</v>
      </c>
      <c r="AU105" s="20" t="s">
        <v>79</v>
      </c>
    </row>
    <row r="106" spans="1:65" s="2" customFormat="1" ht="16.5" customHeight="1">
      <c r="A106" s="41"/>
      <c r="B106" s="42"/>
      <c r="C106" s="217" t="s">
        <v>250</v>
      </c>
      <c r="D106" s="217" t="s">
        <v>209</v>
      </c>
      <c r="E106" s="218" t="s">
        <v>2639</v>
      </c>
      <c r="F106" s="219" t="s">
        <v>2472</v>
      </c>
      <c r="G106" s="220" t="s">
        <v>244</v>
      </c>
      <c r="H106" s="221">
        <v>1</v>
      </c>
      <c r="I106" s="222"/>
      <c r="J106" s="223">
        <f>ROUND(I106*H106,2)</f>
        <v>0</v>
      </c>
      <c r="K106" s="219" t="s">
        <v>331</v>
      </c>
      <c r="L106" s="47"/>
      <c r="M106" s="224" t="s">
        <v>19</v>
      </c>
      <c r="N106" s="225" t="s">
        <v>43</v>
      </c>
      <c r="O106" s="87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8" t="s">
        <v>111</v>
      </c>
      <c r="AT106" s="228" t="s">
        <v>209</v>
      </c>
      <c r="AU106" s="228" t="s">
        <v>79</v>
      </c>
      <c r="AY106" s="20" t="s">
        <v>207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20" t="s">
        <v>79</v>
      </c>
      <c r="BK106" s="229">
        <f>ROUND(I106*H106,2)</f>
        <v>0</v>
      </c>
      <c r="BL106" s="20" t="s">
        <v>111</v>
      </c>
      <c r="BM106" s="228" t="s">
        <v>2640</v>
      </c>
    </row>
    <row r="107" spans="1:47" s="2" customFormat="1" ht="12">
      <c r="A107" s="41"/>
      <c r="B107" s="42"/>
      <c r="C107" s="43"/>
      <c r="D107" s="230" t="s">
        <v>215</v>
      </c>
      <c r="E107" s="43"/>
      <c r="F107" s="231" t="s">
        <v>2472</v>
      </c>
      <c r="G107" s="43"/>
      <c r="H107" s="43"/>
      <c r="I107" s="232"/>
      <c r="J107" s="43"/>
      <c r="K107" s="43"/>
      <c r="L107" s="47"/>
      <c r="M107" s="233"/>
      <c r="N107" s="23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215</v>
      </c>
      <c r="AU107" s="20" t="s">
        <v>79</v>
      </c>
    </row>
    <row r="108" spans="1:63" s="12" customFormat="1" ht="22.8" customHeight="1">
      <c r="A108" s="12"/>
      <c r="B108" s="201"/>
      <c r="C108" s="202"/>
      <c r="D108" s="203" t="s">
        <v>71</v>
      </c>
      <c r="E108" s="215" t="s">
        <v>2641</v>
      </c>
      <c r="F108" s="215" t="s">
        <v>2642</v>
      </c>
      <c r="G108" s="202"/>
      <c r="H108" s="202"/>
      <c r="I108" s="205"/>
      <c r="J108" s="216">
        <f>BK108</f>
        <v>0</v>
      </c>
      <c r="K108" s="202"/>
      <c r="L108" s="207"/>
      <c r="M108" s="208"/>
      <c r="N108" s="209"/>
      <c r="O108" s="209"/>
      <c r="P108" s="210">
        <f>SUM(P109:P120)</f>
        <v>0</v>
      </c>
      <c r="Q108" s="209"/>
      <c r="R108" s="210">
        <f>SUM(R109:R120)</f>
        <v>0</v>
      </c>
      <c r="S108" s="209"/>
      <c r="T108" s="211">
        <f>SUM(T109:T120)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12" t="s">
        <v>79</v>
      </c>
      <c r="AT108" s="213" t="s">
        <v>71</v>
      </c>
      <c r="AU108" s="213" t="s">
        <v>79</v>
      </c>
      <c r="AY108" s="212" t="s">
        <v>207</v>
      </c>
      <c r="BK108" s="214">
        <f>SUM(BK109:BK120)</f>
        <v>0</v>
      </c>
    </row>
    <row r="109" spans="1:65" s="2" customFormat="1" ht="16.5" customHeight="1">
      <c r="A109" s="41"/>
      <c r="B109" s="42"/>
      <c r="C109" s="217" t="s">
        <v>257</v>
      </c>
      <c r="D109" s="217" t="s">
        <v>209</v>
      </c>
      <c r="E109" s="218" t="s">
        <v>2643</v>
      </c>
      <c r="F109" s="219" t="s">
        <v>2644</v>
      </c>
      <c r="G109" s="220" t="s">
        <v>654</v>
      </c>
      <c r="H109" s="221">
        <v>80</v>
      </c>
      <c r="I109" s="222"/>
      <c r="J109" s="223">
        <f>ROUND(I109*H109,2)</f>
        <v>0</v>
      </c>
      <c r="K109" s="219" t="s">
        <v>331</v>
      </c>
      <c r="L109" s="47"/>
      <c r="M109" s="224" t="s">
        <v>19</v>
      </c>
      <c r="N109" s="225" t="s">
        <v>43</v>
      </c>
      <c r="O109" s="87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8" t="s">
        <v>111</v>
      </c>
      <c r="AT109" s="228" t="s">
        <v>209</v>
      </c>
      <c r="AU109" s="228" t="s">
        <v>81</v>
      </c>
      <c r="AY109" s="20" t="s">
        <v>207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20" t="s">
        <v>79</v>
      </c>
      <c r="BK109" s="229">
        <f>ROUND(I109*H109,2)</f>
        <v>0</v>
      </c>
      <c r="BL109" s="20" t="s">
        <v>111</v>
      </c>
      <c r="BM109" s="228" t="s">
        <v>2645</v>
      </c>
    </row>
    <row r="110" spans="1:47" s="2" customFormat="1" ht="12">
      <c r="A110" s="41"/>
      <c r="B110" s="42"/>
      <c r="C110" s="43"/>
      <c r="D110" s="230" t="s">
        <v>215</v>
      </c>
      <c r="E110" s="43"/>
      <c r="F110" s="231" t="s">
        <v>2644</v>
      </c>
      <c r="G110" s="43"/>
      <c r="H110" s="43"/>
      <c r="I110" s="232"/>
      <c r="J110" s="43"/>
      <c r="K110" s="43"/>
      <c r="L110" s="47"/>
      <c r="M110" s="233"/>
      <c r="N110" s="23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215</v>
      </c>
      <c r="AU110" s="20" t="s">
        <v>81</v>
      </c>
    </row>
    <row r="111" spans="1:65" s="2" customFormat="1" ht="16.5" customHeight="1">
      <c r="A111" s="41"/>
      <c r="B111" s="42"/>
      <c r="C111" s="217" t="s">
        <v>227</v>
      </c>
      <c r="D111" s="217" t="s">
        <v>209</v>
      </c>
      <c r="E111" s="218" t="s">
        <v>2591</v>
      </c>
      <c r="F111" s="219" t="s">
        <v>2592</v>
      </c>
      <c r="G111" s="220" t="s">
        <v>654</v>
      </c>
      <c r="H111" s="221">
        <v>10</v>
      </c>
      <c r="I111" s="222"/>
      <c r="J111" s="223">
        <f>ROUND(I111*H111,2)</f>
        <v>0</v>
      </c>
      <c r="K111" s="219" t="s">
        <v>331</v>
      </c>
      <c r="L111" s="47"/>
      <c r="M111" s="224" t="s">
        <v>19</v>
      </c>
      <c r="N111" s="225" t="s">
        <v>43</v>
      </c>
      <c r="O111" s="87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28" t="s">
        <v>111</v>
      </c>
      <c r="AT111" s="228" t="s">
        <v>209</v>
      </c>
      <c r="AU111" s="228" t="s">
        <v>81</v>
      </c>
      <c r="AY111" s="20" t="s">
        <v>207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20" t="s">
        <v>79</v>
      </c>
      <c r="BK111" s="229">
        <f>ROUND(I111*H111,2)</f>
        <v>0</v>
      </c>
      <c r="BL111" s="20" t="s">
        <v>111</v>
      </c>
      <c r="BM111" s="228" t="s">
        <v>2646</v>
      </c>
    </row>
    <row r="112" spans="1:47" s="2" customFormat="1" ht="12">
      <c r="A112" s="41"/>
      <c r="B112" s="42"/>
      <c r="C112" s="43"/>
      <c r="D112" s="230" t="s">
        <v>215</v>
      </c>
      <c r="E112" s="43"/>
      <c r="F112" s="231" t="s">
        <v>2592</v>
      </c>
      <c r="G112" s="43"/>
      <c r="H112" s="43"/>
      <c r="I112" s="232"/>
      <c r="J112" s="43"/>
      <c r="K112" s="43"/>
      <c r="L112" s="47"/>
      <c r="M112" s="233"/>
      <c r="N112" s="23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215</v>
      </c>
      <c r="AU112" s="20" t="s">
        <v>81</v>
      </c>
    </row>
    <row r="113" spans="1:65" s="2" customFormat="1" ht="21.75" customHeight="1">
      <c r="A113" s="41"/>
      <c r="B113" s="42"/>
      <c r="C113" s="217" t="s">
        <v>272</v>
      </c>
      <c r="D113" s="217" t="s">
        <v>209</v>
      </c>
      <c r="E113" s="218" t="s">
        <v>2647</v>
      </c>
      <c r="F113" s="219" t="s">
        <v>2648</v>
      </c>
      <c r="G113" s="220" t="s">
        <v>19</v>
      </c>
      <c r="H113" s="221">
        <v>40</v>
      </c>
      <c r="I113" s="222"/>
      <c r="J113" s="223">
        <f>ROUND(I113*H113,2)</f>
        <v>0</v>
      </c>
      <c r="K113" s="219" t="s">
        <v>331</v>
      </c>
      <c r="L113" s="47"/>
      <c r="M113" s="224" t="s">
        <v>19</v>
      </c>
      <c r="N113" s="225" t="s">
        <v>43</v>
      </c>
      <c r="O113" s="87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28" t="s">
        <v>111</v>
      </c>
      <c r="AT113" s="228" t="s">
        <v>209</v>
      </c>
      <c r="AU113" s="228" t="s">
        <v>81</v>
      </c>
      <c r="AY113" s="20" t="s">
        <v>207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20" t="s">
        <v>79</v>
      </c>
      <c r="BK113" s="229">
        <f>ROUND(I113*H113,2)</f>
        <v>0</v>
      </c>
      <c r="BL113" s="20" t="s">
        <v>111</v>
      </c>
      <c r="BM113" s="228" t="s">
        <v>2649</v>
      </c>
    </row>
    <row r="114" spans="1:47" s="2" customFormat="1" ht="12">
      <c r="A114" s="41"/>
      <c r="B114" s="42"/>
      <c r="C114" s="43"/>
      <c r="D114" s="230" t="s">
        <v>215</v>
      </c>
      <c r="E114" s="43"/>
      <c r="F114" s="231" t="s">
        <v>2648</v>
      </c>
      <c r="G114" s="43"/>
      <c r="H114" s="43"/>
      <c r="I114" s="232"/>
      <c r="J114" s="43"/>
      <c r="K114" s="43"/>
      <c r="L114" s="47"/>
      <c r="M114" s="233"/>
      <c r="N114" s="23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215</v>
      </c>
      <c r="AU114" s="20" t="s">
        <v>81</v>
      </c>
    </row>
    <row r="115" spans="1:65" s="2" customFormat="1" ht="16.5" customHeight="1">
      <c r="A115" s="41"/>
      <c r="B115" s="42"/>
      <c r="C115" s="217" t="s">
        <v>282</v>
      </c>
      <c r="D115" s="217" t="s">
        <v>209</v>
      </c>
      <c r="E115" s="218" t="s">
        <v>2650</v>
      </c>
      <c r="F115" s="219" t="s">
        <v>2651</v>
      </c>
      <c r="G115" s="220" t="s">
        <v>244</v>
      </c>
      <c r="H115" s="221">
        <v>80</v>
      </c>
      <c r="I115" s="222"/>
      <c r="J115" s="223">
        <f>ROUND(I115*H115,2)</f>
        <v>0</v>
      </c>
      <c r="K115" s="219" t="s">
        <v>331</v>
      </c>
      <c r="L115" s="47"/>
      <c r="M115" s="224" t="s">
        <v>19</v>
      </c>
      <c r="N115" s="225" t="s">
        <v>43</v>
      </c>
      <c r="O115" s="87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28" t="s">
        <v>111</v>
      </c>
      <c r="AT115" s="228" t="s">
        <v>209</v>
      </c>
      <c r="AU115" s="228" t="s">
        <v>81</v>
      </c>
      <c r="AY115" s="20" t="s">
        <v>207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20" t="s">
        <v>79</v>
      </c>
      <c r="BK115" s="229">
        <f>ROUND(I115*H115,2)</f>
        <v>0</v>
      </c>
      <c r="BL115" s="20" t="s">
        <v>111</v>
      </c>
      <c r="BM115" s="228" t="s">
        <v>2652</v>
      </c>
    </row>
    <row r="116" spans="1:47" s="2" customFormat="1" ht="12">
      <c r="A116" s="41"/>
      <c r="B116" s="42"/>
      <c r="C116" s="43"/>
      <c r="D116" s="230" t="s">
        <v>215</v>
      </c>
      <c r="E116" s="43"/>
      <c r="F116" s="231" t="s">
        <v>2651</v>
      </c>
      <c r="G116" s="43"/>
      <c r="H116" s="43"/>
      <c r="I116" s="232"/>
      <c r="J116" s="43"/>
      <c r="K116" s="43"/>
      <c r="L116" s="47"/>
      <c r="M116" s="233"/>
      <c r="N116" s="23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215</v>
      </c>
      <c r="AU116" s="20" t="s">
        <v>81</v>
      </c>
    </row>
    <row r="117" spans="1:65" s="2" customFormat="1" ht="21.75" customHeight="1">
      <c r="A117" s="41"/>
      <c r="B117" s="42"/>
      <c r="C117" s="217" t="s">
        <v>292</v>
      </c>
      <c r="D117" s="217" t="s">
        <v>209</v>
      </c>
      <c r="E117" s="218" t="s">
        <v>2600</v>
      </c>
      <c r="F117" s="219" t="s">
        <v>2601</v>
      </c>
      <c r="G117" s="220" t="s">
        <v>654</v>
      </c>
      <c r="H117" s="221">
        <v>10</v>
      </c>
      <c r="I117" s="222"/>
      <c r="J117" s="223">
        <f>ROUND(I117*H117,2)</f>
        <v>0</v>
      </c>
      <c r="K117" s="219" t="s">
        <v>331</v>
      </c>
      <c r="L117" s="47"/>
      <c r="M117" s="224" t="s">
        <v>19</v>
      </c>
      <c r="N117" s="225" t="s">
        <v>43</v>
      </c>
      <c r="O117" s="87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8" t="s">
        <v>111</v>
      </c>
      <c r="AT117" s="228" t="s">
        <v>209</v>
      </c>
      <c r="AU117" s="228" t="s">
        <v>81</v>
      </c>
      <c r="AY117" s="20" t="s">
        <v>207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20" t="s">
        <v>79</v>
      </c>
      <c r="BK117" s="229">
        <f>ROUND(I117*H117,2)</f>
        <v>0</v>
      </c>
      <c r="BL117" s="20" t="s">
        <v>111</v>
      </c>
      <c r="BM117" s="228" t="s">
        <v>2653</v>
      </c>
    </row>
    <row r="118" spans="1:47" s="2" customFormat="1" ht="12">
      <c r="A118" s="41"/>
      <c r="B118" s="42"/>
      <c r="C118" s="43"/>
      <c r="D118" s="230" t="s">
        <v>215</v>
      </c>
      <c r="E118" s="43"/>
      <c r="F118" s="231" t="s">
        <v>2601</v>
      </c>
      <c r="G118" s="43"/>
      <c r="H118" s="43"/>
      <c r="I118" s="232"/>
      <c r="J118" s="43"/>
      <c r="K118" s="43"/>
      <c r="L118" s="47"/>
      <c r="M118" s="233"/>
      <c r="N118" s="23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215</v>
      </c>
      <c r="AU118" s="20" t="s">
        <v>81</v>
      </c>
    </row>
    <row r="119" spans="1:65" s="2" customFormat="1" ht="16.5" customHeight="1">
      <c r="A119" s="41"/>
      <c r="B119" s="42"/>
      <c r="C119" s="217" t="s">
        <v>8</v>
      </c>
      <c r="D119" s="217" t="s">
        <v>209</v>
      </c>
      <c r="E119" s="218" t="s">
        <v>2603</v>
      </c>
      <c r="F119" s="219" t="s">
        <v>2604</v>
      </c>
      <c r="G119" s="220" t="s">
        <v>244</v>
      </c>
      <c r="H119" s="221">
        <v>2</v>
      </c>
      <c r="I119" s="222"/>
      <c r="J119" s="223">
        <f>ROUND(I119*H119,2)</f>
        <v>0</v>
      </c>
      <c r="K119" s="219" t="s">
        <v>331</v>
      </c>
      <c r="L119" s="47"/>
      <c r="M119" s="224" t="s">
        <v>19</v>
      </c>
      <c r="N119" s="225" t="s">
        <v>43</v>
      </c>
      <c r="O119" s="87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8" t="s">
        <v>111</v>
      </c>
      <c r="AT119" s="228" t="s">
        <v>209</v>
      </c>
      <c r="AU119" s="228" t="s">
        <v>81</v>
      </c>
      <c r="AY119" s="20" t="s">
        <v>207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0" t="s">
        <v>79</v>
      </c>
      <c r="BK119" s="229">
        <f>ROUND(I119*H119,2)</f>
        <v>0</v>
      </c>
      <c r="BL119" s="20" t="s">
        <v>111</v>
      </c>
      <c r="BM119" s="228" t="s">
        <v>2654</v>
      </c>
    </row>
    <row r="120" spans="1:47" s="2" customFormat="1" ht="12">
      <c r="A120" s="41"/>
      <c r="B120" s="42"/>
      <c r="C120" s="43"/>
      <c r="D120" s="230" t="s">
        <v>215</v>
      </c>
      <c r="E120" s="43"/>
      <c r="F120" s="231" t="s">
        <v>2604</v>
      </c>
      <c r="G120" s="43"/>
      <c r="H120" s="43"/>
      <c r="I120" s="232"/>
      <c r="J120" s="43"/>
      <c r="K120" s="43"/>
      <c r="L120" s="47"/>
      <c r="M120" s="233"/>
      <c r="N120" s="23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215</v>
      </c>
      <c r="AU120" s="20" t="s">
        <v>81</v>
      </c>
    </row>
    <row r="121" spans="1:63" s="12" customFormat="1" ht="22.8" customHeight="1">
      <c r="A121" s="12"/>
      <c r="B121" s="201"/>
      <c r="C121" s="202"/>
      <c r="D121" s="203" t="s">
        <v>71</v>
      </c>
      <c r="E121" s="215" t="s">
        <v>2655</v>
      </c>
      <c r="F121" s="215" t="s">
        <v>2656</v>
      </c>
      <c r="G121" s="202"/>
      <c r="H121" s="202"/>
      <c r="I121" s="205"/>
      <c r="J121" s="216">
        <f>BK121</f>
        <v>0</v>
      </c>
      <c r="K121" s="202"/>
      <c r="L121" s="207"/>
      <c r="M121" s="208"/>
      <c r="N121" s="209"/>
      <c r="O121" s="209"/>
      <c r="P121" s="210">
        <f>SUM(P122:P133)</f>
        <v>0</v>
      </c>
      <c r="Q121" s="209"/>
      <c r="R121" s="210">
        <f>SUM(R122:R133)</f>
        <v>0</v>
      </c>
      <c r="S121" s="209"/>
      <c r="T121" s="211">
        <f>SUM(T122:T133)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2" t="s">
        <v>79</v>
      </c>
      <c r="AT121" s="213" t="s">
        <v>71</v>
      </c>
      <c r="AU121" s="213" t="s">
        <v>79</v>
      </c>
      <c r="AY121" s="212" t="s">
        <v>207</v>
      </c>
      <c r="BK121" s="214">
        <f>SUM(BK122:BK133)</f>
        <v>0</v>
      </c>
    </row>
    <row r="122" spans="1:65" s="2" customFormat="1" ht="24.15" customHeight="1">
      <c r="A122" s="41"/>
      <c r="B122" s="42"/>
      <c r="C122" s="217" t="s">
        <v>328</v>
      </c>
      <c r="D122" s="217" t="s">
        <v>209</v>
      </c>
      <c r="E122" s="218" t="s">
        <v>2657</v>
      </c>
      <c r="F122" s="219" t="s">
        <v>2658</v>
      </c>
      <c r="G122" s="220" t="s">
        <v>244</v>
      </c>
      <c r="H122" s="221">
        <v>1</v>
      </c>
      <c r="I122" s="222"/>
      <c r="J122" s="223">
        <f>ROUND(I122*H122,2)</f>
        <v>0</v>
      </c>
      <c r="K122" s="219" t="s">
        <v>331</v>
      </c>
      <c r="L122" s="47"/>
      <c r="M122" s="224" t="s">
        <v>19</v>
      </c>
      <c r="N122" s="225" t="s">
        <v>43</v>
      </c>
      <c r="O122" s="87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8" t="s">
        <v>111</v>
      </c>
      <c r="AT122" s="228" t="s">
        <v>209</v>
      </c>
      <c r="AU122" s="228" t="s">
        <v>81</v>
      </c>
      <c r="AY122" s="20" t="s">
        <v>207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20" t="s">
        <v>79</v>
      </c>
      <c r="BK122" s="229">
        <f>ROUND(I122*H122,2)</f>
        <v>0</v>
      </c>
      <c r="BL122" s="20" t="s">
        <v>111</v>
      </c>
      <c r="BM122" s="228" t="s">
        <v>2659</v>
      </c>
    </row>
    <row r="123" spans="1:47" s="2" customFormat="1" ht="12">
      <c r="A123" s="41"/>
      <c r="B123" s="42"/>
      <c r="C123" s="43"/>
      <c r="D123" s="230" t="s">
        <v>215</v>
      </c>
      <c r="E123" s="43"/>
      <c r="F123" s="231" t="s">
        <v>2658</v>
      </c>
      <c r="G123" s="43"/>
      <c r="H123" s="43"/>
      <c r="I123" s="232"/>
      <c r="J123" s="43"/>
      <c r="K123" s="43"/>
      <c r="L123" s="47"/>
      <c r="M123" s="233"/>
      <c r="N123" s="23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215</v>
      </c>
      <c r="AU123" s="20" t="s">
        <v>81</v>
      </c>
    </row>
    <row r="124" spans="1:65" s="2" customFormat="1" ht="24.15" customHeight="1">
      <c r="A124" s="41"/>
      <c r="B124" s="42"/>
      <c r="C124" s="217" t="s">
        <v>342</v>
      </c>
      <c r="D124" s="217" t="s">
        <v>209</v>
      </c>
      <c r="E124" s="218" t="s">
        <v>2660</v>
      </c>
      <c r="F124" s="219" t="s">
        <v>2661</v>
      </c>
      <c r="G124" s="220" t="s">
        <v>244</v>
      </c>
      <c r="H124" s="221">
        <v>1</v>
      </c>
      <c r="I124" s="222"/>
      <c r="J124" s="223">
        <f>ROUND(I124*H124,2)</f>
        <v>0</v>
      </c>
      <c r="K124" s="219" t="s">
        <v>331</v>
      </c>
      <c r="L124" s="47"/>
      <c r="M124" s="224" t="s">
        <v>19</v>
      </c>
      <c r="N124" s="225" t="s">
        <v>43</v>
      </c>
      <c r="O124" s="87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28" t="s">
        <v>111</v>
      </c>
      <c r="AT124" s="228" t="s">
        <v>209</v>
      </c>
      <c r="AU124" s="228" t="s">
        <v>81</v>
      </c>
      <c r="AY124" s="20" t="s">
        <v>207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20" t="s">
        <v>79</v>
      </c>
      <c r="BK124" s="229">
        <f>ROUND(I124*H124,2)</f>
        <v>0</v>
      </c>
      <c r="BL124" s="20" t="s">
        <v>111</v>
      </c>
      <c r="BM124" s="228" t="s">
        <v>2662</v>
      </c>
    </row>
    <row r="125" spans="1:47" s="2" customFormat="1" ht="12">
      <c r="A125" s="41"/>
      <c r="B125" s="42"/>
      <c r="C125" s="43"/>
      <c r="D125" s="230" t="s">
        <v>215</v>
      </c>
      <c r="E125" s="43"/>
      <c r="F125" s="231" t="s">
        <v>2661</v>
      </c>
      <c r="G125" s="43"/>
      <c r="H125" s="43"/>
      <c r="I125" s="232"/>
      <c r="J125" s="43"/>
      <c r="K125" s="43"/>
      <c r="L125" s="47"/>
      <c r="M125" s="233"/>
      <c r="N125" s="23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215</v>
      </c>
      <c r="AU125" s="20" t="s">
        <v>81</v>
      </c>
    </row>
    <row r="126" spans="1:65" s="2" customFormat="1" ht="16.5" customHeight="1">
      <c r="A126" s="41"/>
      <c r="B126" s="42"/>
      <c r="C126" s="217" t="s">
        <v>347</v>
      </c>
      <c r="D126" s="217" t="s">
        <v>209</v>
      </c>
      <c r="E126" s="218" t="s">
        <v>2663</v>
      </c>
      <c r="F126" s="219" t="s">
        <v>2664</v>
      </c>
      <c r="G126" s="220" t="s">
        <v>654</v>
      </c>
      <c r="H126" s="221">
        <v>20</v>
      </c>
      <c r="I126" s="222"/>
      <c r="J126" s="223">
        <f>ROUND(I126*H126,2)</f>
        <v>0</v>
      </c>
      <c r="K126" s="219" t="s">
        <v>331</v>
      </c>
      <c r="L126" s="47"/>
      <c r="M126" s="224" t="s">
        <v>19</v>
      </c>
      <c r="N126" s="225" t="s">
        <v>43</v>
      </c>
      <c r="O126" s="87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8" t="s">
        <v>111</v>
      </c>
      <c r="AT126" s="228" t="s">
        <v>209</v>
      </c>
      <c r="AU126" s="228" t="s">
        <v>81</v>
      </c>
      <c r="AY126" s="20" t="s">
        <v>207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20" t="s">
        <v>79</v>
      </c>
      <c r="BK126" s="229">
        <f>ROUND(I126*H126,2)</f>
        <v>0</v>
      </c>
      <c r="BL126" s="20" t="s">
        <v>111</v>
      </c>
      <c r="BM126" s="228" t="s">
        <v>2665</v>
      </c>
    </row>
    <row r="127" spans="1:47" s="2" customFormat="1" ht="12">
      <c r="A127" s="41"/>
      <c r="B127" s="42"/>
      <c r="C127" s="43"/>
      <c r="D127" s="230" t="s">
        <v>215</v>
      </c>
      <c r="E127" s="43"/>
      <c r="F127" s="231" t="s">
        <v>2664</v>
      </c>
      <c r="G127" s="43"/>
      <c r="H127" s="43"/>
      <c r="I127" s="232"/>
      <c r="J127" s="43"/>
      <c r="K127" s="43"/>
      <c r="L127" s="47"/>
      <c r="M127" s="233"/>
      <c r="N127" s="23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215</v>
      </c>
      <c r="AU127" s="20" t="s">
        <v>81</v>
      </c>
    </row>
    <row r="128" spans="1:65" s="2" customFormat="1" ht="16.5" customHeight="1">
      <c r="A128" s="41"/>
      <c r="B128" s="42"/>
      <c r="C128" s="217" t="s">
        <v>351</v>
      </c>
      <c r="D128" s="217" t="s">
        <v>209</v>
      </c>
      <c r="E128" s="218" t="s">
        <v>2666</v>
      </c>
      <c r="F128" s="219" t="s">
        <v>2667</v>
      </c>
      <c r="G128" s="220" t="s">
        <v>654</v>
      </c>
      <c r="H128" s="221">
        <v>20</v>
      </c>
      <c r="I128" s="222"/>
      <c r="J128" s="223">
        <f>ROUND(I128*H128,2)</f>
        <v>0</v>
      </c>
      <c r="K128" s="219" t="s">
        <v>331</v>
      </c>
      <c r="L128" s="47"/>
      <c r="M128" s="224" t="s">
        <v>19</v>
      </c>
      <c r="N128" s="225" t="s">
        <v>43</v>
      </c>
      <c r="O128" s="87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8" t="s">
        <v>111</v>
      </c>
      <c r="AT128" s="228" t="s">
        <v>209</v>
      </c>
      <c r="AU128" s="228" t="s">
        <v>81</v>
      </c>
      <c r="AY128" s="20" t="s">
        <v>207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20" t="s">
        <v>79</v>
      </c>
      <c r="BK128" s="229">
        <f>ROUND(I128*H128,2)</f>
        <v>0</v>
      </c>
      <c r="BL128" s="20" t="s">
        <v>111</v>
      </c>
      <c r="BM128" s="228" t="s">
        <v>2668</v>
      </c>
    </row>
    <row r="129" spans="1:47" s="2" customFormat="1" ht="12">
      <c r="A129" s="41"/>
      <c r="B129" s="42"/>
      <c r="C129" s="43"/>
      <c r="D129" s="230" t="s">
        <v>215</v>
      </c>
      <c r="E129" s="43"/>
      <c r="F129" s="231" t="s">
        <v>2667</v>
      </c>
      <c r="G129" s="43"/>
      <c r="H129" s="43"/>
      <c r="I129" s="232"/>
      <c r="J129" s="43"/>
      <c r="K129" s="43"/>
      <c r="L129" s="47"/>
      <c r="M129" s="233"/>
      <c r="N129" s="23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215</v>
      </c>
      <c r="AU129" s="20" t="s">
        <v>81</v>
      </c>
    </row>
    <row r="130" spans="1:65" s="2" customFormat="1" ht="16.5" customHeight="1">
      <c r="A130" s="41"/>
      <c r="B130" s="42"/>
      <c r="C130" s="217" t="s">
        <v>355</v>
      </c>
      <c r="D130" s="217" t="s">
        <v>209</v>
      </c>
      <c r="E130" s="218" t="s">
        <v>2669</v>
      </c>
      <c r="F130" s="219" t="s">
        <v>2670</v>
      </c>
      <c r="G130" s="220" t="s">
        <v>654</v>
      </c>
      <c r="H130" s="221">
        <v>2</v>
      </c>
      <c r="I130" s="222"/>
      <c r="J130" s="223">
        <f>ROUND(I130*H130,2)</f>
        <v>0</v>
      </c>
      <c r="K130" s="219" t="s">
        <v>331</v>
      </c>
      <c r="L130" s="47"/>
      <c r="M130" s="224" t="s">
        <v>19</v>
      </c>
      <c r="N130" s="225" t="s">
        <v>43</v>
      </c>
      <c r="O130" s="87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8" t="s">
        <v>111</v>
      </c>
      <c r="AT130" s="228" t="s">
        <v>209</v>
      </c>
      <c r="AU130" s="228" t="s">
        <v>81</v>
      </c>
      <c r="AY130" s="20" t="s">
        <v>207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20" t="s">
        <v>79</v>
      </c>
      <c r="BK130" s="229">
        <f>ROUND(I130*H130,2)</f>
        <v>0</v>
      </c>
      <c r="BL130" s="20" t="s">
        <v>111</v>
      </c>
      <c r="BM130" s="228" t="s">
        <v>2671</v>
      </c>
    </row>
    <row r="131" spans="1:47" s="2" customFormat="1" ht="12">
      <c r="A131" s="41"/>
      <c r="B131" s="42"/>
      <c r="C131" s="43"/>
      <c r="D131" s="230" t="s">
        <v>215</v>
      </c>
      <c r="E131" s="43"/>
      <c r="F131" s="231" t="s">
        <v>2670</v>
      </c>
      <c r="G131" s="43"/>
      <c r="H131" s="43"/>
      <c r="I131" s="232"/>
      <c r="J131" s="43"/>
      <c r="K131" s="43"/>
      <c r="L131" s="47"/>
      <c r="M131" s="233"/>
      <c r="N131" s="23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215</v>
      </c>
      <c r="AU131" s="20" t="s">
        <v>81</v>
      </c>
    </row>
    <row r="132" spans="1:65" s="2" customFormat="1" ht="16.5" customHeight="1">
      <c r="A132" s="41"/>
      <c r="B132" s="42"/>
      <c r="C132" s="217" t="s">
        <v>359</v>
      </c>
      <c r="D132" s="217" t="s">
        <v>209</v>
      </c>
      <c r="E132" s="218" t="s">
        <v>2672</v>
      </c>
      <c r="F132" s="219" t="s">
        <v>2673</v>
      </c>
      <c r="G132" s="220" t="s">
        <v>244</v>
      </c>
      <c r="H132" s="221">
        <v>1</v>
      </c>
      <c r="I132" s="222"/>
      <c r="J132" s="223">
        <f>ROUND(I132*H132,2)</f>
        <v>0</v>
      </c>
      <c r="K132" s="219" t="s">
        <v>331</v>
      </c>
      <c r="L132" s="47"/>
      <c r="M132" s="224" t="s">
        <v>19</v>
      </c>
      <c r="N132" s="225" t="s">
        <v>43</v>
      </c>
      <c r="O132" s="87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8" t="s">
        <v>111</v>
      </c>
      <c r="AT132" s="228" t="s">
        <v>209</v>
      </c>
      <c r="AU132" s="228" t="s">
        <v>81</v>
      </c>
      <c r="AY132" s="20" t="s">
        <v>207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20" t="s">
        <v>79</v>
      </c>
      <c r="BK132" s="229">
        <f>ROUND(I132*H132,2)</f>
        <v>0</v>
      </c>
      <c r="BL132" s="20" t="s">
        <v>111</v>
      </c>
      <c r="BM132" s="228" t="s">
        <v>2674</v>
      </c>
    </row>
    <row r="133" spans="1:47" s="2" customFormat="1" ht="12">
      <c r="A133" s="41"/>
      <c r="B133" s="42"/>
      <c r="C133" s="43"/>
      <c r="D133" s="230" t="s">
        <v>215</v>
      </c>
      <c r="E133" s="43"/>
      <c r="F133" s="231" t="s">
        <v>2673</v>
      </c>
      <c r="G133" s="43"/>
      <c r="H133" s="43"/>
      <c r="I133" s="232"/>
      <c r="J133" s="43"/>
      <c r="K133" s="43"/>
      <c r="L133" s="47"/>
      <c r="M133" s="296"/>
      <c r="N133" s="297"/>
      <c r="O133" s="298"/>
      <c r="P133" s="298"/>
      <c r="Q133" s="298"/>
      <c r="R133" s="298"/>
      <c r="S133" s="298"/>
      <c r="T133" s="299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215</v>
      </c>
      <c r="AU133" s="20" t="s">
        <v>81</v>
      </c>
    </row>
    <row r="134" spans="1:31" s="2" customFormat="1" ht="6.95" customHeight="1">
      <c r="A134" s="41"/>
      <c r="B134" s="62"/>
      <c r="C134" s="63"/>
      <c r="D134" s="63"/>
      <c r="E134" s="63"/>
      <c r="F134" s="63"/>
      <c r="G134" s="63"/>
      <c r="H134" s="63"/>
      <c r="I134" s="63"/>
      <c r="J134" s="63"/>
      <c r="K134" s="63"/>
      <c r="L134" s="47"/>
      <c r="M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</sheetData>
  <sheetProtection password="C7B5" sheet="1" objects="1" scenarios="1" formatColumns="0" formatRows="0" autoFilter="0"/>
  <autoFilter ref="C93:K13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0:H80"/>
    <mergeCell ref="E84:H84"/>
    <mergeCell ref="E82:H82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130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81</v>
      </c>
    </row>
    <row r="4" spans="2:46" s="1" customFormat="1" ht="24.95" customHeight="1">
      <c r="B4" s="23"/>
      <c r="D4" s="145" t="s">
        <v>138</v>
      </c>
      <c r="L4" s="23"/>
      <c r="M4" s="14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7" t="s">
        <v>16</v>
      </c>
      <c r="L6" s="23"/>
    </row>
    <row r="7" spans="2:12" s="1" customFormat="1" ht="26.25" customHeight="1">
      <c r="B7" s="23"/>
      <c r="E7" s="148" t="str">
        <f>'Rekapitulace stavby'!K6</f>
        <v>ZČU - REKONSTRUKCE POSLUCHÁREN UP 101,104,108,112 a 115</v>
      </c>
      <c r="F7" s="147"/>
      <c r="G7" s="147"/>
      <c r="H7" s="147"/>
      <c r="L7" s="23"/>
    </row>
    <row r="8" spans="2:12" ht="12">
      <c r="B8" s="23"/>
      <c r="D8" s="147" t="s">
        <v>147</v>
      </c>
      <c r="L8" s="23"/>
    </row>
    <row r="9" spans="2:12" s="1" customFormat="1" ht="16.5" customHeight="1">
      <c r="B9" s="23"/>
      <c r="E9" s="148" t="s">
        <v>150</v>
      </c>
      <c r="F9" s="1"/>
      <c r="G9" s="1"/>
      <c r="H9" s="1"/>
      <c r="L9" s="23"/>
    </row>
    <row r="10" spans="2:12" s="1" customFormat="1" ht="12" customHeight="1">
      <c r="B10" s="23"/>
      <c r="D10" s="147" t="s">
        <v>153</v>
      </c>
      <c r="L10" s="23"/>
    </row>
    <row r="11" spans="1:31" s="2" customFormat="1" ht="16.5" customHeight="1">
      <c r="A11" s="41"/>
      <c r="B11" s="47"/>
      <c r="C11" s="41"/>
      <c r="D11" s="41"/>
      <c r="E11" s="160" t="s">
        <v>1438</v>
      </c>
      <c r="F11" s="41"/>
      <c r="G11" s="41"/>
      <c r="H11" s="41"/>
      <c r="I11" s="41"/>
      <c r="J11" s="41"/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7" t="s">
        <v>1439</v>
      </c>
      <c r="E12" s="41"/>
      <c r="F12" s="41"/>
      <c r="G12" s="41"/>
      <c r="H12" s="41"/>
      <c r="I12" s="41"/>
      <c r="J12" s="41"/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7"/>
      <c r="C13" s="41"/>
      <c r="D13" s="41"/>
      <c r="E13" s="150" t="s">
        <v>2675</v>
      </c>
      <c r="F13" s="41"/>
      <c r="G13" s="41"/>
      <c r="H13" s="41"/>
      <c r="I13" s="41"/>
      <c r="J13" s="41"/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7"/>
      <c r="C14" s="41"/>
      <c r="D14" s="41"/>
      <c r="E14" s="41"/>
      <c r="F14" s="41"/>
      <c r="G14" s="41"/>
      <c r="H14" s="41"/>
      <c r="I14" s="41"/>
      <c r="J14" s="41"/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7"/>
      <c r="C15" s="41"/>
      <c r="D15" s="147" t="s">
        <v>18</v>
      </c>
      <c r="E15" s="41"/>
      <c r="F15" s="136" t="s">
        <v>19</v>
      </c>
      <c r="G15" s="41"/>
      <c r="H15" s="41"/>
      <c r="I15" s="147" t="s">
        <v>20</v>
      </c>
      <c r="J15" s="136" t="s">
        <v>19</v>
      </c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21</v>
      </c>
      <c r="E16" s="41"/>
      <c r="F16" s="136" t="s">
        <v>22</v>
      </c>
      <c r="G16" s="41"/>
      <c r="H16" s="41"/>
      <c r="I16" s="147" t="s">
        <v>23</v>
      </c>
      <c r="J16" s="151" t="str">
        <f>'Rekapitulace stavby'!AN8</f>
        <v>15. 1. 2024</v>
      </c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7"/>
      <c r="C17" s="41"/>
      <c r="D17" s="41"/>
      <c r="E17" s="41"/>
      <c r="F17" s="41"/>
      <c r="G17" s="41"/>
      <c r="H17" s="41"/>
      <c r="I17" s="41"/>
      <c r="J17" s="41"/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7"/>
      <c r="C18" s="41"/>
      <c r="D18" s="147" t="s">
        <v>25</v>
      </c>
      <c r="E18" s="41"/>
      <c r="F18" s="41"/>
      <c r="G18" s="41"/>
      <c r="H18" s="41"/>
      <c r="I18" s="147" t="s">
        <v>26</v>
      </c>
      <c r="J18" s="136" t="s">
        <v>19</v>
      </c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7"/>
      <c r="C19" s="41"/>
      <c r="D19" s="41"/>
      <c r="E19" s="136" t="s">
        <v>27</v>
      </c>
      <c r="F19" s="41"/>
      <c r="G19" s="41"/>
      <c r="H19" s="41"/>
      <c r="I19" s="147" t="s">
        <v>28</v>
      </c>
      <c r="J19" s="136" t="s">
        <v>19</v>
      </c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7"/>
      <c r="C20" s="41"/>
      <c r="D20" s="41"/>
      <c r="E20" s="41"/>
      <c r="F20" s="41"/>
      <c r="G20" s="41"/>
      <c r="H20" s="41"/>
      <c r="I20" s="41"/>
      <c r="J20" s="41"/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7"/>
      <c r="C21" s="41"/>
      <c r="D21" s="147" t="s">
        <v>29</v>
      </c>
      <c r="E21" s="41"/>
      <c r="F21" s="41"/>
      <c r="G21" s="41"/>
      <c r="H21" s="41"/>
      <c r="I21" s="147" t="s">
        <v>26</v>
      </c>
      <c r="J21" s="36" t="str">
        <f>'Rekapitulace stavby'!AN13</f>
        <v>Vyplň údaj</v>
      </c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7"/>
      <c r="C22" s="41"/>
      <c r="D22" s="41"/>
      <c r="E22" s="36" t="str">
        <f>'Rekapitulace stavby'!E14</f>
        <v>Vyplň údaj</v>
      </c>
      <c r="F22" s="136"/>
      <c r="G22" s="136"/>
      <c r="H22" s="136"/>
      <c r="I22" s="147" t="s">
        <v>28</v>
      </c>
      <c r="J22" s="36" t="str">
        <f>'Rekapitulace stavby'!AN14</f>
        <v>Vyplň údaj</v>
      </c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7"/>
      <c r="C23" s="41"/>
      <c r="D23" s="41"/>
      <c r="E23" s="41"/>
      <c r="F23" s="41"/>
      <c r="G23" s="41"/>
      <c r="H23" s="41"/>
      <c r="I23" s="41"/>
      <c r="J23" s="41"/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7"/>
      <c r="C24" s="41"/>
      <c r="D24" s="147" t="s">
        <v>31</v>
      </c>
      <c r="E24" s="41"/>
      <c r="F24" s="41"/>
      <c r="G24" s="41"/>
      <c r="H24" s="41"/>
      <c r="I24" s="147" t="s">
        <v>26</v>
      </c>
      <c r="J24" s="136" t="s">
        <v>19</v>
      </c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7"/>
      <c r="C25" s="41"/>
      <c r="D25" s="41"/>
      <c r="E25" s="136" t="s">
        <v>32</v>
      </c>
      <c r="F25" s="41"/>
      <c r="G25" s="41"/>
      <c r="H25" s="41"/>
      <c r="I25" s="147" t="s">
        <v>28</v>
      </c>
      <c r="J25" s="136" t="s">
        <v>19</v>
      </c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7"/>
      <c r="C26" s="41"/>
      <c r="D26" s="41"/>
      <c r="E26" s="41"/>
      <c r="F26" s="41"/>
      <c r="G26" s="41"/>
      <c r="H26" s="41"/>
      <c r="I26" s="41"/>
      <c r="J26" s="41"/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7"/>
      <c r="C27" s="41"/>
      <c r="D27" s="147" t="s">
        <v>34</v>
      </c>
      <c r="E27" s="41"/>
      <c r="F27" s="41"/>
      <c r="G27" s="41"/>
      <c r="H27" s="41"/>
      <c r="I27" s="147" t="s">
        <v>26</v>
      </c>
      <c r="J27" s="136" t="s">
        <v>19</v>
      </c>
      <c r="K27" s="41"/>
      <c r="L27" s="149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7"/>
      <c r="C28" s="41"/>
      <c r="D28" s="41"/>
      <c r="E28" s="136" t="s">
        <v>35</v>
      </c>
      <c r="F28" s="41"/>
      <c r="G28" s="41"/>
      <c r="H28" s="41"/>
      <c r="I28" s="147" t="s">
        <v>28</v>
      </c>
      <c r="J28" s="136" t="s">
        <v>19</v>
      </c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41"/>
      <c r="E29" s="41"/>
      <c r="F29" s="41"/>
      <c r="G29" s="41"/>
      <c r="H29" s="41"/>
      <c r="I29" s="41"/>
      <c r="J29" s="41"/>
      <c r="K29" s="41"/>
      <c r="L29" s="149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7"/>
      <c r="C30" s="41"/>
      <c r="D30" s="147" t="s">
        <v>36</v>
      </c>
      <c r="E30" s="41"/>
      <c r="F30" s="41"/>
      <c r="G30" s="41"/>
      <c r="H30" s="41"/>
      <c r="I30" s="41"/>
      <c r="J30" s="41"/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52"/>
      <c r="B31" s="153"/>
      <c r="C31" s="152"/>
      <c r="D31" s="152"/>
      <c r="E31" s="154" t="s">
        <v>37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1"/>
      <c r="B32" s="47"/>
      <c r="C32" s="41"/>
      <c r="D32" s="41"/>
      <c r="E32" s="41"/>
      <c r="F32" s="41"/>
      <c r="G32" s="41"/>
      <c r="H32" s="41"/>
      <c r="I32" s="41"/>
      <c r="J32" s="41"/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6"/>
      <c r="E33" s="156"/>
      <c r="F33" s="156"/>
      <c r="G33" s="156"/>
      <c r="H33" s="156"/>
      <c r="I33" s="156"/>
      <c r="J33" s="156"/>
      <c r="K33" s="156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7"/>
      <c r="C34" s="41"/>
      <c r="D34" s="157" t="s">
        <v>38</v>
      </c>
      <c r="E34" s="41"/>
      <c r="F34" s="41"/>
      <c r="G34" s="41"/>
      <c r="H34" s="41"/>
      <c r="I34" s="41"/>
      <c r="J34" s="158">
        <f>ROUND(J91,2)</f>
        <v>0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7"/>
      <c r="C35" s="41"/>
      <c r="D35" s="156"/>
      <c r="E35" s="156"/>
      <c r="F35" s="156"/>
      <c r="G35" s="156"/>
      <c r="H35" s="156"/>
      <c r="I35" s="156"/>
      <c r="J35" s="156"/>
      <c r="K35" s="156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41"/>
      <c r="F36" s="159" t="s">
        <v>40</v>
      </c>
      <c r="G36" s="41"/>
      <c r="H36" s="41"/>
      <c r="I36" s="159" t="s">
        <v>39</v>
      </c>
      <c r="J36" s="159" t="s">
        <v>41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7"/>
      <c r="C37" s="41"/>
      <c r="D37" s="160" t="s">
        <v>42</v>
      </c>
      <c r="E37" s="147" t="s">
        <v>43</v>
      </c>
      <c r="F37" s="161">
        <f>ROUND((SUM(BE91:BE118)),2)</f>
        <v>0</v>
      </c>
      <c r="G37" s="41"/>
      <c r="H37" s="41"/>
      <c r="I37" s="162">
        <v>0.21</v>
      </c>
      <c r="J37" s="161">
        <f>ROUND(((SUM(BE91:BE118))*I37),2)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7"/>
      <c r="C38" s="41"/>
      <c r="D38" s="41"/>
      <c r="E38" s="147" t="s">
        <v>44</v>
      </c>
      <c r="F38" s="161">
        <f>ROUND((SUM(BF91:BF118)),2)</f>
        <v>0</v>
      </c>
      <c r="G38" s="41"/>
      <c r="H38" s="41"/>
      <c r="I38" s="162">
        <v>0.12</v>
      </c>
      <c r="J38" s="161">
        <f>ROUND(((SUM(BF91:BF118))*I38),2)</f>
        <v>0</v>
      </c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45</v>
      </c>
      <c r="F39" s="161">
        <f>ROUND((SUM(BG91:BG118)),2)</f>
        <v>0</v>
      </c>
      <c r="G39" s="41"/>
      <c r="H39" s="41"/>
      <c r="I39" s="162">
        <v>0.21</v>
      </c>
      <c r="J39" s="161">
        <f>0</f>
        <v>0</v>
      </c>
      <c r="K39" s="41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7"/>
      <c r="C40" s="41"/>
      <c r="D40" s="41"/>
      <c r="E40" s="147" t="s">
        <v>46</v>
      </c>
      <c r="F40" s="161">
        <f>ROUND((SUM(BH91:BH118)),2)</f>
        <v>0</v>
      </c>
      <c r="G40" s="41"/>
      <c r="H40" s="41"/>
      <c r="I40" s="162">
        <v>0.12</v>
      </c>
      <c r="J40" s="161">
        <f>0</f>
        <v>0</v>
      </c>
      <c r="K40" s="4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7"/>
      <c r="C41" s="41"/>
      <c r="D41" s="41"/>
      <c r="E41" s="147" t="s">
        <v>47</v>
      </c>
      <c r="F41" s="161">
        <f>ROUND((SUM(BI91:BI118)),2)</f>
        <v>0</v>
      </c>
      <c r="G41" s="41"/>
      <c r="H41" s="41"/>
      <c r="I41" s="162">
        <v>0</v>
      </c>
      <c r="J41" s="161">
        <f>0</f>
        <v>0</v>
      </c>
      <c r="K41" s="41"/>
      <c r="L41" s="149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7"/>
      <c r="C42" s="41"/>
      <c r="D42" s="41"/>
      <c r="E42" s="41"/>
      <c r="F42" s="41"/>
      <c r="G42" s="41"/>
      <c r="H42" s="41"/>
      <c r="I42" s="41"/>
      <c r="J42" s="41"/>
      <c r="K42" s="41"/>
      <c r="L42" s="14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7"/>
      <c r="C43" s="163"/>
      <c r="D43" s="164" t="s">
        <v>48</v>
      </c>
      <c r="E43" s="165"/>
      <c r="F43" s="165"/>
      <c r="G43" s="166" t="s">
        <v>49</v>
      </c>
      <c r="H43" s="167" t="s">
        <v>50</v>
      </c>
      <c r="I43" s="165"/>
      <c r="J43" s="168">
        <f>SUM(J34:J41)</f>
        <v>0</v>
      </c>
      <c r="K43" s="169"/>
      <c r="L43" s="149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9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8" spans="1:31" s="2" customFormat="1" ht="6.95" customHeight="1">
      <c r="A48" s="4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24.95" customHeight="1">
      <c r="A49" s="41"/>
      <c r="B49" s="42"/>
      <c r="C49" s="26" t="s">
        <v>157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6.95" customHeight="1">
      <c r="A50" s="41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12" customHeight="1">
      <c r="A51" s="41"/>
      <c r="B51" s="42"/>
      <c r="C51" s="35" t="s">
        <v>16</v>
      </c>
      <c r="D51" s="43"/>
      <c r="E51" s="43"/>
      <c r="F51" s="43"/>
      <c r="G51" s="43"/>
      <c r="H51" s="43"/>
      <c r="I51" s="43"/>
      <c r="J51" s="43"/>
      <c r="K51" s="43"/>
      <c r="L51" s="149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26.25" customHeight="1">
      <c r="A52" s="41"/>
      <c r="B52" s="42"/>
      <c r="C52" s="43"/>
      <c r="D52" s="43"/>
      <c r="E52" s="174" t="str">
        <f>E7</f>
        <v>ZČU - REKONSTRUKCE POSLUCHÁREN UP 101,104,108,112 a 115</v>
      </c>
      <c r="F52" s="35"/>
      <c r="G52" s="35"/>
      <c r="H52" s="35"/>
      <c r="I52" s="43"/>
      <c r="J52" s="43"/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2:12" s="1" customFormat="1" ht="12" customHeight="1">
      <c r="B53" s="24"/>
      <c r="C53" s="35" t="s">
        <v>147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174" t="s">
        <v>150</v>
      </c>
      <c r="F54" s="25"/>
      <c r="G54" s="25"/>
      <c r="H54" s="25"/>
      <c r="I54" s="25"/>
      <c r="J54" s="25"/>
      <c r="K54" s="25"/>
      <c r="L54" s="23"/>
    </row>
    <row r="55" spans="2:12" s="1" customFormat="1" ht="12" customHeight="1">
      <c r="B55" s="24"/>
      <c r="C55" s="35" t="s">
        <v>153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41"/>
      <c r="B56" s="42"/>
      <c r="C56" s="43"/>
      <c r="D56" s="43"/>
      <c r="E56" s="295" t="s">
        <v>1438</v>
      </c>
      <c r="F56" s="43"/>
      <c r="G56" s="43"/>
      <c r="H56" s="43"/>
      <c r="I56" s="43"/>
      <c r="J56" s="43"/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12" customHeight="1">
      <c r="A57" s="41"/>
      <c r="B57" s="42"/>
      <c r="C57" s="35" t="s">
        <v>1439</v>
      </c>
      <c r="D57" s="43"/>
      <c r="E57" s="43"/>
      <c r="F57" s="43"/>
      <c r="G57" s="43"/>
      <c r="H57" s="43"/>
      <c r="I57" s="43"/>
      <c r="J57" s="43"/>
      <c r="K57" s="43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6.5" customHeight="1">
      <c r="A58" s="41"/>
      <c r="B58" s="42"/>
      <c r="C58" s="43"/>
      <c r="D58" s="43"/>
      <c r="E58" s="72" t="str">
        <f>E13</f>
        <v>D.1.4.n - Stavební a prostorová akustika</v>
      </c>
      <c r="F58" s="43"/>
      <c r="G58" s="43"/>
      <c r="H58" s="43"/>
      <c r="I58" s="43"/>
      <c r="J58" s="43"/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6.95" customHeight="1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2" customHeight="1">
      <c r="A60" s="41"/>
      <c r="B60" s="42"/>
      <c r="C60" s="35" t="s">
        <v>21</v>
      </c>
      <c r="D60" s="43"/>
      <c r="E60" s="43"/>
      <c r="F60" s="30" t="str">
        <f>F16</f>
        <v>Areál ZČU, Univerzitní 22, 306 14 Plzeň</v>
      </c>
      <c r="G60" s="43"/>
      <c r="H60" s="43"/>
      <c r="I60" s="35" t="s">
        <v>23</v>
      </c>
      <c r="J60" s="75" t="str">
        <f>IF(J16="","",J16)</f>
        <v>15. 1. 2024</v>
      </c>
      <c r="K60" s="43"/>
      <c r="L60" s="149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6.95" customHeight="1">
      <c r="A61" s="41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14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25.65" customHeight="1">
      <c r="A62" s="41"/>
      <c r="B62" s="42"/>
      <c r="C62" s="35" t="s">
        <v>25</v>
      </c>
      <c r="D62" s="43"/>
      <c r="E62" s="43"/>
      <c r="F62" s="30" t="str">
        <f>E19</f>
        <v>Západočeská univerzita v Plzni, Univerzitní 8, 306</v>
      </c>
      <c r="G62" s="43"/>
      <c r="H62" s="43"/>
      <c r="I62" s="35" t="s">
        <v>31</v>
      </c>
      <c r="J62" s="39" t="str">
        <f>E25</f>
        <v>ATELIER SOUKUP OPL ŠVEHLA S.R.O.</v>
      </c>
      <c r="K62" s="43"/>
      <c r="L62" s="149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31" s="2" customFormat="1" ht="15.15" customHeight="1">
      <c r="A63" s="41"/>
      <c r="B63" s="42"/>
      <c r="C63" s="35" t="s">
        <v>29</v>
      </c>
      <c r="D63" s="43"/>
      <c r="E63" s="43"/>
      <c r="F63" s="30" t="str">
        <f>IF(E22="","",E22)</f>
        <v>Vyplň údaj</v>
      </c>
      <c r="G63" s="43"/>
      <c r="H63" s="43"/>
      <c r="I63" s="35" t="s">
        <v>34</v>
      </c>
      <c r="J63" s="39" t="str">
        <f>E28</f>
        <v>Michal Jirka</v>
      </c>
      <c r="K63" s="43"/>
      <c r="L63" s="149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1:31" s="2" customFormat="1" ht="10.3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49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29.25" customHeight="1">
      <c r="A65" s="41"/>
      <c r="B65" s="42"/>
      <c r="C65" s="175" t="s">
        <v>158</v>
      </c>
      <c r="D65" s="176"/>
      <c r="E65" s="176"/>
      <c r="F65" s="176"/>
      <c r="G65" s="176"/>
      <c r="H65" s="176"/>
      <c r="I65" s="176"/>
      <c r="J65" s="177" t="s">
        <v>159</v>
      </c>
      <c r="K65" s="176"/>
      <c r="L65" s="149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10.3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49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47" s="2" customFormat="1" ht="22.8" customHeight="1">
      <c r="A67" s="41"/>
      <c r="B67" s="42"/>
      <c r="C67" s="178" t="s">
        <v>70</v>
      </c>
      <c r="D67" s="43"/>
      <c r="E67" s="43"/>
      <c r="F67" s="43"/>
      <c r="G67" s="43"/>
      <c r="H67" s="43"/>
      <c r="I67" s="43"/>
      <c r="J67" s="105">
        <f>J91</f>
        <v>0</v>
      </c>
      <c r="K67" s="43"/>
      <c r="L67" s="149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U67" s="20" t="s">
        <v>160</v>
      </c>
    </row>
    <row r="68" spans="1:31" s="2" customFormat="1" ht="21.8" customHeight="1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149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6.95" customHeight="1">
      <c r="A69" s="41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9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3" spans="1:31" s="2" customFormat="1" ht="6.95" customHeight="1">
      <c r="A73" s="41"/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149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24.95" customHeight="1">
      <c r="A74" s="41"/>
      <c r="B74" s="42"/>
      <c r="C74" s="26" t="s">
        <v>192</v>
      </c>
      <c r="D74" s="43"/>
      <c r="E74" s="43"/>
      <c r="F74" s="43"/>
      <c r="G74" s="43"/>
      <c r="H74" s="43"/>
      <c r="I74" s="43"/>
      <c r="J74" s="43"/>
      <c r="K74" s="43"/>
      <c r="L74" s="149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49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5" t="s">
        <v>16</v>
      </c>
      <c r="D76" s="43"/>
      <c r="E76" s="43"/>
      <c r="F76" s="43"/>
      <c r="G76" s="43"/>
      <c r="H76" s="43"/>
      <c r="I76" s="43"/>
      <c r="J76" s="43"/>
      <c r="K76" s="43"/>
      <c r="L76" s="149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26.25" customHeight="1">
      <c r="A77" s="41"/>
      <c r="B77" s="42"/>
      <c r="C77" s="43"/>
      <c r="D77" s="43"/>
      <c r="E77" s="174" t="str">
        <f>E7</f>
        <v>ZČU - REKONSTRUKCE POSLUCHÁREN UP 101,104,108,112 a 115</v>
      </c>
      <c r="F77" s="35"/>
      <c r="G77" s="35"/>
      <c r="H77" s="35"/>
      <c r="I77" s="43"/>
      <c r="J77" s="43"/>
      <c r="K77" s="43"/>
      <c r="L77" s="149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2:12" s="1" customFormat="1" ht="12" customHeight="1">
      <c r="B78" s="24"/>
      <c r="C78" s="35" t="s">
        <v>147</v>
      </c>
      <c r="D78" s="25"/>
      <c r="E78" s="25"/>
      <c r="F78" s="25"/>
      <c r="G78" s="25"/>
      <c r="H78" s="25"/>
      <c r="I78" s="25"/>
      <c r="J78" s="25"/>
      <c r="K78" s="25"/>
      <c r="L78" s="23"/>
    </row>
    <row r="79" spans="2:12" s="1" customFormat="1" ht="16.5" customHeight="1">
      <c r="B79" s="24"/>
      <c r="C79" s="25"/>
      <c r="D79" s="25"/>
      <c r="E79" s="174" t="s">
        <v>150</v>
      </c>
      <c r="F79" s="25"/>
      <c r="G79" s="25"/>
      <c r="H79" s="25"/>
      <c r="I79" s="25"/>
      <c r="J79" s="25"/>
      <c r="K79" s="25"/>
      <c r="L79" s="23"/>
    </row>
    <row r="80" spans="2:12" s="1" customFormat="1" ht="12" customHeight="1">
      <c r="B80" s="24"/>
      <c r="C80" s="35" t="s">
        <v>153</v>
      </c>
      <c r="D80" s="25"/>
      <c r="E80" s="25"/>
      <c r="F80" s="25"/>
      <c r="G80" s="25"/>
      <c r="H80" s="25"/>
      <c r="I80" s="25"/>
      <c r="J80" s="25"/>
      <c r="K80" s="25"/>
      <c r="L80" s="23"/>
    </row>
    <row r="81" spans="1:31" s="2" customFormat="1" ht="16.5" customHeight="1">
      <c r="A81" s="41"/>
      <c r="B81" s="42"/>
      <c r="C81" s="43"/>
      <c r="D81" s="43"/>
      <c r="E81" s="295" t="s">
        <v>1438</v>
      </c>
      <c r="F81" s="43"/>
      <c r="G81" s="43"/>
      <c r="H81" s="43"/>
      <c r="I81" s="43"/>
      <c r="J81" s="43"/>
      <c r="K81" s="43"/>
      <c r="L81" s="149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5" t="s">
        <v>1439</v>
      </c>
      <c r="D82" s="43"/>
      <c r="E82" s="43"/>
      <c r="F82" s="43"/>
      <c r="G82" s="43"/>
      <c r="H82" s="43"/>
      <c r="I82" s="43"/>
      <c r="J82" s="43"/>
      <c r="K82" s="43"/>
      <c r="L82" s="149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6.5" customHeight="1">
      <c r="A83" s="41"/>
      <c r="B83" s="42"/>
      <c r="C83" s="43"/>
      <c r="D83" s="43"/>
      <c r="E83" s="72" t="str">
        <f>E13</f>
        <v>D.1.4.n - Stavební a prostorová akustika</v>
      </c>
      <c r="F83" s="43"/>
      <c r="G83" s="43"/>
      <c r="H83" s="43"/>
      <c r="I83" s="43"/>
      <c r="J83" s="43"/>
      <c r="K83" s="43"/>
      <c r="L83" s="149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9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2" customHeight="1">
      <c r="A85" s="41"/>
      <c r="B85" s="42"/>
      <c r="C85" s="35" t="s">
        <v>21</v>
      </c>
      <c r="D85" s="43"/>
      <c r="E85" s="43"/>
      <c r="F85" s="30" t="str">
        <f>F16</f>
        <v>Areál ZČU, Univerzitní 22, 306 14 Plzeň</v>
      </c>
      <c r="G85" s="43"/>
      <c r="H85" s="43"/>
      <c r="I85" s="35" t="s">
        <v>23</v>
      </c>
      <c r="J85" s="75" t="str">
        <f>IF(J16="","",J16)</f>
        <v>15. 1. 2024</v>
      </c>
      <c r="K85" s="43"/>
      <c r="L85" s="149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49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25.65" customHeight="1">
      <c r="A87" s="41"/>
      <c r="B87" s="42"/>
      <c r="C87" s="35" t="s">
        <v>25</v>
      </c>
      <c r="D87" s="43"/>
      <c r="E87" s="43"/>
      <c r="F87" s="30" t="str">
        <f>E19</f>
        <v>Západočeská univerzita v Plzni, Univerzitní 8, 306</v>
      </c>
      <c r="G87" s="43"/>
      <c r="H87" s="43"/>
      <c r="I87" s="35" t="s">
        <v>31</v>
      </c>
      <c r="J87" s="39" t="str">
        <f>E25</f>
        <v>ATELIER SOUKUP OPL ŠVEHLA S.R.O.</v>
      </c>
      <c r="K87" s="43"/>
      <c r="L87" s="149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5.15" customHeight="1">
      <c r="A88" s="41"/>
      <c r="B88" s="42"/>
      <c r="C88" s="35" t="s">
        <v>29</v>
      </c>
      <c r="D88" s="43"/>
      <c r="E88" s="43"/>
      <c r="F88" s="30" t="str">
        <f>IF(E22="","",E22)</f>
        <v>Vyplň údaj</v>
      </c>
      <c r="G88" s="43"/>
      <c r="H88" s="43"/>
      <c r="I88" s="35" t="s">
        <v>34</v>
      </c>
      <c r="J88" s="39" t="str">
        <f>E28</f>
        <v>Michal Jirka</v>
      </c>
      <c r="K88" s="43"/>
      <c r="L88" s="149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0.3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49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11" customFormat="1" ht="29.25" customHeight="1">
      <c r="A90" s="190"/>
      <c r="B90" s="191"/>
      <c r="C90" s="192" t="s">
        <v>193</v>
      </c>
      <c r="D90" s="193" t="s">
        <v>57</v>
      </c>
      <c r="E90" s="193" t="s">
        <v>53</v>
      </c>
      <c r="F90" s="193" t="s">
        <v>54</v>
      </c>
      <c r="G90" s="193" t="s">
        <v>194</v>
      </c>
      <c r="H90" s="193" t="s">
        <v>195</v>
      </c>
      <c r="I90" s="193" t="s">
        <v>196</v>
      </c>
      <c r="J90" s="193" t="s">
        <v>159</v>
      </c>
      <c r="K90" s="194" t="s">
        <v>197</v>
      </c>
      <c r="L90" s="195"/>
      <c r="M90" s="95" t="s">
        <v>19</v>
      </c>
      <c r="N90" s="96" t="s">
        <v>42</v>
      </c>
      <c r="O90" s="96" t="s">
        <v>198</v>
      </c>
      <c r="P90" s="96" t="s">
        <v>199</v>
      </c>
      <c r="Q90" s="96" t="s">
        <v>200</v>
      </c>
      <c r="R90" s="96" t="s">
        <v>201</v>
      </c>
      <c r="S90" s="96" t="s">
        <v>202</v>
      </c>
      <c r="T90" s="97" t="s">
        <v>203</v>
      </c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</row>
    <row r="91" spans="1:63" s="2" customFormat="1" ht="22.8" customHeight="1">
      <c r="A91" s="41"/>
      <c r="B91" s="42"/>
      <c r="C91" s="102" t="s">
        <v>204</v>
      </c>
      <c r="D91" s="43"/>
      <c r="E91" s="43"/>
      <c r="F91" s="43"/>
      <c r="G91" s="43"/>
      <c r="H91" s="43"/>
      <c r="I91" s="43"/>
      <c r="J91" s="196">
        <f>BK91</f>
        <v>0</v>
      </c>
      <c r="K91" s="43"/>
      <c r="L91" s="47"/>
      <c r="M91" s="98"/>
      <c r="N91" s="197"/>
      <c r="O91" s="99"/>
      <c r="P91" s="198">
        <f>SUM(P92:P118)</f>
        <v>0</v>
      </c>
      <c r="Q91" s="99"/>
      <c r="R91" s="198">
        <f>SUM(R92:R118)</f>
        <v>0</v>
      </c>
      <c r="S91" s="99"/>
      <c r="T91" s="199">
        <f>SUM(T92:T118)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71</v>
      </c>
      <c r="AU91" s="20" t="s">
        <v>160</v>
      </c>
      <c r="BK91" s="200">
        <f>SUM(BK92:BK118)</f>
        <v>0</v>
      </c>
    </row>
    <row r="92" spans="1:65" s="2" customFormat="1" ht="16.5" customHeight="1">
      <c r="A92" s="41"/>
      <c r="B92" s="42"/>
      <c r="C92" s="217" t="s">
        <v>79</v>
      </c>
      <c r="D92" s="217" t="s">
        <v>209</v>
      </c>
      <c r="E92" s="218" t="s">
        <v>2676</v>
      </c>
      <c r="F92" s="219" t="s">
        <v>2677</v>
      </c>
      <c r="G92" s="220" t="s">
        <v>212</v>
      </c>
      <c r="H92" s="221">
        <v>60</v>
      </c>
      <c r="I92" s="222"/>
      <c r="J92" s="223">
        <f>ROUND(I92*H92,2)</f>
        <v>0</v>
      </c>
      <c r="K92" s="219" t="s">
        <v>331</v>
      </c>
      <c r="L92" s="47"/>
      <c r="M92" s="224" t="s">
        <v>19</v>
      </c>
      <c r="N92" s="225" t="s">
        <v>43</v>
      </c>
      <c r="O92" s="87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8" t="s">
        <v>111</v>
      </c>
      <c r="AT92" s="228" t="s">
        <v>209</v>
      </c>
      <c r="AU92" s="228" t="s">
        <v>72</v>
      </c>
      <c r="AY92" s="20" t="s">
        <v>207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20" t="s">
        <v>79</v>
      </c>
      <c r="BK92" s="229">
        <f>ROUND(I92*H92,2)</f>
        <v>0</v>
      </c>
      <c r="BL92" s="20" t="s">
        <v>111</v>
      </c>
      <c r="BM92" s="228" t="s">
        <v>81</v>
      </c>
    </row>
    <row r="93" spans="1:47" s="2" customFormat="1" ht="12">
      <c r="A93" s="41"/>
      <c r="B93" s="42"/>
      <c r="C93" s="43"/>
      <c r="D93" s="230" t="s">
        <v>215</v>
      </c>
      <c r="E93" s="43"/>
      <c r="F93" s="231" t="s">
        <v>2677</v>
      </c>
      <c r="G93" s="43"/>
      <c r="H93" s="43"/>
      <c r="I93" s="232"/>
      <c r="J93" s="43"/>
      <c r="K93" s="43"/>
      <c r="L93" s="47"/>
      <c r="M93" s="233"/>
      <c r="N93" s="234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215</v>
      </c>
      <c r="AU93" s="20" t="s">
        <v>72</v>
      </c>
    </row>
    <row r="94" spans="1:47" s="2" customFormat="1" ht="12">
      <c r="A94" s="41"/>
      <c r="B94" s="42"/>
      <c r="C94" s="43"/>
      <c r="D94" s="230" t="s">
        <v>1542</v>
      </c>
      <c r="E94" s="43"/>
      <c r="F94" s="300" t="s">
        <v>2678</v>
      </c>
      <c r="G94" s="43"/>
      <c r="H94" s="43"/>
      <c r="I94" s="232"/>
      <c r="J94" s="43"/>
      <c r="K94" s="43"/>
      <c r="L94" s="47"/>
      <c r="M94" s="233"/>
      <c r="N94" s="234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1542</v>
      </c>
      <c r="AU94" s="20" t="s">
        <v>72</v>
      </c>
    </row>
    <row r="95" spans="1:65" s="2" customFormat="1" ht="24.15" customHeight="1">
      <c r="A95" s="41"/>
      <c r="B95" s="42"/>
      <c r="C95" s="217" t="s">
        <v>81</v>
      </c>
      <c r="D95" s="217" t="s">
        <v>209</v>
      </c>
      <c r="E95" s="218" t="s">
        <v>2679</v>
      </c>
      <c r="F95" s="219" t="s">
        <v>2680</v>
      </c>
      <c r="G95" s="220" t="s">
        <v>212</v>
      </c>
      <c r="H95" s="221">
        <v>22</v>
      </c>
      <c r="I95" s="222"/>
      <c r="J95" s="223">
        <f>ROUND(I95*H95,2)</f>
        <v>0</v>
      </c>
      <c r="K95" s="219" t="s">
        <v>331</v>
      </c>
      <c r="L95" s="47"/>
      <c r="M95" s="224" t="s">
        <v>19</v>
      </c>
      <c r="N95" s="225" t="s">
        <v>43</v>
      </c>
      <c r="O95" s="87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28" t="s">
        <v>111</v>
      </c>
      <c r="AT95" s="228" t="s">
        <v>209</v>
      </c>
      <c r="AU95" s="228" t="s">
        <v>72</v>
      </c>
      <c r="AY95" s="20" t="s">
        <v>207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20" t="s">
        <v>79</v>
      </c>
      <c r="BK95" s="229">
        <f>ROUND(I95*H95,2)</f>
        <v>0</v>
      </c>
      <c r="BL95" s="20" t="s">
        <v>111</v>
      </c>
      <c r="BM95" s="228" t="s">
        <v>111</v>
      </c>
    </row>
    <row r="96" spans="1:47" s="2" customFormat="1" ht="12">
      <c r="A96" s="41"/>
      <c r="B96" s="42"/>
      <c r="C96" s="43"/>
      <c r="D96" s="230" t="s">
        <v>215</v>
      </c>
      <c r="E96" s="43"/>
      <c r="F96" s="231" t="s">
        <v>2680</v>
      </c>
      <c r="G96" s="43"/>
      <c r="H96" s="43"/>
      <c r="I96" s="232"/>
      <c r="J96" s="43"/>
      <c r="K96" s="43"/>
      <c r="L96" s="47"/>
      <c r="M96" s="233"/>
      <c r="N96" s="23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215</v>
      </c>
      <c r="AU96" s="20" t="s">
        <v>72</v>
      </c>
    </row>
    <row r="97" spans="1:47" s="2" customFormat="1" ht="12">
      <c r="A97" s="41"/>
      <c r="B97" s="42"/>
      <c r="C97" s="43"/>
      <c r="D97" s="230" t="s">
        <v>1542</v>
      </c>
      <c r="E97" s="43"/>
      <c r="F97" s="300" t="s">
        <v>2681</v>
      </c>
      <c r="G97" s="43"/>
      <c r="H97" s="43"/>
      <c r="I97" s="232"/>
      <c r="J97" s="43"/>
      <c r="K97" s="43"/>
      <c r="L97" s="47"/>
      <c r="M97" s="233"/>
      <c r="N97" s="234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1542</v>
      </c>
      <c r="AU97" s="20" t="s">
        <v>72</v>
      </c>
    </row>
    <row r="98" spans="1:65" s="2" customFormat="1" ht="16.5" customHeight="1">
      <c r="A98" s="41"/>
      <c r="B98" s="42"/>
      <c r="C98" s="217" t="s">
        <v>92</v>
      </c>
      <c r="D98" s="217" t="s">
        <v>209</v>
      </c>
      <c r="E98" s="218" t="s">
        <v>2682</v>
      </c>
      <c r="F98" s="219" t="s">
        <v>2683</v>
      </c>
      <c r="G98" s="220" t="s">
        <v>212</v>
      </c>
      <c r="H98" s="221">
        <v>11.6</v>
      </c>
      <c r="I98" s="222"/>
      <c r="J98" s="223">
        <f>ROUND(I98*H98,2)</f>
        <v>0</v>
      </c>
      <c r="K98" s="219" t="s">
        <v>331</v>
      </c>
      <c r="L98" s="47"/>
      <c r="M98" s="224" t="s">
        <v>19</v>
      </c>
      <c r="N98" s="225" t="s">
        <v>43</v>
      </c>
      <c r="O98" s="87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8" t="s">
        <v>111</v>
      </c>
      <c r="AT98" s="228" t="s">
        <v>209</v>
      </c>
      <c r="AU98" s="228" t="s">
        <v>72</v>
      </c>
      <c r="AY98" s="20" t="s">
        <v>207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20" t="s">
        <v>79</v>
      </c>
      <c r="BK98" s="229">
        <f>ROUND(I98*H98,2)</f>
        <v>0</v>
      </c>
      <c r="BL98" s="20" t="s">
        <v>111</v>
      </c>
      <c r="BM98" s="228" t="s">
        <v>250</v>
      </c>
    </row>
    <row r="99" spans="1:47" s="2" customFormat="1" ht="12">
      <c r="A99" s="41"/>
      <c r="B99" s="42"/>
      <c r="C99" s="43"/>
      <c r="D99" s="230" t="s">
        <v>215</v>
      </c>
      <c r="E99" s="43"/>
      <c r="F99" s="231" t="s">
        <v>2683</v>
      </c>
      <c r="G99" s="43"/>
      <c r="H99" s="43"/>
      <c r="I99" s="232"/>
      <c r="J99" s="43"/>
      <c r="K99" s="43"/>
      <c r="L99" s="47"/>
      <c r="M99" s="233"/>
      <c r="N99" s="23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215</v>
      </c>
      <c r="AU99" s="20" t="s">
        <v>72</v>
      </c>
    </row>
    <row r="100" spans="1:47" s="2" customFormat="1" ht="12">
      <c r="A100" s="41"/>
      <c r="B100" s="42"/>
      <c r="C100" s="43"/>
      <c r="D100" s="230" t="s">
        <v>1542</v>
      </c>
      <c r="E100" s="43"/>
      <c r="F100" s="300" t="s">
        <v>2684</v>
      </c>
      <c r="G100" s="43"/>
      <c r="H100" s="43"/>
      <c r="I100" s="232"/>
      <c r="J100" s="43"/>
      <c r="K100" s="43"/>
      <c r="L100" s="47"/>
      <c r="M100" s="233"/>
      <c r="N100" s="23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1542</v>
      </c>
      <c r="AU100" s="20" t="s">
        <v>72</v>
      </c>
    </row>
    <row r="101" spans="1:65" s="2" customFormat="1" ht="21.75" customHeight="1">
      <c r="A101" s="41"/>
      <c r="B101" s="42"/>
      <c r="C101" s="217" t="s">
        <v>111</v>
      </c>
      <c r="D101" s="217" t="s">
        <v>209</v>
      </c>
      <c r="E101" s="218" t="s">
        <v>2685</v>
      </c>
      <c r="F101" s="219" t="s">
        <v>2686</v>
      </c>
      <c r="G101" s="220" t="s">
        <v>244</v>
      </c>
      <c r="H101" s="221">
        <v>1</v>
      </c>
      <c r="I101" s="222"/>
      <c r="J101" s="223">
        <f>ROUND(I101*H101,2)</f>
        <v>0</v>
      </c>
      <c r="K101" s="219" t="s">
        <v>331</v>
      </c>
      <c r="L101" s="47"/>
      <c r="M101" s="224" t="s">
        <v>19</v>
      </c>
      <c r="N101" s="225" t="s">
        <v>43</v>
      </c>
      <c r="O101" s="87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8" t="s">
        <v>111</v>
      </c>
      <c r="AT101" s="228" t="s">
        <v>209</v>
      </c>
      <c r="AU101" s="228" t="s">
        <v>72</v>
      </c>
      <c r="AY101" s="20" t="s">
        <v>207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20" t="s">
        <v>79</v>
      </c>
      <c r="BK101" s="229">
        <f>ROUND(I101*H101,2)</f>
        <v>0</v>
      </c>
      <c r="BL101" s="20" t="s">
        <v>111</v>
      </c>
      <c r="BM101" s="228" t="s">
        <v>282</v>
      </c>
    </row>
    <row r="102" spans="1:47" s="2" customFormat="1" ht="12">
      <c r="A102" s="41"/>
      <c r="B102" s="42"/>
      <c r="C102" s="43"/>
      <c r="D102" s="230" t="s">
        <v>215</v>
      </c>
      <c r="E102" s="43"/>
      <c r="F102" s="231" t="s">
        <v>2686</v>
      </c>
      <c r="G102" s="43"/>
      <c r="H102" s="43"/>
      <c r="I102" s="232"/>
      <c r="J102" s="43"/>
      <c r="K102" s="43"/>
      <c r="L102" s="47"/>
      <c r="M102" s="233"/>
      <c r="N102" s="23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215</v>
      </c>
      <c r="AU102" s="20" t="s">
        <v>72</v>
      </c>
    </row>
    <row r="103" spans="1:47" s="2" customFormat="1" ht="12">
      <c r="A103" s="41"/>
      <c r="B103" s="42"/>
      <c r="C103" s="43"/>
      <c r="D103" s="230" t="s">
        <v>1542</v>
      </c>
      <c r="E103" s="43"/>
      <c r="F103" s="300" t="s">
        <v>2687</v>
      </c>
      <c r="G103" s="43"/>
      <c r="H103" s="43"/>
      <c r="I103" s="232"/>
      <c r="J103" s="43"/>
      <c r="K103" s="43"/>
      <c r="L103" s="47"/>
      <c r="M103" s="233"/>
      <c r="N103" s="23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1542</v>
      </c>
      <c r="AU103" s="20" t="s">
        <v>72</v>
      </c>
    </row>
    <row r="104" spans="1:65" s="2" customFormat="1" ht="21.75" customHeight="1">
      <c r="A104" s="41"/>
      <c r="B104" s="42"/>
      <c r="C104" s="217" t="s">
        <v>241</v>
      </c>
      <c r="D104" s="217" t="s">
        <v>209</v>
      </c>
      <c r="E104" s="218" t="s">
        <v>2688</v>
      </c>
      <c r="F104" s="219" t="s">
        <v>2689</v>
      </c>
      <c r="G104" s="220" t="s">
        <v>244</v>
      </c>
      <c r="H104" s="221">
        <v>1</v>
      </c>
      <c r="I104" s="222"/>
      <c r="J104" s="223">
        <f>ROUND(I104*H104,2)</f>
        <v>0</v>
      </c>
      <c r="K104" s="219" t="s">
        <v>331</v>
      </c>
      <c r="L104" s="47"/>
      <c r="M104" s="224" t="s">
        <v>19</v>
      </c>
      <c r="N104" s="225" t="s">
        <v>43</v>
      </c>
      <c r="O104" s="87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8" t="s">
        <v>111</v>
      </c>
      <c r="AT104" s="228" t="s">
        <v>209</v>
      </c>
      <c r="AU104" s="228" t="s">
        <v>72</v>
      </c>
      <c r="AY104" s="20" t="s">
        <v>207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20" t="s">
        <v>79</v>
      </c>
      <c r="BK104" s="229">
        <f>ROUND(I104*H104,2)</f>
        <v>0</v>
      </c>
      <c r="BL104" s="20" t="s">
        <v>111</v>
      </c>
      <c r="BM104" s="228" t="s">
        <v>8</v>
      </c>
    </row>
    <row r="105" spans="1:47" s="2" customFormat="1" ht="12">
      <c r="A105" s="41"/>
      <c r="B105" s="42"/>
      <c r="C105" s="43"/>
      <c r="D105" s="230" t="s">
        <v>215</v>
      </c>
      <c r="E105" s="43"/>
      <c r="F105" s="231" t="s">
        <v>2689</v>
      </c>
      <c r="G105" s="43"/>
      <c r="H105" s="43"/>
      <c r="I105" s="232"/>
      <c r="J105" s="43"/>
      <c r="K105" s="43"/>
      <c r="L105" s="47"/>
      <c r="M105" s="233"/>
      <c r="N105" s="23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215</v>
      </c>
      <c r="AU105" s="20" t="s">
        <v>72</v>
      </c>
    </row>
    <row r="106" spans="1:47" s="2" customFormat="1" ht="12">
      <c r="A106" s="41"/>
      <c r="B106" s="42"/>
      <c r="C106" s="43"/>
      <c r="D106" s="230" t="s">
        <v>1542</v>
      </c>
      <c r="E106" s="43"/>
      <c r="F106" s="300" t="s">
        <v>2690</v>
      </c>
      <c r="G106" s="43"/>
      <c r="H106" s="43"/>
      <c r="I106" s="232"/>
      <c r="J106" s="43"/>
      <c r="K106" s="43"/>
      <c r="L106" s="47"/>
      <c r="M106" s="233"/>
      <c r="N106" s="23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1542</v>
      </c>
      <c r="AU106" s="20" t="s">
        <v>72</v>
      </c>
    </row>
    <row r="107" spans="1:65" s="2" customFormat="1" ht="21.75" customHeight="1">
      <c r="A107" s="41"/>
      <c r="B107" s="42"/>
      <c r="C107" s="217" t="s">
        <v>250</v>
      </c>
      <c r="D107" s="217" t="s">
        <v>209</v>
      </c>
      <c r="E107" s="218" t="s">
        <v>2691</v>
      </c>
      <c r="F107" s="219" t="s">
        <v>2692</v>
      </c>
      <c r="G107" s="220" t="s">
        <v>244</v>
      </c>
      <c r="H107" s="221">
        <v>1</v>
      </c>
      <c r="I107" s="222"/>
      <c r="J107" s="223">
        <f>ROUND(I107*H107,2)</f>
        <v>0</v>
      </c>
      <c r="K107" s="219" t="s">
        <v>331</v>
      </c>
      <c r="L107" s="47"/>
      <c r="M107" s="224" t="s">
        <v>19</v>
      </c>
      <c r="N107" s="225" t="s">
        <v>43</v>
      </c>
      <c r="O107" s="87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8" t="s">
        <v>111</v>
      </c>
      <c r="AT107" s="228" t="s">
        <v>209</v>
      </c>
      <c r="AU107" s="228" t="s">
        <v>72</v>
      </c>
      <c r="AY107" s="20" t="s">
        <v>207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0" t="s">
        <v>79</v>
      </c>
      <c r="BK107" s="229">
        <f>ROUND(I107*H107,2)</f>
        <v>0</v>
      </c>
      <c r="BL107" s="20" t="s">
        <v>111</v>
      </c>
      <c r="BM107" s="228" t="s">
        <v>342</v>
      </c>
    </row>
    <row r="108" spans="1:47" s="2" customFormat="1" ht="12">
      <c r="A108" s="41"/>
      <c r="B108" s="42"/>
      <c r="C108" s="43"/>
      <c r="D108" s="230" t="s">
        <v>215</v>
      </c>
      <c r="E108" s="43"/>
      <c r="F108" s="231" t="s">
        <v>2692</v>
      </c>
      <c r="G108" s="43"/>
      <c r="H108" s="43"/>
      <c r="I108" s="232"/>
      <c r="J108" s="43"/>
      <c r="K108" s="43"/>
      <c r="L108" s="47"/>
      <c r="M108" s="233"/>
      <c r="N108" s="23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215</v>
      </c>
      <c r="AU108" s="20" t="s">
        <v>72</v>
      </c>
    </row>
    <row r="109" spans="1:47" s="2" customFormat="1" ht="12">
      <c r="A109" s="41"/>
      <c r="B109" s="42"/>
      <c r="C109" s="43"/>
      <c r="D109" s="230" t="s">
        <v>1542</v>
      </c>
      <c r="E109" s="43"/>
      <c r="F109" s="300" t="s">
        <v>2693</v>
      </c>
      <c r="G109" s="43"/>
      <c r="H109" s="43"/>
      <c r="I109" s="232"/>
      <c r="J109" s="43"/>
      <c r="K109" s="43"/>
      <c r="L109" s="47"/>
      <c r="M109" s="233"/>
      <c r="N109" s="23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1542</v>
      </c>
      <c r="AU109" s="20" t="s">
        <v>72</v>
      </c>
    </row>
    <row r="110" spans="1:65" s="2" customFormat="1" ht="24.15" customHeight="1">
      <c r="A110" s="41"/>
      <c r="B110" s="42"/>
      <c r="C110" s="217" t="s">
        <v>257</v>
      </c>
      <c r="D110" s="217" t="s">
        <v>209</v>
      </c>
      <c r="E110" s="218" t="s">
        <v>2694</v>
      </c>
      <c r="F110" s="219" t="s">
        <v>2695</v>
      </c>
      <c r="G110" s="220" t="s">
        <v>244</v>
      </c>
      <c r="H110" s="221">
        <v>2</v>
      </c>
      <c r="I110" s="222"/>
      <c r="J110" s="223">
        <f>ROUND(I110*H110,2)</f>
        <v>0</v>
      </c>
      <c r="K110" s="219" t="s">
        <v>331</v>
      </c>
      <c r="L110" s="47"/>
      <c r="M110" s="224" t="s">
        <v>19</v>
      </c>
      <c r="N110" s="225" t="s">
        <v>43</v>
      </c>
      <c r="O110" s="87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8" t="s">
        <v>111</v>
      </c>
      <c r="AT110" s="228" t="s">
        <v>209</v>
      </c>
      <c r="AU110" s="228" t="s">
        <v>72</v>
      </c>
      <c r="AY110" s="20" t="s">
        <v>207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20" t="s">
        <v>79</v>
      </c>
      <c r="BK110" s="229">
        <f>ROUND(I110*H110,2)</f>
        <v>0</v>
      </c>
      <c r="BL110" s="20" t="s">
        <v>111</v>
      </c>
      <c r="BM110" s="228" t="s">
        <v>351</v>
      </c>
    </row>
    <row r="111" spans="1:47" s="2" customFormat="1" ht="12">
      <c r="A111" s="41"/>
      <c r="B111" s="42"/>
      <c r="C111" s="43"/>
      <c r="D111" s="230" t="s">
        <v>215</v>
      </c>
      <c r="E111" s="43"/>
      <c r="F111" s="231" t="s">
        <v>2695</v>
      </c>
      <c r="G111" s="43"/>
      <c r="H111" s="43"/>
      <c r="I111" s="232"/>
      <c r="J111" s="43"/>
      <c r="K111" s="43"/>
      <c r="L111" s="47"/>
      <c r="M111" s="233"/>
      <c r="N111" s="23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215</v>
      </c>
      <c r="AU111" s="20" t="s">
        <v>72</v>
      </c>
    </row>
    <row r="112" spans="1:47" s="2" customFormat="1" ht="12">
      <c r="A112" s="41"/>
      <c r="B112" s="42"/>
      <c r="C112" s="43"/>
      <c r="D112" s="230" t="s">
        <v>1542</v>
      </c>
      <c r="E112" s="43"/>
      <c r="F112" s="300" t="s">
        <v>2696</v>
      </c>
      <c r="G112" s="43"/>
      <c r="H112" s="43"/>
      <c r="I112" s="232"/>
      <c r="J112" s="43"/>
      <c r="K112" s="43"/>
      <c r="L112" s="47"/>
      <c r="M112" s="233"/>
      <c r="N112" s="23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1542</v>
      </c>
      <c r="AU112" s="20" t="s">
        <v>72</v>
      </c>
    </row>
    <row r="113" spans="1:65" s="2" customFormat="1" ht="24.15" customHeight="1">
      <c r="A113" s="41"/>
      <c r="B113" s="42"/>
      <c r="C113" s="217" t="s">
        <v>227</v>
      </c>
      <c r="D113" s="217" t="s">
        <v>209</v>
      </c>
      <c r="E113" s="218" t="s">
        <v>2697</v>
      </c>
      <c r="F113" s="219" t="s">
        <v>2698</v>
      </c>
      <c r="G113" s="220" t="s">
        <v>244</v>
      </c>
      <c r="H113" s="221">
        <v>1</v>
      </c>
      <c r="I113" s="222"/>
      <c r="J113" s="223">
        <f>ROUND(I113*H113,2)</f>
        <v>0</v>
      </c>
      <c r="K113" s="219" t="s">
        <v>331</v>
      </c>
      <c r="L113" s="47"/>
      <c r="M113" s="224" t="s">
        <v>19</v>
      </c>
      <c r="N113" s="225" t="s">
        <v>43</v>
      </c>
      <c r="O113" s="87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28" t="s">
        <v>111</v>
      </c>
      <c r="AT113" s="228" t="s">
        <v>209</v>
      </c>
      <c r="AU113" s="228" t="s">
        <v>72</v>
      </c>
      <c r="AY113" s="20" t="s">
        <v>207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20" t="s">
        <v>79</v>
      </c>
      <c r="BK113" s="229">
        <f>ROUND(I113*H113,2)</f>
        <v>0</v>
      </c>
      <c r="BL113" s="20" t="s">
        <v>111</v>
      </c>
      <c r="BM113" s="228" t="s">
        <v>359</v>
      </c>
    </row>
    <row r="114" spans="1:47" s="2" customFormat="1" ht="12">
      <c r="A114" s="41"/>
      <c r="B114" s="42"/>
      <c r="C114" s="43"/>
      <c r="D114" s="230" t="s">
        <v>215</v>
      </c>
      <c r="E114" s="43"/>
      <c r="F114" s="231" t="s">
        <v>2698</v>
      </c>
      <c r="G114" s="43"/>
      <c r="H114" s="43"/>
      <c r="I114" s="232"/>
      <c r="J114" s="43"/>
      <c r="K114" s="43"/>
      <c r="L114" s="47"/>
      <c r="M114" s="233"/>
      <c r="N114" s="23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215</v>
      </c>
      <c r="AU114" s="20" t="s">
        <v>72</v>
      </c>
    </row>
    <row r="115" spans="1:47" s="2" customFormat="1" ht="12">
      <c r="A115" s="41"/>
      <c r="B115" s="42"/>
      <c r="C115" s="43"/>
      <c r="D115" s="230" t="s">
        <v>1542</v>
      </c>
      <c r="E115" s="43"/>
      <c r="F115" s="300" t="s">
        <v>2699</v>
      </c>
      <c r="G115" s="43"/>
      <c r="H115" s="43"/>
      <c r="I115" s="232"/>
      <c r="J115" s="43"/>
      <c r="K115" s="43"/>
      <c r="L115" s="47"/>
      <c r="M115" s="233"/>
      <c r="N115" s="23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1542</v>
      </c>
      <c r="AU115" s="20" t="s">
        <v>72</v>
      </c>
    </row>
    <row r="116" spans="1:65" s="2" customFormat="1" ht="16.5" customHeight="1">
      <c r="A116" s="41"/>
      <c r="B116" s="42"/>
      <c r="C116" s="217" t="s">
        <v>272</v>
      </c>
      <c r="D116" s="217" t="s">
        <v>209</v>
      </c>
      <c r="E116" s="218" t="s">
        <v>2700</v>
      </c>
      <c r="F116" s="219" t="s">
        <v>2701</v>
      </c>
      <c r="G116" s="220" t="s">
        <v>244</v>
      </c>
      <c r="H116" s="221">
        <v>1</v>
      </c>
      <c r="I116" s="222"/>
      <c r="J116" s="223">
        <f>ROUND(I116*H116,2)</f>
        <v>0</v>
      </c>
      <c r="K116" s="219" t="s">
        <v>331</v>
      </c>
      <c r="L116" s="47"/>
      <c r="M116" s="224" t="s">
        <v>19</v>
      </c>
      <c r="N116" s="225" t="s">
        <v>43</v>
      </c>
      <c r="O116" s="87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8" t="s">
        <v>111</v>
      </c>
      <c r="AT116" s="228" t="s">
        <v>209</v>
      </c>
      <c r="AU116" s="228" t="s">
        <v>72</v>
      </c>
      <c r="AY116" s="20" t="s">
        <v>207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20" t="s">
        <v>79</v>
      </c>
      <c r="BK116" s="229">
        <f>ROUND(I116*H116,2)</f>
        <v>0</v>
      </c>
      <c r="BL116" s="20" t="s">
        <v>111</v>
      </c>
      <c r="BM116" s="228" t="s">
        <v>367</v>
      </c>
    </row>
    <row r="117" spans="1:47" s="2" customFormat="1" ht="12">
      <c r="A117" s="41"/>
      <c r="B117" s="42"/>
      <c r="C117" s="43"/>
      <c r="D117" s="230" t="s">
        <v>215</v>
      </c>
      <c r="E117" s="43"/>
      <c r="F117" s="231" t="s">
        <v>2701</v>
      </c>
      <c r="G117" s="43"/>
      <c r="H117" s="43"/>
      <c r="I117" s="232"/>
      <c r="J117" s="43"/>
      <c r="K117" s="43"/>
      <c r="L117" s="47"/>
      <c r="M117" s="233"/>
      <c r="N117" s="23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215</v>
      </c>
      <c r="AU117" s="20" t="s">
        <v>72</v>
      </c>
    </row>
    <row r="118" spans="1:47" s="2" customFormat="1" ht="12">
      <c r="A118" s="41"/>
      <c r="B118" s="42"/>
      <c r="C118" s="43"/>
      <c r="D118" s="230" t="s">
        <v>1542</v>
      </c>
      <c r="E118" s="43"/>
      <c r="F118" s="300" t="s">
        <v>2702</v>
      </c>
      <c r="G118" s="43"/>
      <c r="H118" s="43"/>
      <c r="I118" s="232"/>
      <c r="J118" s="43"/>
      <c r="K118" s="43"/>
      <c r="L118" s="47"/>
      <c r="M118" s="296"/>
      <c r="N118" s="297"/>
      <c r="O118" s="298"/>
      <c r="P118" s="298"/>
      <c r="Q118" s="298"/>
      <c r="R118" s="298"/>
      <c r="S118" s="298"/>
      <c r="T118" s="299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1542</v>
      </c>
      <c r="AU118" s="20" t="s">
        <v>72</v>
      </c>
    </row>
    <row r="119" spans="1:31" s="2" customFormat="1" ht="6.95" customHeight="1">
      <c r="A119" s="41"/>
      <c r="B119" s="62"/>
      <c r="C119" s="63"/>
      <c r="D119" s="63"/>
      <c r="E119" s="63"/>
      <c r="F119" s="63"/>
      <c r="G119" s="63"/>
      <c r="H119" s="63"/>
      <c r="I119" s="63"/>
      <c r="J119" s="63"/>
      <c r="K119" s="63"/>
      <c r="L119" s="47"/>
      <c r="M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</sheetData>
  <sheetProtection password="C7B5" sheet="1" objects="1" scenarios="1" formatColumns="0" formatRows="0" autoFilter="0"/>
  <autoFilter ref="C90:K118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7:H77"/>
    <mergeCell ref="E81:H81"/>
    <mergeCell ref="E79:H79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133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81</v>
      </c>
    </row>
    <row r="4" spans="2:46" s="1" customFormat="1" ht="24.95" customHeight="1">
      <c r="B4" s="23"/>
      <c r="D4" s="145" t="s">
        <v>138</v>
      </c>
      <c r="L4" s="23"/>
      <c r="M4" s="14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7" t="s">
        <v>16</v>
      </c>
      <c r="L6" s="23"/>
    </row>
    <row r="7" spans="2:12" s="1" customFormat="1" ht="26.25" customHeight="1">
      <c r="B7" s="23"/>
      <c r="E7" s="148" t="str">
        <f>'Rekapitulace stavby'!K6</f>
        <v>ZČU - REKONSTRUKCE POSLUCHÁREN UP 101,104,108,112 a 115</v>
      </c>
      <c r="F7" s="147"/>
      <c r="G7" s="147"/>
      <c r="H7" s="147"/>
      <c r="L7" s="23"/>
    </row>
    <row r="8" spans="2:12" s="1" customFormat="1" ht="12" customHeight="1">
      <c r="B8" s="23"/>
      <c r="D8" s="147" t="s">
        <v>147</v>
      </c>
      <c r="L8" s="23"/>
    </row>
    <row r="9" spans="1:31" s="2" customFormat="1" ht="16.5" customHeight="1">
      <c r="A9" s="41"/>
      <c r="B9" s="47"/>
      <c r="C9" s="41"/>
      <c r="D9" s="41"/>
      <c r="E9" s="148" t="s">
        <v>150</v>
      </c>
      <c r="F9" s="41"/>
      <c r="G9" s="41"/>
      <c r="H9" s="41"/>
      <c r="I9" s="41"/>
      <c r="J9" s="41"/>
      <c r="K9" s="41"/>
      <c r="L9" s="149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7" t="s">
        <v>153</v>
      </c>
      <c r="E10" s="41"/>
      <c r="F10" s="41"/>
      <c r="G10" s="41"/>
      <c r="H10" s="41"/>
      <c r="I10" s="41"/>
      <c r="J10" s="41"/>
      <c r="K10" s="41"/>
      <c r="L10" s="149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50" t="s">
        <v>2703</v>
      </c>
      <c r="F11" s="41"/>
      <c r="G11" s="41"/>
      <c r="H11" s="41"/>
      <c r="I11" s="41"/>
      <c r="J11" s="41"/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7" t="s">
        <v>18</v>
      </c>
      <c r="E13" s="41"/>
      <c r="F13" s="136" t="s">
        <v>19</v>
      </c>
      <c r="G13" s="41"/>
      <c r="H13" s="41"/>
      <c r="I13" s="147" t="s">
        <v>20</v>
      </c>
      <c r="J13" s="136" t="s">
        <v>19</v>
      </c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7" t="s">
        <v>21</v>
      </c>
      <c r="E14" s="41"/>
      <c r="F14" s="136" t="s">
        <v>22</v>
      </c>
      <c r="G14" s="41"/>
      <c r="H14" s="41"/>
      <c r="I14" s="147" t="s">
        <v>23</v>
      </c>
      <c r="J14" s="151" t="str">
        <f>'Rekapitulace stavby'!AN8</f>
        <v>15. 1. 2024</v>
      </c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25</v>
      </c>
      <c r="E16" s="41"/>
      <c r="F16" s="41"/>
      <c r="G16" s="41"/>
      <c r="H16" s="41"/>
      <c r="I16" s="147" t="s">
        <v>26</v>
      </c>
      <c r="J16" s="136" t="s">
        <v>19</v>
      </c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27</v>
      </c>
      <c r="F17" s="41"/>
      <c r="G17" s="41"/>
      <c r="H17" s="41"/>
      <c r="I17" s="147" t="s">
        <v>28</v>
      </c>
      <c r="J17" s="136" t="s">
        <v>19</v>
      </c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7" t="s">
        <v>29</v>
      </c>
      <c r="E19" s="41"/>
      <c r="F19" s="41"/>
      <c r="G19" s="41"/>
      <c r="H19" s="41"/>
      <c r="I19" s="147" t="s">
        <v>26</v>
      </c>
      <c r="J19" s="36" t="str">
        <f>'Rekapitulace stavby'!AN13</f>
        <v>Vyplň údaj</v>
      </c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47" t="s">
        <v>28</v>
      </c>
      <c r="J20" s="36" t="str">
        <f>'Rekapitulace stavby'!AN14</f>
        <v>Vyplň údaj</v>
      </c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7" t="s">
        <v>31</v>
      </c>
      <c r="E22" s="41"/>
      <c r="F22" s="41"/>
      <c r="G22" s="41"/>
      <c r="H22" s="41"/>
      <c r="I22" s="147" t="s">
        <v>26</v>
      </c>
      <c r="J22" s="136" t="s">
        <v>19</v>
      </c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32</v>
      </c>
      <c r="F23" s="41"/>
      <c r="G23" s="41"/>
      <c r="H23" s="41"/>
      <c r="I23" s="147" t="s">
        <v>28</v>
      </c>
      <c r="J23" s="136" t="s">
        <v>19</v>
      </c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7" t="s">
        <v>34</v>
      </c>
      <c r="E25" s="41"/>
      <c r="F25" s="41"/>
      <c r="G25" s="41"/>
      <c r="H25" s="41"/>
      <c r="I25" s="147" t="s">
        <v>26</v>
      </c>
      <c r="J25" s="136" t="s">
        <v>19</v>
      </c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">
        <v>35</v>
      </c>
      <c r="F26" s="41"/>
      <c r="G26" s="41"/>
      <c r="H26" s="41"/>
      <c r="I26" s="147" t="s">
        <v>28</v>
      </c>
      <c r="J26" s="136" t="s">
        <v>19</v>
      </c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9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7" t="s">
        <v>36</v>
      </c>
      <c r="E28" s="41"/>
      <c r="F28" s="41"/>
      <c r="G28" s="41"/>
      <c r="H28" s="41"/>
      <c r="I28" s="41"/>
      <c r="J28" s="41"/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71.25" customHeight="1">
      <c r="A29" s="152"/>
      <c r="B29" s="153"/>
      <c r="C29" s="152"/>
      <c r="D29" s="152"/>
      <c r="E29" s="154" t="s">
        <v>37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6"/>
      <c r="E31" s="156"/>
      <c r="F31" s="156"/>
      <c r="G31" s="156"/>
      <c r="H31" s="156"/>
      <c r="I31" s="156"/>
      <c r="J31" s="156"/>
      <c r="K31" s="156"/>
      <c r="L31" s="149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7" t="s">
        <v>38</v>
      </c>
      <c r="E32" s="41"/>
      <c r="F32" s="41"/>
      <c r="G32" s="41"/>
      <c r="H32" s="41"/>
      <c r="I32" s="41"/>
      <c r="J32" s="158">
        <f>ROUND(J90,2)</f>
        <v>0</v>
      </c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6"/>
      <c r="E33" s="156"/>
      <c r="F33" s="156"/>
      <c r="G33" s="156"/>
      <c r="H33" s="156"/>
      <c r="I33" s="156"/>
      <c r="J33" s="156"/>
      <c r="K33" s="156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9" t="s">
        <v>40</v>
      </c>
      <c r="G34" s="41"/>
      <c r="H34" s="41"/>
      <c r="I34" s="159" t="s">
        <v>39</v>
      </c>
      <c r="J34" s="159" t="s">
        <v>41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60" t="s">
        <v>42</v>
      </c>
      <c r="E35" s="147" t="s">
        <v>43</v>
      </c>
      <c r="F35" s="161">
        <f>ROUND((SUM(BE90:BE153)),2)</f>
        <v>0</v>
      </c>
      <c r="G35" s="41"/>
      <c r="H35" s="41"/>
      <c r="I35" s="162">
        <v>0.21</v>
      </c>
      <c r="J35" s="161">
        <f>ROUND(((SUM(BE90:BE153))*I35),2)</f>
        <v>0</v>
      </c>
      <c r="K35" s="41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7" t="s">
        <v>44</v>
      </c>
      <c r="F36" s="161">
        <f>ROUND((SUM(BF90:BF153)),2)</f>
        <v>0</v>
      </c>
      <c r="G36" s="41"/>
      <c r="H36" s="41"/>
      <c r="I36" s="162">
        <v>0.12</v>
      </c>
      <c r="J36" s="161">
        <f>ROUND(((SUM(BF90:BF153))*I36),2)</f>
        <v>0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7" t="s">
        <v>45</v>
      </c>
      <c r="F37" s="161">
        <f>ROUND((SUM(BG90:BG153)),2)</f>
        <v>0</v>
      </c>
      <c r="G37" s="41"/>
      <c r="H37" s="41"/>
      <c r="I37" s="162">
        <v>0.21</v>
      </c>
      <c r="J37" s="161">
        <f>0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7" t="s">
        <v>46</v>
      </c>
      <c r="F38" s="161">
        <f>ROUND((SUM(BH90:BH153)),2)</f>
        <v>0</v>
      </c>
      <c r="G38" s="41"/>
      <c r="H38" s="41"/>
      <c r="I38" s="162">
        <v>0.12</v>
      </c>
      <c r="J38" s="161">
        <f>0</f>
        <v>0</v>
      </c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47</v>
      </c>
      <c r="F39" s="161">
        <f>ROUND((SUM(BI90:BI153)),2)</f>
        <v>0</v>
      </c>
      <c r="G39" s="41"/>
      <c r="H39" s="41"/>
      <c r="I39" s="162">
        <v>0</v>
      </c>
      <c r="J39" s="161">
        <f>0</f>
        <v>0</v>
      </c>
      <c r="K39" s="41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3"/>
      <c r="D41" s="164" t="s">
        <v>48</v>
      </c>
      <c r="E41" s="165"/>
      <c r="F41" s="165"/>
      <c r="G41" s="166" t="s">
        <v>49</v>
      </c>
      <c r="H41" s="167" t="s">
        <v>50</v>
      </c>
      <c r="I41" s="165"/>
      <c r="J41" s="168">
        <f>SUM(J32:J39)</f>
        <v>0</v>
      </c>
      <c r="K41" s="169"/>
      <c r="L41" s="149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4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49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157</v>
      </c>
      <c r="D47" s="43"/>
      <c r="E47" s="43"/>
      <c r="F47" s="43"/>
      <c r="G47" s="43"/>
      <c r="H47" s="43"/>
      <c r="I47" s="43"/>
      <c r="J47" s="43"/>
      <c r="K47" s="43"/>
      <c r="L47" s="149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26.25" customHeight="1">
      <c r="A50" s="41"/>
      <c r="B50" s="42"/>
      <c r="C50" s="43"/>
      <c r="D50" s="43"/>
      <c r="E50" s="174" t="str">
        <f>E7</f>
        <v>ZČU - REKONSTRUKCE POSLUCHÁREN UP 101,104,108,112 a 115</v>
      </c>
      <c r="F50" s="35"/>
      <c r="G50" s="35"/>
      <c r="H50" s="35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147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74" t="s">
        <v>150</v>
      </c>
      <c r="F52" s="43"/>
      <c r="G52" s="43"/>
      <c r="H52" s="43"/>
      <c r="I52" s="43"/>
      <c r="J52" s="43"/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153</v>
      </c>
      <c r="D53" s="43"/>
      <c r="E53" s="43"/>
      <c r="F53" s="43"/>
      <c r="G53" s="43"/>
      <c r="H53" s="43"/>
      <c r="I53" s="43"/>
      <c r="J53" s="43"/>
      <c r="K53" s="43"/>
      <c r="L53" s="149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 xml:space="preserve">VON - Vedlejší a ostatní rozpočtové náklady </v>
      </c>
      <c r="F54" s="43"/>
      <c r="G54" s="43"/>
      <c r="H54" s="43"/>
      <c r="I54" s="43"/>
      <c r="J54" s="43"/>
      <c r="K54" s="43"/>
      <c r="L54" s="149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9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Areál ZČU, Univerzitní 22, 306 14 Plzeň</v>
      </c>
      <c r="G56" s="43"/>
      <c r="H56" s="43"/>
      <c r="I56" s="35" t="s">
        <v>23</v>
      </c>
      <c r="J56" s="75" t="str">
        <f>IF(J14="","",J14)</f>
        <v>15. 1. 2024</v>
      </c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25.65" customHeight="1">
      <c r="A58" s="41"/>
      <c r="B58" s="42"/>
      <c r="C58" s="35" t="s">
        <v>25</v>
      </c>
      <c r="D58" s="43"/>
      <c r="E58" s="43"/>
      <c r="F58" s="30" t="str">
        <f>E17</f>
        <v>Západočeská univerzita v Plzni, Univerzitní 8, 306</v>
      </c>
      <c r="G58" s="43"/>
      <c r="H58" s="43"/>
      <c r="I58" s="35" t="s">
        <v>31</v>
      </c>
      <c r="J58" s="39" t="str">
        <f>E23</f>
        <v>ATELIER SOUKUP OPL ŠVEHLA S.R.O.</v>
      </c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29</v>
      </c>
      <c r="D59" s="43"/>
      <c r="E59" s="43"/>
      <c r="F59" s="30" t="str">
        <f>IF(E20="","",E20)</f>
        <v>Vyplň údaj</v>
      </c>
      <c r="G59" s="43"/>
      <c r="H59" s="43"/>
      <c r="I59" s="35" t="s">
        <v>34</v>
      </c>
      <c r="J59" s="39" t="str">
        <f>E26</f>
        <v>Michal Jirka</v>
      </c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9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5" t="s">
        <v>158</v>
      </c>
      <c r="D61" s="176"/>
      <c r="E61" s="176"/>
      <c r="F61" s="176"/>
      <c r="G61" s="176"/>
      <c r="H61" s="176"/>
      <c r="I61" s="176"/>
      <c r="J61" s="177" t="s">
        <v>159</v>
      </c>
      <c r="K61" s="176"/>
      <c r="L61" s="14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9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8" t="s">
        <v>70</v>
      </c>
      <c r="D63" s="43"/>
      <c r="E63" s="43"/>
      <c r="F63" s="43"/>
      <c r="G63" s="43"/>
      <c r="H63" s="43"/>
      <c r="I63" s="43"/>
      <c r="J63" s="105">
        <f>J90</f>
        <v>0</v>
      </c>
      <c r="K63" s="43"/>
      <c r="L63" s="149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160</v>
      </c>
    </row>
    <row r="64" spans="1:31" s="9" customFormat="1" ht="24.95" customHeight="1">
      <c r="A64" s="9"/>
      <c r="B64" s="179"/>
      <c r="C64" s="180"/>
      <c r="D64" s="181" t="s">
        <v>2704</v>
      </c>
      <c r="E64" s="182"/>
      <c r="F64" s="182"/>
      <c r="G64" s="182"/>
      <c r="H64" s="182"/>
      <c r="I64" s="182"/>
      <c r="J64" s="183">
        <f>J91</f>
        <v>0</v>
      </c>
      <c r="K64" s="180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5"/>
      <c r="C65" s="128"/>
      <c r="D65" s="186" t="s">
        <v>2705</v>
      </c>
      <c r="E65" s="187"/>
      <c r="F65" s="187"/>
      <c r="G65" s="187"/>
      <c r="H65" s="187"/>
      <c r="I65" s="187"/>
      <c r="J65" s="188">
        <f>J92</f>
        <v>0</v>
      </c>
      <c r="K65" s="128"/>
      <c r="L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5"/>
      <c r="C66" s="128"/>
      <c r="D66" s="186" t="s">
        <v>2706</v>
      </c>
      <c r="E66" s="187"/>
      <c r="F66" s="187"/>
      <c r="G66" s="187"/>
      <c r="H66" s="187"/>
      <c r="I66" s="187"/>
      <c r="J66" s="188">
        <f>J110</f>
        <v>0</v>
      </c>
      <c r="K66" s="128"/>
      <c r="L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5"/>
      <c r="C67" s="128"/>
      <c r="D67" s="186" t="s">
        <v>2707</v>
      </c>
      <c r="E67" s="187"/>
      <c r="F67" s="187"/>
      <c r="G67" s="187"/>
      <c r="H67" s="187"/>
      <c r="I67" s="187"/>
      <c r="J67" s="188">
        <f>J132</f>
        <v>0</v>
      </c>
      <c r="K67" s="128"/>
      <c r="L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5"/>
      <c r="C68" s="128"/>
      <c r="D68" s="186" t="s">
        <v>2708</v>
      </c>
      <c r="E68" s="187"/>
      <c r="F68" s="187"/>
      <c r="G68" s="187"/>
      <c r="H68" s="187"/>
      <c r="I68" s="187"/>
      <c r="J68" s="188">
        <f>J150</f>
        <v>0</v>
      </c>
      <c r="K68" s="128"/>
      <c r="L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1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149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6.95" customHeight="1">
      <c r="A70" s="41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49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4" spans="1:31" s="2" customFormat="1" ht="6.95" customHeight="1">
      <c r="A74" s="41"/>
      <c r="B74" s="64"/>
      <c r="C74" s="65"/>
      <c r="D74" s="65"/>
      <c r="E74" s="65"/>
      <c r="F74" s="65"/>
      <c r="G74" s="65"/>
      <c r="H74" s="65"/>
      <c r="I74" s="65"/>
      <c r="J74" s="65"/>
      <c r="K74" s="65"/>
      <c r="L74" s="149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24.95" customHeight="1">
      <c r="A75" s="41"/>
      <c r="B75" s="42"/>
      <c r="C75" s="26" t="s">
        <v>192</v>
      </c>
      <c r="D75" s="43"/>
      <c r="E75" s="43"/>
      <c r="F75" s="43"/>
      <c r="G75" s="43"/>
      <c r="H75" s="43"/>
      <c r="I75" s="43"/>
      <c r="J75" s="43"/>
      <c r="K75" s="43"/>
      <c r="L75" s="149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49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16</v>
      </c>
      <c r="D77" s="43"/>
      <c r="E77" s="43"/>
      <c r="F77" s="43"/>
      <c r="G77" s="43"/>
      <c r="H77" s="43"/>
      <c r="I77" s="43"/>
      <c r="J77" s="43"/>
      <c r="K77" s="43"/>
      <c r="L77" s="149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26.25" customHeight="1">
      <c r="A78" s="41"/>
      <c r="B78" s="42"/>
      <c r="C78" s="43"/>
      <c r="D78" s="43"/>
      <c r="E78" s="174" t="str">
        <f>E7</f>
        <v>ZČU - REKONSTRUKCE POSLUCHÁREN UP 101,104,108,112 a 115</v>
      </c>
      <c r="F78" s="35"/>
      <c r="G78" s="35"/>
      <c r="H78" s="35"/>
      <c r="I78" s="43"/>
      <c r="J78" s="43"/>
      <c r="K78" s="43"/>
      <c r="L78" s="149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2:12" s="1" customFormat="1" ht="12" customHeight="1">
      <c r="B79" s="24"/>
      <c r="C79" s="35" t="s">
        <v>147</v>
      </c>
      <c r="D79" s="25"/>
      <c r="E79" s="25"/>
      <c r="F79" s="25"/>
      <c r="G79" s="25"/>
      <c r="H79" s="25"/>
      <c r="I79" s="25"/>
      <c r="J79" s="25"/>
      <c r="K79" s="25"/>
      <c r="L79" s="23"/>
    </row>
    <row r="80" spans="1:31" s="2" customFormat="1" ht="16.5" customHeight="1">
      <c r="A80" s="41"/>
      <c r="B80" s="42"/>
      <c r="C80" s="43"/>
      <c r="D80" s="43"/>
      <c r="E80" s="174" t="s">
        <v>150</v>
      </c>
      <c r="F80" s="43"/>
      <c r="G80" s="43"/>
      <c r="H80" s="43"/>
      <c r="I80" s="43"/>
      <c r="J80" s="43"/>
      <c r="K80" s="43"/>
      <c r="L80" s="149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5" t="s">
        <v>153</v>
      </c>
      <c r="D81" s="43"/>
      <c r="E81" s="43"/>
      <c r="F81" s="43"/>
      <c r="G81" s="43"/>
      <c r="H81" s="43"/>
      <c r="I81" s="43"/>
      <c r="J81" s="43"/>
      <c r="K81" s="43"/>
      <c r="L81" s="149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6.5" customHeight="1">
      <c r="A82" s="41"/>
      <c r="B82" s="42"/>
      <c r="C82" s="43"/>
      <c r="D82" s="43"/>
      <c r="E82" s="72" t="str">
        <f>E11</f>
        <v xml:space="preserve">VON - Vedlejší a ostatní rozpočtové náklady </v>
      </c>
      <c r="F82" s="43"/>
      <c r="G82" s="43"/>
      <c r="H82" s="43"/>
      <c r="I82" s="43"/>
      <c r="J82" s="43"/>
      <c r="K82" s="43"/>
      <c r="L82" s="149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49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5" t="s">
        <v>21</v>
      </c>
      <c r="D84" s="43"/>
      <c r="E84" s="43"/>
      <c r="F84" s="30" t="str">
        <f>F14</f>
        <v>Areál ZČU, Univerzitní 22, 306 14 Plzeň</v>
      </c>
      <c r="G84" s="43"/>
      <c r="H84" s="43"/>
      <c r="I84" s="35" t="s">
        <v>23</v>
      </c>
      <c r="J84" s="75" t="str">
        <f>IF(J14="","",J14)</f>
        <v>15. 1. 2024</v>
      </c>
      <c r="K84" s="43"/>
      <c r="L84" s="149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6.95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49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25.65" customHeight="1">
      <c r="A86" s="41"/>
      <c r="B86" s="42"/>
      <c r="C86" s="35" t="s">
        <v>25</v>
      </c>
      <c r="D86" s="43"/>
      <c r="E86" s="43"/>
      <c r="F86" s="30" t="str">
        <f>E17</f>
        <v>Západočeská univerzita v Plzni, Univerzitní 8, 306</v>
      </c>
      <c r="G86" s="43"/>
      <c r="H86" s="43"/>
      <c r="I86" s="35" t="s">
        <v>31</v>
      </c>
      <c r="J86" s="39" t="str">
        <f>E23</f>
        <v>ATELIER SOUKUP OPL ŠVEHLA S.R.O.</v>
      </c>
      <c r="K86" s="43"/>
      <c r="L86" s="149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5.15" customHeight="1">
      <c r="A87" s="41"/>
      <c r="B87" s="42"/>
      <c r="C87" s="35" t="s">
        <v>29</v>
      </c>
      <c r="D87" s="43"/>
      <c r="E87" s="43"/>
      <c r="F87" s="30" t="str">
        <f>IF(E20="","",E20)</f>
        <v>Vyplň údaj</v>
      </c>
      <c r="G87" s="43"/>
      <c r="H87" s="43"/>
      <c r="I87" s="35" t="s">
        <v>34</v>
      </c>
      <c r="J87" s="39" t="str">
        <f>E26</f>
        <v>Michal Jirka</v>
      </c>
      <c r="K87" s="43"/>
      <c r="L87" s="149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0.3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49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11" customFormat="1" ht="29.25" customHeight="1">
      <c r="A89" s="190"/>
      <c r="B89" s="191"/>
      <c r="C89" s="192" t="s">
        <v>193</v>
      </c>
      <c r="D89" s="193" t="s">
        <v>57</v>
      </c>
      <c r="E89" s="193" t="s">
        <v>53</v>
      </c>
      <c r="F89" s="193" t="s">
        <v>54</v>
      </c>
      <c r="G89" s="193" t="s">
        <v>194</v>
      </c>
      <c r="H89" s="193" t="s">
        <v>195</v>
      </c>
      <c r="I89" s="193" t="s">
        <v>196</v>
      </c>
      <c r="J89" s="193" t="s">
        <v>159</v>
      </c>
      <c r="K89" s="194" t="s">
        <v>197</v>
      </c>
      <c r="L89" s="195"/>
      <c r="M89" s="95" t="s">
        <v>19</v>
      </c>
      <c r="N89" s="96" t="s">
        <v>42</v>
      </c>
      <c r="O89" s="96" t="s">
        <v>198</v>
      </c>
      <c r="P89" s="96" t="s">
        <v>199</v>
      </c>
      <c r="Q89" s="96" t="s">
        <v>200</v>
      </c>
      <c r="R89" s="96" t="s">
        <v>201</v>
      </c>
      <c r="S89" s="96" t="s">
        <v>202</v>
      </c>
      <c r="T89" s="97" t="s">
        <v>203</v>
      </c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</row>
    <row r="90" spans="1:63" s="2" customFormat="1" ht="22.8" customHeight="1">
      <c r="A90" s="41"/>
      <c r="B90" s="42"/>
      <c r="C90" s="102" t="s">
        <v>204</v>
      </c>
      <c r="D90" s="43"/>
      <c r="E90" s="43"/>
      <c r="F90" s="43"/>
      <c r="G90" s="43"/>
      <c r="H90" s="43"/>
      <c r="I90" s="43"/>
      <c r="J90" s="196">
        <f>BK90</f>
        <v>0</v>
      </c>
      <c r="K90" s="43"/>
      <c r="L90" s="47"/>
      <c r="M90" s="98"/>
      <c r="N90" s="197"/>
      <c r="O90" s="99"/>
      <c r="P90" s="198">
        <f>P91</f>
        <v>0</v>
      </c>
      <c r="Q90" s="99"/>
      <c r="R90" s="198">
        <f>R91</f>
        <v>0</v>
      </c>
      <c r="S90" s="99"/>
      <c r="T90" s="199">
        <f>T91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71</v>
      </c>
      <c r="AU90" s="20" t="s">
        <v>160</v>
      </c>
      <c r="BK90" s="200">
        <f>BK91</f>
        <v>0</v>
      </c>
    </row>
    <row r="91" spans="1:63" s="12" customFormat="1" ht="25.9" customHeight="1">
      <c r="A91" s="12"/>
      <c r="B91" s="201"/>
      <c r="C91" s="202"/>
      <c r="D91" s="203" t="s">
        <v>71</v>
      </c>
      <c r="E91" s="204" t="s">
        <v>2709</v>
      </c>
      <c r="F91" s="204" t="s">
        <v>2710</v>
      </c>
      <c r="G91" s="202"/>
      <c r="H91" s="202"/>
      <c r="I91" s="205"/>
      <c r="J91" s="206">
        <f>BK91</f>
        <v>0</v>
      </c>
      <c r="K91" s="202"/>
      <c r="L91" s="207"/>
      <c r="M91" s="208"/>
      <c r="N91" s="209"/>
      <c r="O91" s="209"/>
      <c r="P91" s="210">
        <f>P92+P110+P132+P150</f>
        <v>0</v>
      </c>
      <c r="Q91" s="209"/>
      <c r="R91" s="210">
        <f>R92+R110+R132+R150</f>
        <v>0</v>
      </c>
      <c r="S91" s="209"/>
      <c r="T91" s="211">
        <f>T92+T110+T132+T150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2" t="s">
        <v>241</v>
      </c>
      <c r="AT91" s="213" t="s">
        <v>71</v>
      </c>
      <c r="AU91" s="213" t="s">
        <v>72</v>
      </c>
      <c r="AY91" s="212" t="s">
        <v>207</v>
      </c>
      <c r="BK91" s="214">
        <f>BK92+BK110+BK132+BK150</f>
        <v>0</v>
      </c>
    </row>
    <row r="92" spans="1:63" s="12" customFormat="1" ht="22.8" customHeight="1">
      <c r="A92" s="12"/>
      <c r="B92" s="201"/>
      <c r="C92" s="202"/>
      <c r="D92" s="203" t="s">
        <v>71</v>
      </c>
      <c r="E92" s="215" t="s">
        <v>2711</v>
      </c>
      <c r="F92" s="215" t="s">
        <v>2712</v>
      </c>
      <c r="G92" s="202"/>
      <c r="H92" s="202"/>
      <c r="I92" s="205"/>
      <c r="J92" s="216">
        <f>BK92</f>
        <v>0</v>
      </c>
      <c r="K92" s="202"/>
      <c r="L92" s="207"/>
      <c r="M92" s="208"/>
      <c r="N92" s="209"/>
      <c r="O92" s="209"/>
      <c r="P92" s="210">
        <f>SUM(P93:P109)</f>
        <v>0</v>
      </c>
      <c r="Q92" s="209"/>
      <c r="R92" s="210">
        <f>SUM(R93:R109)</f>
        <v>0</v>
      </c>
      <c r="S92" s="209"/>
      <c r="T92" s="211">
        <f>SUM(T93:T109)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2" t="s">
        <v>241</v>
      </c>
      <c r="AT92" s="213" t="s">
        <v>71</v>
      </c>
      <c r="AU92" s="213" t="s">
        <v>79</v>
      </c>
      <c r="AY92" s="212" t="s">
        <v>207</v>
      </c>
      <c r="BK92" s="214">
        <f>SUM(BK93:BK109)</f>
        <v>0</v>
      </c>
    </row>
    <row r="93" spans="1:65" s="2" customFormat="1" ht="24.15" customHeight="1">
      <c r="A93" s="41"/>
      <c r="B93" s="42"/>
      <c r="C93" s="217" t="s">
        <v>79</v>
      </c>
      <c r="D93" s="217" t="s">
        <v>209</v>
      </c>
      <c r="E93" s="218" t="s">
        <v>2713</v>
      </c>
      <c r="F93" s="219" t="s">
        <v>2714</v>
      </c>
      <c r="G93" s="220" t="s">
        <v>2715</v>
      </c>
      <c r="H93" s="221">
        <v>1</v>
      </c>
      <c r="I93" s="222"/>
      <c r="J93" s="223">
        <f>ROUND(I93*H93,2)</f>
        <v>0</v>
      </c>
      <c r="K93" s="219" t="s">
        <v>213</v>
      </c>
      <c r="L93" s="47"/>
      <c r="M93" s="224" t="s">
        <v>19</v>
      </c>
      <c r="N93" s="225" t="s">
        <v>43</v>
      </c>
      <c r="O93" s="87"/>
      <c r="P93" s="226">
        <f>O93*H93</f>
        <v>0</v>
      </c>
      <c r="Q93" s="226">
        <v>0</v>
      </c>
      <c r="R93" s="226">
        <f>Q93*H93</f>
        <v>0</v>
      </c>
      <c r="S93" s="226">
        <v>0</v>
      </c>
      <c r="T93" s="227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28" t="s">
        <v>2716</v>
      </c>
      <c r="AT93" s="228" t="s">
        <v>209</v>
      </c>
      <c r="AU93" s="228" t="s">
        <v>81</v>
      </c>
      <c r="AY93" s="20" t="s">
        <v>207</v>
      </c>
      <c r="BE93" s="229">
        <f>IF(N93="základní",J93,0)</f>
        <v>0</v>
      </c>
      <c r="BF93" s="229">
        <f>IF(N93="snížená",J93,0)</f>
        <v>0</v>
      </c>
      <c r="BG93" s="229">
        <f>IF(N93="zákl. přenesená",J93,0)</f>
        <v>0</v>
      </c>
      <c r="BH93" s="229">
        <f>IF(N93="sníž. přenesená",J93,0)</f>
        <v>0</v>
      </c>
      <c r="BI93" s="229">
        <f>IF(N93="nulová",J93,0)</f>
        <v>0</v>
      </c>
      <c r="BJ93" s="20" t="s">
        <v>79</v>
      </c>
      <c r="BK93" s="229">
        <f>ROUND(I93*H93,2)</f>
        <v>0</v>
      </c>
      <c r="BL93" s="20" t="s">
        <v>2716</v>
      </c>
      <c r="BM93" s="228" t="s">
        <v>2717</v>
      </c>
    </row>
    <row r="94" spans="1:47" s="2" customFormat="1" ht="12">
      <c r="A94" s="41"/>
      <c r="B94" s="42"/>
      <c r="C94" s="43"/>
      <c r="D94" s="230" t="s">
        <v>215</v>
      </c>
      <c r="E94" s="43"/>
      <c r="F94" s="231" t="s">
        <v>2718</v>
      </c>
      <c r="G94" s="43"/>
      <c r="H94" s="43"/>
      <c r="I94" s="232"/>
      <c r="J94" s="43"/>
      <c r="K94" s="43"/>
      <c r="L94" s="47"/>
      <c r="M94" s="233"/>
      <c r="N94" s="234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215</v>
      </c>
      <c r="AU94" s="20" t="s">
        <v>81</v>
      </c>
    </row>
    <row r="95" spans="1:47" s="2" customFormat="1" ht="12">
      <c r="A95" s="41"/>
      <c r="B95" s="42"/>
      <c r="C95" s="43"/>
      <c r="D95" s="235" t="s">
        <v>217</v>
      </c>
      <c r="E95" s="43"/>
      <c r="F95" s="236" t="s">
        <v>2719</v>
      </c>
      <c r="G95" s="43"/>
      <c r="H95" s="43"/>
      <c r="I95" s="232"/>
      <c r="J95" s="43"/>
      <c r="K95" s="43"/>
      <c r="L95" s="47"/>
      <c r="M95" s="233"/>
      <c r="N95" s="234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217</v>
      </c>
      <c r="AU95" s="20" t="s">
        <v>81</v>
      </c>
    </row>
    <row r="96" spans="1:65" s="2" customFormat="1" ht="24.15" customHeight="1">
      <c r="A96" s="41"/>
      <c r="B96" s="42"/>
      <c r="C96" s="217" t="s">
        <v>81</v>
      </c>
      <c r="D96" s="217" t="s">
        <v>209</v>
      </c>
      <c r="E96" s="218" t="s">
        <v>2720</v>
      </c>
      <c r="F96" s="219" t="s">
        <v>2721</v>
      </c>
      <c r="G96" s="220" t="s">
        <v>2715</v>
      </c>
      <c r="H96" s="221">
        <v>1</v>
      </c>
      <c r="I96" s="222"/>
      <c r="J96" s="223">
        <f>ROUND(I96*H96,2)</f>
        <v>0</v>
      </c>
      <c r="K96" s="219" t="s">
        <v>213</v>
      </c>
      <c r="L96" s="47"/>
      <c r="M96" s="224" t="s">
        <v>19</v>
      </c>
      <c r="N96" s="225" t="s">
        <v>43</v>
      </c>
      <c r="O96" s="87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8" t="s">
        <v>2716</v>
      </c>
      <c r="AT96" s="228" t="s">
        <v>209</v>
      </c>
      <c r="AU96" s="228" t="s">
        <v>81</v>
      </c>
      <c r="AY96" s="20" t="s">
        <v>207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20" t="s">
        <v>79</v>
      </c>
      <c r="BK96" s="229">
        <f>ROUND(I96*H96,2)</f>
        <v>0</v>
      </c>
      <c r="BL96" s="20" t="s">
        <v>2716</v>
      </c>
      <c r="BM96" s="228" t="s">
        <v>2722</v>
      </c>
    </row>
    <row r="97" spans="1:47" s="2" customFormat="1" ht="12">
      <c r="A97" s="41"/>
      <c r="B97" s="42"/>
      <c r="C97" s="43"/>
      <c r="D97" s="230" t="s">
        <v>215</v>
      </c>
      <c r="E97" s="43"/>
      <c r="F97" s="231" t="s">
        <v>2723</v>
      </c>
      <c r="G97" s="43"/>
      <c r="H97" s="43"/>
      <c r="I97" s="232"/>
      <c r="J97" s="43"/>
      <c r="K97" s="43"/>
      <c r="L97" s="47"/>
      <c r="M97" s="233"/>
      <c r="N97" s="234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215</v>
      </c>
      <c r="AU97" s="20" t="s">
        <v>81</v>
      </c>
    </row>
    <row r="98" spans="1:47" s="2" customFormat="1" ht="12">
      <c r="A98" s="41"/>
      <c r="B98" s="42"/>
      <c r="C98" s="43"/>
      <c r="D98" s="235" t="s">
        <v>217</v>
      </c>
      <c r="E98" s="43"/>
      <c r="F98" s="236" t="s">
        <v>2724</v>
      </c>
      <c r="G98" s="43"/>
      <c r="H98" s="43"/>
      <c r="I98" s="232"/>
      <c r="J98" s="43"/>
      <c r="K98" s="43"/>
      <c r="L98" s="47"/>
      <c r="M98" s="233"/>
      <c r="N98" s="234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217</v>
      </c>
      <c r="AU98" s="20" t="s">
        <v>81</v>
      </c>
    </row>
    <row r="99" spans="1:65" s="2" customFormat="1" ht="16.5" customHeight="1">
      <c r="A99" s="41"/>
      <c r="B99" s="42"/>
      <c r="C99" s="217" t="s">
        <v>92</v>
      </c>
      <c r="D99" s="217" t="s">
        <v>209</v>
      </c>
      <c r="E99" s="218" t="s">
        <v>2725</v>
      </c>
      <c r="F99" s="219" t="s">
        <v>2726</v>
      </c>
      <c r="G99" s="220" t="s">
        <v>2715</v>
      </c>
      <c r="H99" s="221">
        <v>1</v>
      </c>
      <c r="I99" s="222"/>
      <c r="J99" s="223">
        <f>ROUND(I99*H99,2)</f>
        <v>0</v>
      </c>
      <c r="K99" s="219" t="s">
        <v>213</v>
      </c>
      <c r="L99" s="47"/>
      <c r="M99" s="224" t="s">
        <v>19</v>
      </c>
      <c r="N99" s="225" t="s">
        <v>43</v>
      </c>
      <c r="O99" s="87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8" t="s">
        <v>2716</v>
      </c>
      <c r="AT99" s="228" t="s">
        <v>209</v>
      </c>
      <c r="AU99" s="228" t="s">
        <v>81</v>
      </c>
      <c r="AY99" s="20" t="s">
        <v>207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20" t="s">
        <v>79</v>
      </c>
      <c r="BK99" s="229">
        <f>ROUND(I99*H99,2)</f>
        <v>0</v>
      </c>
      <c r="BL99" s="20" t="s">
        <v>2716</v>
      </c>
      <c r="BM99" s="228" t="s">
        <v>2727</v>
      </c>
    </row>
    <row r="100" spans="1:47" s="2" customFormat="1" ht="12">
      <c r="A100" s="41"/>
      <c r="B100" s="42"/>
      <c r="C100" s="43"/>
      <c r="D100" s="230" t="s">
        <v>215</v>
      </c>
      <c r="E100" s="43"/>
      <c r="F100" s="231" t="s">
        <v>2726</v>
      </c>
      <c r="G100" s="43"/>
      <c r="H100" s="43"/>
      <c r="I100" s="232"/>
      <c r="J100" s="43"/>
      <c r="K100" s="43"/>
      <c r="L100" s="47"/>
      <c r="M100" s="233"/>
      <c r="N100" s="23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215</v>
      </c>
      <c r="AU100" s="20" t="s">
        <v>81</v>
      </c>
    </row>
    <row r="101" spans="1:47" s="2" customFormat="1" ht="12">
      <c r="A101" s="41"/>
      <c r="B101" s="42"/>
      <c r="C101" s="43"/>
      <c r="D101" s="235" t="s">
        <v>217</v>
      </c>
      <c r="E101" s="43"/>
      <c r="F101" s="236" t="s">
        <v>2728</v>
      </c>
      <c r="G101" s="43"/>
      <c r="H101" s="43"/>
      <c r="I101" s="232"/>
      <c r="J101" s="43"/>
      <c r="K101" s="43"/>
      <c r="L101" s="47"/>
      <c r="M101" s="233"/>
      <c r="N101" s="23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217</v>
      </c>
      <c r="AU101" s="20" t="s">
        <v>81</v>
      </c>
    </row>
    <row r="102" spans="1:65" s="2" customFormat="1" ht="24.15" customHeight="1">
      <c r="A102" s="41"/>
      <c r="B102" s="42"/>
      <c r="C102" s="217" t="s">
        <v>111</v>
      </c>
      <c r="D102" s="217" t="s">
        <v>209</v>
      </c>
      <c r="E102" s="218" t="s">
        <v>2729</v>
      </c>
      <c r="F102" s="219" t="s">
        <v>2730</v>
      </c>
      <c r="G102" s="220" t="s">
        <v>2715</v>
      </c>
      <c r="H102" s="221">
        <v>1</v>
      </c>
      <c r="I102" s="222"/>
      <c r="J102" s="223">
        <f>ROUND(I102*H102,2)</f>
        <v>0</v>
      </c>
      <c r="K102" s="219" t="s">
        <v>213</v>
      </c>
      <c r="L102" s="47"/>
      <c r="M102" s="224" t="s">
        <v>19</v>
      </c>
      <c r="N102" s="225" t="s">
        <v>43</v>
      </c>
      <c r="O102" s="87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8" t="s">
        <v>2716</v>
      </c>
      <c r="AT102" s="228" t="s">
        <v>209</v>
      </c>
      <c r="AU102" s="228" t="s">
        <v>81</v>
      </c>
      <c r="AY102" s="20" t="s">
        <v>207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20" t="s">
        <v>79</v>
      </c>
      <c r="BK102" s="229">
        <f>ROUND(I102*H102,2)</f>
        <v>0</v>
      </c>
      <c r="BL102" s="20" t="s">
        <v>2716</v>
      </c>
      <c r="BM102" s="228" t="s">
        <v>2731</v>
      </c>
    </row>
    <row r="103" spans="1:47" s="2" customFormat="1" ht="12">
      <c r="A103" s="41"/>
      <c r="B103" s="42"/>
      <c r="C103" s="43"/>
      <c r="D103" s="230" t="s">
        <v>215</v>
      </c>
      <c r="E103" s="43"/>
      <c r="F103" s="231" t="s">
        <v>2730</v>
      </c>
      <c r="G103" s="43"/>
      <c r="H103" s="43"/>
      <c r="I103" s="232"/>
      <c r="J103" s="43"/>
      <c r="K103" s="43"/>
      <c r="L103" s="47"/>
      <c r="M103" s="233"/>
      <c r="N103" s="23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215</v>
      </c>
      <c r="AU103" s="20" t="s">
        <v>81</v>
      </c>
    </row>
    <row r="104" spans="1:47" s="2" customFormat="1" ht="12">
      <c r="A104" s="41"/>
      <c r="B104" s="42"/>
      <c r="C104" s="43"/>
      <c r="D104" s="235" t="s">
        <v>217</v>
      </c>
      <c r="E104" s="43"/>
      <c r="F104" s="236" t="s">
        <v>2732</v>
      </c>
      <c r="G104" s="43"/>
      <c r="H104" s="43"/>
      <c r="I104" s="232"/>
      <c r="J104" s="43"/>
      <c r="K104" s="43"/>
      <c r="L104" s="47"/>
      <c r="M104" s="233"/>
      <c r="N104" s="234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217</v>
      </c>
      <c r="AU104" s="20" t="s">
        <v>81</v>
      </c>
    </row>
    <row r="105" spans="1:65" s="2" customFormat="1" ht="21.75" customHeight="1">
      <c r="A105" s="41"/>
      <c r="B105" s="42"/>
      <c r="C105" s="217" t="s">
        <v>241</v>
      </c>
      <c r="D105" s="217" t="s">
        <v>209</v>
      </c>
      <c r="E105" s="218" t="s">
        <v>2733</v>
      </c>
      <c r="F105" s="219" t="s">
        <v>2734</v>
      </c>
      <c r="G105" s="220" t="s">
        <v>2715</v>
      </c>
      <c r="H105" s="221">
        <v>1</v>
      </c>
      <c r="I105" s="222"/>
      <c r="J105" s="223">
        <f>ROUND(I105*H105,2)</f>
        <v>0</v>
      </c>
      <c r="K105" s="219" t="s">
        <v>331</v>
      </c>
      <c r="L105" s="47"/>
      <c r="M105" s="224" t="s">
        <v>19</v>
      </c>
      <c r="N105" s="225" t="s">
        <v>43</v>
      </c>
      <c r="O105" s="87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28" t="s">
        <v>2716</v>
      </c>
      <c r="AT105" s="228" t="s">
        <v>209</v>
      </c>
      <c r="AU105" s="228" t="s">
        <v>81</v>
      </c>
      <c r="AY105" s="20" t="s">
        <v>207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20" t="s">
        <v>79</v>
      </c>
      <c r="BK105" s="229">
        <f>ROUND(I105*H105,2)</f>
        <v>0</v>
      </c>
      <c r="BL105" s="20" t="s">
        <v>2716</v>
      </c>
      <c r="BM105" s="228" t="s">
        <v>2735</v>
      </c>
    </row>
    <row r="106" spans="1:47" s="2" customFormat="1" ht="12">
      <c r="A106" s="41"/>
      <c r="B106" s="42"/>
      <c r="C106" s="43"/>
      <c r="D106" s="230" t="s">
        <v>215</v>
      </c>
      <c r="E106" s="43"/>
      <c r="F106" s="231" t="s">
        <v>2734</v>
      </c>
      <c r="G106" s="43"/>
      <c r="H106" s="43"/>
      <c r="I106" s="232"/>
      <c r="J106" s="43"/>
      <c r="K106" s="43"/>
      <c r="L106" s="47"/>
      <c r="M106" s="233"/>
      <c r="N106" s="23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215</v>
      </c>
      <c r="AU106" s="20" t="s">
        <v>81</v>
      </c>
    </row>
    <row r="107" spans="1:65" s="2" customFormat="1" ht="16.5" customHeight="1">
      <c r="A107" s="41"/>
      <c r="B107" s="42"/>
      <c r="C107" s="217" t="s">
        <v>250</v>
      </c>
      <c r="D107" s="217" t="s">
        <v>209</v>
      </c>
      <c r="E107" s="218" t="s">
        <v>2736</v>
      </c>
      <c r="F107" s="219" t="s">
        <v>2737</v>
      </c>
      <c r="G107" s="220" t="s">
        <v>2715</v>
      </c>
      <c r="H107" s="221">
        <v>1</v>
      </c>
      <c r="I107" s="222"/>
      <c r="J107" s="223">
        <f>ROUND(I107*H107,2)</f>
        <v>0</v>
      </c>
      <c r="K107" s="219" t="s">
        <v>213</v>
      </c>
      <c r="L107" s="47"/>
      <c r="M107" s="224" t="s">
        <v>19</v>
      </c>
      <c r="N107" s="225" t="s">
        <v>43</v>
      </c>
      <c r="O107" s="87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8" t="s">
        <v>2716</v>
      </c>
      <c r="AT107" s="228" t="s">
        <v>209</v>
      </c>
      <c r="AU107" s="228" t="s">
        <v>81</v>
      </c>
      <c r="AY107" s="20" t="s">
        <v>207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0" t="s">
        <v>79</v>
      </c>
      <c r="BK107" s="229">
        <f>ROUND(I107*H107,2)</f>
        <v>0</v>
      </c>
      <c r="BL107" s="20" t="s">
        <v>2716</v>
      </c>
      <c r="BM107" s="228" t="s">
        <v>2738</v>
      </c>
    </row>
    <row r="108" spans="1:47" s="2" customFormat="1" ht="12">
      <c r="A108" s="41"/>
      <c r="B108" s="42"/>
      <c r="C108" s="43"/>
      <c r="D108" s="230" t="s">
        <v>215</v>
      </c>
      <c r="E108" s="43"/>
      <c r="F108" s="231" t="s">
        <v>2737</v>
      </c>
      <c r="G108" s="43"/>
      <c r="H108" s="43"/>
      <c r="I108" s="232"/>
      <c r="J108" s="43"/>
      <c r="K108" s="43"/>
      <c r="L108" s="47"/>
      <c r="M108" s="233"/>
      <c r="N108" s="23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215</v>
      </c>
      <c r="AU108" s="20" t="s">
        <v>81</v>
      </c>
    </row>
    <row r="109" spans="1:47" s="2" customFormat="1" ht="12">
      <c r="A109" s="41"/>
      <c r="B109" s="42"/>
      <c r="C109" s="43"/>
      <c r="D109" s="235" t="s">
        <v>217</v>
      </c>
      <c r="E109" s="43"/>
      <c r="F109" s="236" t="s">
        <v>2739</v>
      </c>
      <c r="G109" s="43"/>
      <c r="H109" s="43"/>
      <c r="I109" s="232"/>
      <c r="J109" s="43"/>
      <c r="K109" s="43"/>
      <c r="L109" s="47"/>
      <c r="M109" s="233"/>
      <c r="N109" s="23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217</v>
      </c>
      <c r="AU109" s="20" t="s">
        <v>81</v>
      </c>
    </row>
    <row r="110" spans="1:63" s="12" customFormat="1" ht="22.8" customHeight="1">
      <c r="A110" s="12"/>
      <c r="B110" s="201"/>
      <c r="C110" s="202"/>
      <c r="D110" s="203" t="s">
        <v>71</v>
      </c>
      <c r="E110" s="215" t="s">
        <v>2740</v>
      </c>
      <c r="F110" s="215" t="s">
        <v>2741</v>
      </c>
      <c r="G110" s="202"/>
      <c r="H110" s="202"/>
      <c r="I110" s="205"/>
      <c r="J110" s="216">
        <f>BK110</f>
        <v>0</v>
      </c>
      <c r="K110" s="202"/>
      <c r="L110" s="207"/>
      <c r="M110" s="208"/>
      <c r="N110" s="209"/>
      <c r="O110" s="209"/>
      <c r="P110" s="210">
        <f>SUM(P111:P131)</f>
        <v>0</v>
      </c>
      <c r="Q110" s="209"/>
      <c r="R110" s="210">
        <f>SUM(R111:R131)</f>
        <v>0</v>
      </c>
      <c r="S110" s="209"/>
      <c r="T110" s="211">
        <f>SUM(T111:T131)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12" t="s">
        <v>241</v>
      </c>
      <c r="AT110" s="213" t="s">
        <v>71</v>
      </c>
      <c r="AU110" s="213" t="s">
        <v>79</v>
      </c>
      <c r="AY110" s="212" t="s">
        <v>207</v>
      </c>
      <c r="BK110" s="214">
        <f>SUM(BK111:BK131)</f>
        <v>0</v>
      </c>
    </row>
    <row r="111" spans="1:65" s="2" customFormat="1" ht="16.5" customHeight="1">
      <c r="A111" s="41"/>
      <c r="B111" s="42"/>
      <c r="C111" s="217" t="s">
        <v>257</v>
      </c>
      <c r="D111" s="217" t="s">
        <v>209</v>
      </c>
      <c r="E111" s="218" t="s">
        <v>2742</v>
      </c>
      <c r="F111" s="219" t="s">
        <v>2743</v>
      </c>
      <c r="G111" s="220" t="s">
        <v>2715</v>
      </c>
      <c r="H111" s="221">
        <v>1</v>
      </c>
      <c r="I111" s="222"/>
      <c r="J111" s="223">
        <f>ROUND(I111*H111,2)</f>
        <v>0</v>
      </c>
      <c r="K111" s="219" t="s">
        <v>213</v>
      </c>
      <c r="L111" s="47"/>
      <c r="M111" s="224" t="s">
        <v>19</v>
      </c>
      <c r="N111" s="225" t="s">
        <v>43</v>
      </c>
      <c r="O111" s="87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28" t="s">
        <v>2716</v>
      </c>
      <c r="AT111" s="228" t="s">
        <v>209</v>
      </c>
      <c r="AU111" s="228" t="s">
        <v>81</v>
      </c>
      <c r="AY111" s="20" t="s">
        <v>207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20" t="s">
        <v>79</v>
      </c>
      <c r="BK111" s="229">
        <f>ROUND(I111*H111,2)</f>
        <v>0</v>
      </c>
      <c r="BL111" s="20" t="s">
        <v>2716</v>
      </c>
      <c r="BM111" s="228" t="s">
        <v>2744</v>
      </c>
    </row>
    <row r="112" spans="1:47" s="2" customFormat="1" ht="12">
      <c r="A112" s="41"/>
      <c r="B112" s="42"/>
      <c r="C112" s="43"/>
      <c r="D112" s="230" t="s">
        <v>215</v>
      </c>
      <c r="E112" s="43"/>
      <c r="F112" s="231" t="s">
        <v>2743</v>
      </c>
      <c r="G112" s="43"/>
      <c r="H112" s="43"/>
      <c r="I112" s="232"/>
      <c r="J112" s="43"/>
      <c r="K112" s="43"/>
      <c r="L112" s="47"/>
      <c r="M112" s="233"/>
      <c r="N112" s="23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215</v>
      </c>
      <c r="AU112" s="20" t="s">
        <v>81</v>
      </c>
    </row>
    <row r="113" spans="1:47" s="2" customFormat="1" ht="12">
      <c r="A113" s="41"/>
      <c r="B113" s="42"/>
      <c r="C113" s="43"/>
      <c r="D113" s="235" t="s">
        <v>217</v>
      </c>
      <c r="E113" s="43"/>
      <c r="F113" s="236" t="s">
        <v>2745</v>
      </c>
      <c r="G113" s="43"/>
      <c r="H113" s="43"/>
      <c r="I113" s="232"/>
      <c r="J113" s="43"/>
      <c r="K113" s="43"/>
      <c r="L113" s="47"/>
      <c r="M113" s="233"/>
      <c r="N113" s="234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217</v>
      </c>
      <c r="AU113" s="20" t="s">
        <v>81</v>
      </c>
    </row>
    <row r="114" spans="1:65" s="2" customFormat="1" ht="16.5" customHeight="1">
      <c r="A114" s="41"/>
      <c r="B114" s="42"/>
      <c r="C114" s="217" t="s">
        <v>227</v>
      </c>
      <c r="D114" s="217" t="s">
        <v>209</v>
      </c>
      <c r="E114" s="218" t="s">
        <v>2746</v>
      </c>
      <c r="F114" s="219" t="s">
        <v>2747</v>
      </c>
      <c r="G114" s="220" t="s">
        <v>2715</v>
      </c>
      <c r="H114" s="221">
        <v>1</v>
      </c>
      <c r="I114" s="222"/>
      <c r="J114" s="223">
        <f>ROUND(I114*H114,2)</f>
        <v>0</v>
      </c>
      <c r="K114" s="219" t="s">
        <v>213</v>
      </c>
      <c r="L114" s="47"/>
      <c r="M114" s="224" t="s">
        <v>19</v>
      </c>
      <c r="N114" s="225" t="s">
        <v>43</v>
      </c>
      <c r="O114" s="87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8" t="s">
        <v>2716</v>
      </c>
      <c r="AT114" s="228" t="s">
        <v>209</v>
      </c>
      <c r="AU114" s="228" t="s">
        <v>81</v>
      </c>
      <c r="AY114" s="20" t="s">
        <v>207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20" t="s">
        <v>79</v>
      </c>
      <c r="BK114" s="229">
        <f>ROUND(I114*H114,2)</f>
        <v>0</v>
      </c>
      <c r="BL114" s="20" t="s">
        <v>2716</v>
      </c>
      <c r="BM114" s="228" t="s">
        <v>2748</v>
      </c>
    </row>
    <row r="115" spans="1:47" s="2" customFormat="1" ht="12">
      <c r="A115" s="41"/>
      <c r="B115" s="42"/>
      <c r="C115" s="43"/>
      <c r="D115" s="230" t="s">
        <v>215</v>
      </c>
      <c r="E115" s="43"/>
      <c r="F115" s="231" t="s">
        <v>2747</v>
      </c>
      <c r="G115" s="43"/>
      <c r="H115" s="43"/>
      <c r="I115" s="232"/>
      <c r="J115" s="43"/>
      <c r="K115" s="43"/>
      <c r="L115" s="47"/>
      <c r="M115" s="233"/>
      <c r="N115" s="23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215</v>
      </c>
      <c r="AU115" s="20" t="s">
        <v>81</v>
      </c>
    </row>
    <row r="116" spans="1:47" s="2" customFormat="1" ht="12">
      <c r="A116" s="41"/>
      <c r="B116" s="42"/>
      <c r="C116" s="43"/>
      <c r="D116" s="235" t="s">
        <v>217</v>
      </c>
      <c r="E116" s="43"/>
      <c r="F116" s="236" t="s">
        <v>2749</v>
      </c>
      <c r="G116" s="43"/>
      <c r="H116" s="43"/>
      <c r="I116" s="232"/>
      <c r="J116" s="43"/>
      <c r="K116" s="43"/>
      <c r="L116" s="47"/>
      <c r="M116" s="233"/>
      <c r="N116" s="23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217</v>
      </c>
      <c r="AU116" s="20" t="s">
        <v>81</v>
      </c>
    </row>
    <row r="117" spans="1:65" s="2" customFormat="1" ht="16.5" customHeight="1">
      <c r="A117" s="41"/>
      <c r="B117" s="42"/>
      <c r="C117" s="217" t="s">
        <v>272</v>
      </c>
      <c r="D117" s="217" t="s">
        <v>209</v>
      </c>
      <c r="E117" s="218" t="s">
        <v>2750</v>
      </c>
      <c r="F117" s="219" t="s">
        <v>2751</v>
      </c>
      <c r="G117" s="220" t="s">
        <v>2715</v>
      </c>
      <c r="H117" s="221">
        <v>1</v>
      </c>
      <c r="I117" s="222"/>
      <c r="J117" s="223">
        <f>ROUND(I117*H117,2)</f>
        <v>0</v>
      </c>
      <c r="K117" s="219" t="s">
        <v>213</v>
      </c>
      <c r="L117" s="47"/>
      <c r="M117" s="224" t="s">
        <v>19</v>
      </c>
      <c r="N117" s="225" t="s">
        <v>43</v>
      </c>
      <c r="O117" s="87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8" t="s">
        <v>2716</v>
      </c>
      <c r="AT117" s="228" t="s">
        <v>209</v>
      </c>
      <c r="AU117" s="228" t="s">
        <v>81</v>
      </c>
      <c r="AY117" s="20" t="s">
        <v>207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20" t="s">
        <v>79</v>
      </c>
      <c r="BK117" s="229">
        <f>ROUND(I117*H117,2)</f>
        <v>0</v>
      </c>
      <c r="BL117" s="20" t="s">
        <v>2716</v>
      </c>
      <c r="BM117" s="228" t="s">
        <v>2752</v>
      </c>
    </row>
    <row r="118" spans="1:47" s="2" customFormat="1" ht="12">
      <c r="A118" s="41"/>
      <c r="B118" s="42"/>
      <c r="C118" s="43"/>
      <c r="D118" s="230" t="s">
        <v>215</v>
      </c>
      <c r="E118" s="43"/>
      <c r="F118" s="231" t="s">
        <v>2751</v>
      </c>
      <c r="G118" s="43"/>
      <c r="H118" s="43"/>
      <c r="I118" s="232"/>
      <c r="J118" s="43"/>
      <c r="K118" s="43"/>
      <c r="L118" s="47"/>
      <c r="M118" s="233"/>
      <c r="N118" s="23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215</v>
      </c>
      <c r="AU118" s="20" t="s">
        <v>81</v>
      </c>
    </row>
    <row r="119" spans="1:47" s="2" customFormat="1" ht="12">
      <c r="A119" s="41"/>
      <c r="B119" s="42"/>
      <c r="C119" s="43"/>
      <c r="D119" s="235" t="s">
        <v>217</v>
      </c>
      <c r="E119" s="43"/>
      <c r="F119" s="236" t="s">
        <v>2753</v>
      </c>
      <c r="G119" s="43"/>
      <c r="H119" s="43"/>
      <c r="I119" s="232"/>
      <c r="J119" s="43"/>
      <c r="K119" s="43"/>
      <c r="L119" s="47"/>
      <c r="M119" s="233"/>
      <c r="N119" s="23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217</v>
      </c>
      <c r="AU119" s="20" t="s">
        <v>81</v>
      </c>
    </row>
    <row r="120" spans="1:65" s="2" customFormat="1" ht="16.5" customHeight="1">
      <c r="A120" s="41"/>
      <c r="B120" s="42"/>
      <c r="C120" s="217" t="s">
        <v>282</v>
      </c>
      <c r="D120" s="217" t="s">
        <v>209</v>
      </c>
      <c r="E120" s="218" t="s">
        <v>2754</v>
      </c>
      <c r="F120" s="219" t="s">
        <v>2755</v>
      </c>
      <c r="G120" s="220" t="s">
        <v>2715</v>
      </c>
      <c r="H120" s="221">
        <v>1</v>
      </c>
      <c r="I120" s="222"/>
      <c r="J120" s="223">
        <f>ROUND(I120*H120,2)</f>
        <v>0</v>
      </c>
      <c r="K120" s="219" t="s">
        <v>213</v>
      </c>
      <c r="L120" s="47"/>
      <c r="M120" s="224" t="s">
        <v>19</v>
      </c>
      <c r="N120" s="225" t="s">
        <v>43</v>
      </c>
      <c r="O120" s="87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8" t="s">
        <v>2716</v>
      </c>
      <c r="AT120" s="228" t="s">
        <v>209</v>
      </c>
      <c r="AU120" s="228" t="s">
        <v>81</v>
      </c>
      <c r="AY120" s="20" t="s">
        <v>207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20" t="s">
        <v>79</v>
      </c>
      <c r="BK120" s="229">
        <f>ROUND(I120*H120,2)</f>
        <v>0</v>
      </c>
      <c r="BL120" s="20" t="s">
        <v>2716</v>
      </c>
      <c r="BM120" s="228" t="s">
        <v>2756</v>
      </c>
    </row>
    <row r="121" spans="1:47" s="2" customFormat="1" ht="12">
      <c r="A121" s="41"/>
      <c r="B121" s="42"/>
      <c r="C121" s="43"/>
      <c r="D121" s="230" t="s">
        <v>215</v>
      </c>
      <c r="E121" s="43"/>
      <c r="F121" s="231" t="s">
        <v>2755</v>
      </c>
      <c r="G121" s="43"/>
      <c r="H121" s="43"/>
      <c r="I121" s="232"/>
      <c r="J121" s="43"/>
      <c r="K121" s="43"/>
      <c r="L121" s="47"/>
      <c r="M121" s="233"/>
      <c r="N121" s="23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215</v>
      </c>
      <c r="AU121" s="20" t="s">
        <v>81</v>
      </c>
    </row>
    <row r="122" spans="1:47" s="2" customFormat="1" ht="12">
      <c r="A122" s="41"/>
      <c r="B122" s="42"/>
      <c r="C122" s="43"/>
      <c r="D122" s="235" t="s">
        <v>217</v>
      </c>
      <c r="E122" s="43"/>
      <c r="F122" s="236" t="s">
        <v>2757</v>
      </c>
      <c r="G122" s="43"/>
      <c r="H122" s="43"/>
      <c r="I122" s="232"/>
      <c r="J122" s="43"/>
      <c r="K122" s="43"/>
      <c r="L122" s="47"/>
      <c r="M122" s="233"/>
      <c r="N122" s="23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217</v>
      </c>
      <c r="AU122" s="20" t="s">
        <v>81</v>
      </c>
    </row>
    <row r="123" spans="1:65" s="2" customFormat="1" ht="16.5" customHeight="1">
      <c r="A123" s="41"/>
      <c r="B123" s="42"/>
      <c r="C123" s="217" t="s">
        <v>292</v>
      </c>
      <c r="D123" s="217" t="s">
        <v>209</v>
      </c>
      <c r="E123" s="218" t="s">
        <v>2758</v>
      </c>
      <c r="F123" s="219" t="s">
        <v>2759</v>
      </c>
      <c r="G123" s="220" t="s">
        <v>2715</v>
      </c>
      <c r="H123" s="221">
        <v>1</v>
      </c>
      <c r="I123" s="222"/>
      <c r="J123" s="223">
        <f>ROUND(I123*H123,2)</f>
        <v>0</v>
      </c>
      <c r="K123" s="219" t="s">
        <v>213</v>
      </c>
      <c r="L123" s="47"/>
      <c r="M123" s="224" t="s">
        <v>19</v>
      </c>
      <c r="N123" s="225" t="s">
        <v>43</v>
      </c>
      <c r="O123" s="87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8" t="s">
        <v>2716</v>
      </c>
      <c r="AT123" s="228" t="s">
        <v>209</v>
      </c>
      <c r="AU123" s="228" t="s">
        <v>81</v>
      </c>
      <c r="AY123" s="20" t="s">
        <v>207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20" t="s">
        <v>79</v>
      </c>
      <c r="BK123" s="229">
        <f>ROUND(I123*H123,2)</f>
        <v>0</v>
      </c>
      <c r="BL123" s="20" t="s">
        <v>2716</v>
      </c>
      <c r="BM123" s="228" t="s">
        <v>2760</v>
      </c>
    </row>
    <row r="124" spans="1:47" s="2" customFormat="1" ht="12">
      <c r="A124" s="41"/>
      <c r="B124" s="42"/>
      <c r="C124" s="43"/>
      <c r="D124" s="230" t="s">
        <v>215</v>
      </c>
      <c r="E124" s="43"/>
      <c r="F124" s="231" t="s">
        <v>2759</v>
      </c>
      <c r="G124" s="43"/>
      <c r="H124" s="43"/>
      <c r="I124" s="232"/>
      <c r="J124" s="43"/>
      <c r="K124" s="43"/>
      <c r="L124" s="47"/>
      <c r="M124" s="233"/>
      <c r="N124" s="23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215</v>
      </c>
      <c r="AU124" s="20" t="s">
        <v>81</v>
      </c>
    </row>
    <row r="125" spans="1:47" s="2" customFormat="1" ht="12">
      <c r="A125" s="41"/>
      <c r="B125" s="42"/>
      <c r="C125" s="43"/>
      <c r="D125" s="235" t="s">
        <v>217</v>
      </c>
      <c r="E125" s="43"/>
      <c r="F125" s="236" t="s">
        <v>2761</v>
      </c>
      <c r="G125" s="43"/>
      <c r="H125" s="43"/>
      <c r="I125" s="232"/>
      <c r="J125" s="43"/>
      <c r="K125" s="43"/>
      <c r="L125" s="47"/>
      <c r="M125" s="233"/>
      <c r="N125" s="23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217</v>
      </c>
      <c r="AU125" s="20" t="s">
        <v>81</v>
      </c>
    </row>
    <row r="126" spans="1:65" s="2" customFormat="1" ht="16.5" customHeight="1">
      <c r="A126" s="41"/>
      <c r="B126" s="42"/>
      <c r="C126" s="217" t="s">
        <v>8</v>
      </c>
      <c r="D126" s="217" t="s">
        <v>209</v>
      </c>
      <c r="E126" s="218" t="s">
        <v>2762</v>
      </c>
      <c r="F126" s="219" t="s">
        <v>2763</v>
      </c>
      <c r="G126" s="220" t="s">
        <v>2715</v>
      </c>
      <c r="H126" s="221">
        <v>1</v>
      </c>
      <c r="I126" s="222"/>
      <c r="J126" s="223">
        <f>ROUND(I126*H126,2)</f>
        <v>0</v>
      </c>
      <c r="K126" s="219" t="s">
        <v>213</v>
      </c>
      <c r="L126" s="47"/>
      <c r="M126" s="224" t="s">
        <v>19</v>
      </c>
      <c r="N126" s="225" t="s">
        <v>43</v>
      </c>
      <c r="O126" s="87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8" t="s">
        <v>2716</v>
      </c>
      <c r="AT126" s="228" t="s">
        <v>209</v>
      </c>
      <c r="AU126" s="228" t="s">
        <v>81</v>
      </c>
      <c r="AY126" s="20" t="s">
        <v>207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20" t="s">
        <v>79</v>
      </c>
      <c r="BK126" s="229">
        <f>ROUND(I126*H126,2)</f>
        <v>0</v>
      </c>
      <c r="BL126" s="20" t="s">
        <v>2716</v>
      </c>
      <c r="BM126" s="228" t="s">
        <v>2764</v>
      </c>
    </row>
    <row r="127" spans="1:47" s="2" customFormat="1" ht="12">
      <c r="A127" s="41"/>
      <c r="B127" s="42"/>
      <c r="C127" s="43"/>
      <c r="D127" s="230" t="s">
        <v>215</v>
      </c>
      <c r="E127" s="43"/>
      <c r="F127" s="231" t="s">
        <v>2763</v>
      </c>
      <c r="G127" s="43"/>
      <c r="H127" s="43"/>
      <c r="I127" s="232"/>
      <c r="J127" s="43"/>
      <c r="K127" s="43"/>
      <c r="L127" s="47"/>
      <c r="M127" s="233"/>
      <c r="N127" s="23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215</v>
      </c>
      <c r="AU127" s="20" t="s">
        <v>81</v>
      </c>
    </row>
    <row r="128" spans="1:47" s="2" customFormat="1" ht="12">
      <c r="A128" s="41"/>
      <c r="B128" s="42"/>
      <c r="C128" s="43"/>
      <c r="D128" s="235" t="s">
        <v>217</v>
      </c>
      <c r="E128" s="43"/>
      <c r="F128" s="236" t="s">
        <v>2765</v>
      </c>
      <c r="G128" s="43"/>
      <c r="H128" s="43"/>
      <c r="I128" s="232"/>
      <c r="J128" s="43"/>
      <c r="K128" s="43"/>
      <c r="L128" s="47"/>
      <c r="M128" s="233"/>
      <c r="N128" s="23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217</v>
      </c>
      <c r="AU128" s="20" t="s">
        <v>81</v>
      </c>
    </row>
    <row r="129" spans="1:65" s="2" customFormat="1" ht="16.5" customHeight="1">
      <c r="A129" s="41"/>
      <c r="B129" s="42"/>
      <c r="C129" s="217" t="s">
        <v>328</v>
      </c>
      <c r="D129" s="217" t="s">
        <v>209</v>
      </c>
      <c r="E129" s="218" t="s">
        <v>2766</v>
      </c>
      <c r="F129" s="219" t="s">
        <v>2767</v>
      </c>
      <c r="G129" s="220" t="s">
        <v>2715</v>
      </c>
      <c r="H129" s="221">
        <v>1</v>
      </c>
      <c r="I129" s="222"/>
      <c r="J129" s="223">
        <f>ROUND(I129*H129,2)</f>
        <v>0</v>
      </c>
      <c r="K129" s="219" t="s">
        <v>213</v>
      </c>
      <c r="L129" s="47"/>
      <c r="M129" s="224" t="s">
        <v>19</v>
      </c>
      <c r="N129" s="225" t="s">
        <v>43</v>
      </c>
      <c r="O129" s="87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8" t="s">
        <v>2716</v>
      </c>
      <c r="AT129" s="228" t="s">
        <v>209</v>
      </c>
      <c r="AU129" s="228" t="s">
        <v>81</v>
      </c>
      <c r="AY129" s="20" t="s">
        <v>207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20" t="s">
        <v>79</v>
      </c>
      <c r="BK129" s="229">
        <f>ROUND(I129*H129,2)</f>
        <v>0</v>
      </c>
      <c r="BL129" s="20" t="s">
        <v>2716</v>
      </c>
      <c r="BM129" s="228" t="s">
        <v>2768</v>
      </c>
    </row>
    <row r="130" spans="1:47" s="2" customFormat="1" ht="12">
      <c r="A130" s="41"/>
      <c r="B130" s="42"/>
      <c r="C130" s="43"/>
      <c r="D130" s="230" t="s">
        <v>215</v>
      </c>
      <c r="E130" s="43"/>
      <c r="F130" s="231" t="s">
        <v>2767</v>
      </c>
      <c r="G130" s="43"/>
      <c r="H130" s="43"/>
      <c r="I130" s="232"/>
      <c r="J130" s="43"/>
      <c r="K130" s="43"/>
      <c r="L130" s="47"/>
      <c r="M130" s="233"/>
      <c r="N130" s="23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215</v>
      </c>
      <c r="AU130" s="20" t="s">
        <v>81</v>
      </c>
    </row>
    <row r="131" spans="1:47" s="2" customFormat="1" ht="12">
      <c r="A131" s="41"/>
      <c r="B131" s="42"/>
      <c r="C131" s="43"/>
      <c r="D131" s="235" t="s">
        <v>217</v>
      </c>
      <c r="E131" s="43"/>
      <c r="F131" s="236" t="s">
        <v>2769</v>
      </c>
      <c r="G131" s="43"/>
      <c r="H131" s="43"/>
      <c r="I131" s="232"/>
      <c r="J131" s="43"/>
      <c r="K131" s="43"/>
      <c r="L131" s="47"/>
      <c r="M131" s="233"/>
      <c r="N131" s="23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217</v>
      </c>
      <c r="AU131" s="20" t="s">
        <v>81</v>
      </c>
    </row>
    <row r="132" spans="1:63" s="12" customFormat="1" ht="22.8" customHeight="1">
      <c r="A132" s="12"/>
      <c r="B132" s="201"/>
      <c r="C132" s="202"/>
      <c r="D132" s="203" t="s">
        <v>71</v>
      </c>
      <c r="E132" s="215" t="s">
        <v>2770</v>
      </c>
      <c r="F132" s="215" t="s">
        <v>2771</v>
      </c>
      <c r="G132" s="202"/>
      <c r="H132" s="202"/>
      <c r="I132" s="205"/>
      <c r="J132" s="216">
        <f>BK132</f>
        <v>0</v>
      </c>
      <c r="K132" s="202"/>
      <c r="L132" s="207"/>
      <c r="M132" s="208"/>
      <c r="N132" s="209"/>
      <c r="O132" s="209"/>
      <c r="P132" s="210">
        <f>SUM(P133:P149)</f>
        <v>0</v>
      </c>
      <c r="Q132" s="209"/>
      <c r="R132" s="210">
        <f>SUM(R133:R149)</f>
        <v>0</v>
      </c>
      <c r="S132" s="209"/>
      <c r="T132" s="211">
        <f>SUM(T133:T149)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2" t="s">
        <v>241</v>
      </c>
      <c r="AT132" s="213" t="s">
        <v>71</v>
      </c>
      <c r="AU132" s="213" t="s">
        <v>79</v>
      </c>
      <c r="AY132" s="212" t="s">
        <v>207</v>
      </c>
      <c r="BK132" s="214">
        <f>SUM(BK133:BK149)</f>
        <v>0</v>
      </c>
    </row>
    <row r="133" spans="1:65" s="2" customFormat="1" ht="16.5" customHeight="1">
      <c r="A133" s="41"/>
      <c r="B133" s="42"/>
      <c r="C133" s="217" t="s">
        <v>342</v>
      </c>
      <c r="D133" s="217" t="s">
        <v>209</v>
      </c>
      <c r="E133" s="218" t="s">
        <v>2772</v>
      </c>
      <c r="F133" s="219" t="s">
        <v>2773</v>
      </c>
      <c r="G133" s="220" t="s">
        <v>1410</v>
      </c>
      <c r="H133" s="221">
        <v>50</v>
      </c>
      <c r="I133" s="222"/>
      <c r="J133" s="223">
        <f>ROUND(I133*H133,2)</f>
        <v>0</v>
      </c>
      <c r="K133" s="219" t="s">
        <v>331</v>
      </c>
      <c r="L133" s="47"/>
      <c r="M133" s="224" t="s">
        <v>19</v>
      </c>
      <c r="N133" s="225" t="s">
        <v>43</v>
      </c>
      <c r="O133" s="87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28" t="s">
        <v>2716</v>
      </c>
      <c r="AT133" s="228" t="s">
        <v>209</v>
      </c>
      <c r="AU133" s="228" t="s">
        <v>81</v>
      </c>
      <c r="AY133" s="20" t="s">
        <v>207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20" t="s">
        <v>79</v>
      </c>
      <c r="BK133" s="229">
        <f>ROUND(I133*H133,2)</f>
        <v>0</v>
      </c>
      <c r="BL133" s="20" t="s">
        <v>2716</v>
      </c>
      <c r="BM133" s="228" t="s">
        <v>2774</v>
      </c>
    </row>
    <row r="134" spans="1:47" s="2" customFormat="1" ht="12">
      <c r="A134" s="41"/>
      <c r="B134" s="42"/>
      <c r="C134" s="43"/>
      <c r="D134" s="230" t="s">
        <v>215</v>
      </c>
      <c r="E134" s="43"/>
      <c r="F134" s="231" t="s">
        <v>2773</v>
      </c>
      <c r="G134" s="43"/>
      <c r="H134" s="43"/>
      <c r="I134" s="232"/>
      <c r="J134" s="43"/>
      <c r="K134" s="43"/>
      <c r="L134" s="47"/>
      <c r="M134" s="233"/>
      <c r="N134" s="23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215</v>
      </c>
      <c r="AU134" s="20" t="s">
        <v>81</v>
      </c>
    </row>
    <row r="135" spans="1:65" s="2" customFormat="1" ht="16.5" customHeight="1">
      <c r="A135" s="41"/>
      <c r="B135" s="42"/>
      <c r="C135" s="217" t="s">
        <v>347</v>
      </c>
      <c r="D135" s="217" t="s">
        <v>209</v>
      </c>
      <c r="E135" s="218" t="s">
        <v>2775</v>
      </c>
      <c r="F135" s="219" t="s">
        <v>2776</v>
      </c>
      <c r="G135" s="220" t="s">
        <v>2715</v>
      </c>
      <c r="H135" s="221">
        <v>1</v>
      </c>
      <c r="I135" s="222"/>
      <c r="J135" s="223">
        <f>ROUND(I135*H135,2)</f>
        <v>0</v>
      </c>
      <c r="K135" s="219" t="s">
        <v>213</v>
      </c>
      <c r="L135" s="47"/>
      <c r="M135" s="224" t="s">
        <v>19</v>
      </c>
      <c r="N135" s="225" t="s">
        <v>43</v>
      </c>
      <c r="O135" s="87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28" t="s">
        <v>2716</v>
      </c>
      <c r="AT135" s="228" t="s">
        <v>209</v>
      </c>
      <c r="AU135" s="228" t="s">
        <v>81</v>
      </c>
      <c r="AY135" s="20" t="s">
        <v>207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20" t="s">
        <v>79</v>
      </c>
      <c r="BK135" s="229">
        <f>ROUND(I135*H135,2)</f>
        <v>0</v>
      </c>
      <c r="BL135" s="20" t="s">
        <v>2716</v>
      </c>
      <c r="BM135" s="228" t="s">
        <v>2777</v>
      </c>
    </row>
    <row r="136" spans="1:47" s="2" customFormat="1" ht="12">
      <c r="A136" s="41"/>
      <c r="B136" s="42"/>
      <c r="C136" s="43"/>
      <c r="D136" s="230" t="s">
        <v>215</v>
      </c>
      <c r="E136" s="43"/>
      <c r="F136" s="231" t="s">
        <v>2776</v>
      </c>
      <c r="G136" s="43"/>
      <c r="H136" s="43"/>
      <c r="I136" s="232"/>
      <c r="J136" s="43"/>
      <c r="K136" s="43"/>
      <c r="L136" s="47"/>
      <c r="M136" s="233"/>
      <c r="N136" s="234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215</v>
      </c>
      <c r="AU136" s="20" t="s">
        <v>81</v>
      </c>
    </row>
    <row r="137" spans="1:47" s="2" customFormat="1" ht="12">
      <c r="A137" s="41"/>
      <c r="B137" s="42"/>
      <c r="C137" s="43"/>
      <c r="D137" s="235" t="s">
        <v>217</v>
      </c>
      <c r="E137" s="43"/>
      <c r="F137" s="236" t="s">
        <v>2778</v>
      </c>
      <c r="G137" s="43"/>
      <c r="H137" s="43"/>
      <c r="I137" s="232"/>
      <c r="J137" s="43"/>
      <c r="K137" s="43"/>
      <c r="L137" s="47"/>
      <c r="M137" s="233"/>
      <c r="N137" s="234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217</v>
      </c>
      <c r="AU137" s="20" t="s">
        <v>81</v>
      </c>
    </row>
    <row r="138" spans="1:65" s="2" customFormat="1" ht="16.5" customHeight="1">
      <c r="A138" s="41"/>
      <c r="B138" s="42"/>
      <c r="C138" s="217" t="s">
        <v>351</v>
      </c>
      <c r="D138" s="217" t="s">
        <v>209</v>
      </c>
      <c r="E138" s="218" t="s">
        <v>2779</v>
      </c>
      <c r="F138" s="219" t="s">
        <v>2780</v>
      </c>
      <c r="G138" s="220" t="s">
        <v>2715</v>
      </c>
      <c r="H138" s="221">
        <v>1</v>
      </c>
      <c r="I138" s="222"/>
      <c r="J138" s="223">
        <f>ROUND(I138*H138,2)</f>
        <v>0</v>
      </c>
      <c r="K138" s="219" t="s">
        <v>213</v>
      </c>
      <c r="L138" s="47"/>
      <c r="M138" s="224" t="s">
        <v>19</v>
      </c>
      <c r="N138" s="225" t="s">
        <v>43</v>
      </c>
      <c r="O138" s="87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8" t="s">
        <v>2716</v>
      </c>
      <c r="AT138" s="228" t="s">
        <v>209</v>
      </c>
      <c r="AU138" s="228" t="s">
        <v>81</v>
      </c>
      <c r="AY138" s="20" t="s">
        <v>207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20" t="s">
        <v>79</v>
      </c>
      <c r="BK138" s="229">
        <f>ROUND(I138*H138,2)</f>
        <v>0</v>
      </c>
      <c r="BL138" s="20" t="s">
        <v>2716</v>
      </c>
      <c r="BM138" s="228" t="s">
        <v>2781</v>
      </c>
    </row>
    <row r="139" spans="1:47" s="2" customFormat="1" ht="12">
      <c r="A139" s="41"/>
      <c r="B139" s="42"/>
      <c r="C139" s="43"/>
      <c r="D139" s="230" t="s">
        <v>215</v>
      </c>
      <c r="E139" s="43"/>
      <c r="F139" s="231" t="s">
        <v>2780</v>
      </c>
      <c r="G139" s="43"/>
      <c r="H139" s="43"/>
      <c r="I139" s="232"/>
      <c r="J139" s="43"/>
      <c r="K139" s="43"/>
      <c r="L139" s="47"/>
      <c r="M139" s="233"/>
      <c r="N139" s="234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215</v>
      </c>
      <c r="AU139" s="20" t="s">
        <v>81</v>
      </c>
    </row>
    <row r="140" spans="1:47" s="2" customFormat="1" ht="12">
      <c r="A140" s="41"/>
      <c r="B140" s="42"/>
      <c r="C140" s="43"/>
      <c r="D140" s="235" t="s">
        <v>217</v>
      </c>
      <c r="E140" s="43"/>
      <c r="F140" s="236" t="s">
        <v>2782</v>
      </c>
      <c r="G140" s="43"/>
      <c r="H140" s="43"/>
      <c r="I140" s="232"/>
      <c r="J140" s="43"/>
      <c r="K140" s="43"/>
      <c r="L140" s="47"/>
      <c r="M140" s="233"/>
      <c r="N140" s="23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217</v>
      </c>
      <c r="AU140" s="20" t="s">
        <v>81</v>
      </c>
    </row>
    <row r="141" spans="1:65" s="2" customFormat="1" ht="16.5" customHeight="1">
      <c r="A141" s="41"/>
      <c r="B141" s="42"/>
      <c r="C141" s="217" t="s">
        <v>355</v>
      </c>
      <c r="D141" s="217" t="s">
        <v>209</v>
      </c>
      <c r="E141" s="218" t="s">
        <v>2783</v>
      </c>
      <c r="F141" s="219" t="s">
        <v>1778</v>
      </c>
      <c r="G141" s="220" t="s">
        <v>2715</v>
      </c>
      <c r="H141" s="221">
        <v>1</v>
      </c>
      <c r="I141" s="222"/>
      <c r="J141" s="223">
        <f>ROUND(I141*H141,2)</f>
        <v>0</v>
      </c>
      <c r="K141" s="219" t="s">
        <v>213</v>
      </c>
      <c r="L141" s="47"/>
      <c r="M141" s="224" t="s">
        <v>19</v>
      </c>
      <c r="N141" s="225" t="s">
        <v>43</v>
      </c>
      <c r="O141" s="87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28" t="s">
        <v>2716</v>
      </c>
      <c r="AT141" s="228" t="s">
        <v>209</v>
      </c>
      <c r="AU141" s="228" t="s">
        <v>81</v>
      </c>
      <c r="AY141" s="20" t="s">
        <v>207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20" t="s">
        <v>79</v>
      </c>
      <c r="BK141" s="229">
        <f>ROUND(I141*H141,2)</f>
        <v>0</v>
      </c>
      <c r="BL141" s="20" t="s">
        <v>2716</v>
      </c>
      <c r="BM141" s="228" t="s">
        <v>2784</v>
      </c>
    </row>
    <row r="142" spans="1:47" s="2" customFormat="1" ht="12">
      <c r="A142" s="41"/>
      <c r="B142" s="42"/>
      <c r="C142" s="43"/>
      <c r="D142" s="230" t="s">
        <v>215</v>
      </c>
      <c r="E142" s="43"/>
      <c r="F142" s="231" t="s">
        <v>1778</v>
      </c>
      <c r="G142" s="43"/>
      <c r="H142" s="43"/>
      <c r="I142" s="232"/>
      <c r="J142" s="43"/>
      <c r="K142" s="43"/>
      <c r="L142" s="47"/>
      <c r="M142" s="233"/>
      <c r="N142" s="234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215</v>
      </c>
      <c r="AU142" s="20" t="s">
        <v>81</v>
      </c>
    </row>
    <row r="143" spans="1:47" s="2" customFormat="1" ht="12">
      <c r="A143" s="41"/>
      <c r="B143" s="42"/>
      <c r="C143" s="43"/>
      <c r="D143" s="235" t="s">
        <v>217</v>
      </c>
      <c r="E143" s="43"/>
      <c r="F143" s="236" t="s">
        <v>2785</v>
      </c>
      <c r="G143" s="43"/>
      <c r="H143" s="43"/>
      <c r="I143" s="232"/>
      <c r="J143" s="43"/>
      <c r="K143" s="43"/>
      <c r="L143" s="47"/>
      <c r="M143" s="233"/>
      <c r="N143" s="234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217</v>
      </c>
      <c r="AU143" s="20" t="s">
        <v>81</v>
      </c>
    </row>
    <row r="144" spans="1:65" s="2" customFormat="1" ht="16.5" customHeight="1">
      <c r="A144" s="41"/>
      <c r="B144" s="42"/>
      <c r="C144" s="217" t="s">
        <v>359</v>
      </c>
      <c r="D144" s="217" t="s">
        <v>209</v>
      </c>
      <c r="E144" s="218" t="s">
        <v>2786</v>
      </c>
      <c r="F144" s="219" t="s">
        <v>2787</v>
      </c>
      <c r="G144" s="220" t="s">
        <v>2715</v>
      </c>
      <c r="H144" s="221">
        <v>1</v>
      </c>
      <c r="I144" s="222"/>
      <c r="J144" s="223">
        <f>ROUND(I144*H144,2)</f>
        <v>0</v>
      </c>
      <c r="K144" s="219" t="s">
        <v>213</v>
      </c>
      <c r="L144" s="47"/>
      <c r="M144" s="224" t="s">
        <v>19</v>
      </c>
      <c r="N144" s="225" t="s">
        <v>43</v>
      </c>
      <c r="O144" s="87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28" t="s">
        <v>2716</v>
      </c>
      <c r="AT144" s="228" t="s">
        <v>209</v>
      </c>
      <c r="AU144" s="228" t="s">
        <v>81</v>
      </c>
      <c r="AY144" s="20" t="s">
        <v>207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20" t="s">
        <v>79</v>
      </c>
      <c r="BK144" s="229">
        <f>ROUND(I144*H144,2)</f>
        <v>0</v>
      </c>
      <c r="BL144" s="20" t="s">
        <v>2716</v>
      </c>
      <c r="BM144" s="228" t="s">
        <v>2788</v>
      </c>
    </row>
    <row r="145" spans="1:47" s="2" customFormat="1" ht="12">
      <c r="A145" s="41"/>
      <c r="B145" s="42"/>
      <c r="C145" s="43"/>
      <c r="D145" s="230" t="s">
        <v>215</v>
      </c>
      <c r="E145" s="43"/>
      <c r="F145" s="231" t="s">
        <v>2787</v>
      </c>
      <c r="G145" s="43"/>
      <c r="H145" s="43"/>
      <c r="I145" s="232"/>
      <c r="J145" s="43"/>
      <c r="K145" s="43"/>
      <c r="L145" s="47"/>
      <c r="M145" s="233"/>
      <c r="N145" s="234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215</v>
      </c>
      <c r="AU145" s="20" t="s">
        <v>81</v>
      </c>
    </row>
    <row r="146" spans="1:47" s="2" customFormat="1" ht="12">
      <c r="A146" s="41"/>
      <c r="B146" s="42"/>
      <c r="C146" s="43"/>
      <c r="D146" s="235" t="s">
        <v>217</v>
      </c>
      <c r="E146" s="43"/>
      <c r="F146" s="236" t="s">
        <v>2789</v>
      </c>
      <c r="G146" s="43"/>
      <c r="H146" s="43"/>
      <c r="I146" s="232"/>
      <c r="J146" s="43"/>
      <c r="K146" s="43"/>
      <c r="L146" s="47"/>
      <c r="M146" s="233"/>
      <c r="N146" s="234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217</v>
      </c>
      <c r="AU146" s="20" t="s">
        <v>81</v>
      </c>
    </row>
    <row r="147" spans="1:65" s="2" customFormat="1" ht="16.5" customHeight="1">
      <c r="A147" s="41"/>
      <c r="B147" s="42"/>
      <c r="C147" s="217" t="s">
        <v>363</v>
      </c>
      <c r="D147" s="217" t="s">
        <v>209</v>
      </c>
      <c r="E147" s="218" t="s">
        <v>2790</v>
      </c>
      <c r="F147" s="219" t="s">
        <v>2791</v>
      </c>
      <c r="G147" s="220" t="s">
        <v>2715</v>
      </c>
      <c r="H147" s="221">
        <v>1</v>
      </c>
      <c r="I147" s="222"/>
      <c r="J147" s="223">
        <f>ROUND(I147*H147,2)</f>
        <v>0</v>
      </c>
      <c r="K147" s="219" t="s">
        <v>213</v>
      </c>
      <c r="L147" s="47"/>
      <c r="M147" s="224" t="s">
        <v>19</v>
      </c>
      <c r="N147" s="225" t="s">
        <v>43</v>
      </c>
      <c r="O147" s="87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28" t="s">
        <v>2716</v>
      </c>
      <c r="AT147" s="228" t="s">
        <v>209</v>
      </c>
      <c r="AU147" s="228" t="s">
        <v>81</v>
      </c>
      <c r="AY147" s="20" t="s">
        <v>207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20" t="s">
        <v>79</v>
      </c>
      <c r="BK147" s="229">
        <f>ROUND(I147*H147,2)</f>
        <v>0</v>
      </c>
      <c r="BL147" s="20" t="s">
        <v>2716</v>
      </c>
      <c r="BM147" s="228" t="s">
        <v>2792</v>
      </c>
    </row>
    <row r="148" spans="1:47" s="2" customFormat="1" ht="12">
      <c r="A148" s="41"/>
      <c r="B148" s="42"/>
      <c r="C148" s="43"/>
      <c r="D148" s="230" t="s">
        <v>215</v>
      </c>
      <c r="E148" s="43"/>
      <c r="F148" s="231" t="s">
        <v>2791</v>
      </c>
      <c r="G148" s="43"/>
      <c r="H148" s="43"/>
      <c r="I148" s="232"/>
      <c r="J148" s="43"/>
      <c r="K148" s="43"/>
      <c r="L148" s="47"/>
      <c r="M148" s="233"/>
      <c r="N148" s="234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215</v>
      </c>
      <c r="AU148" s="20" t="s">
        <v>81</v>
      </c>
    </row>
    <row r="149" spans="1:47" s="2" customFormat="1" ht="12">
      <c r="A149" s="41"/>
      <c r="B149" s="42"/>
      <c r="C149" s="43"/>
      <c r="D149" s="235" t="s">
        <v>217</v>
      </c>
      <c r="E149" s="43"/>
      <c r="F149" s="236" t="s">
        <v>2793</v>
      </c>
      <c r="G149" s="43"/>
      <c r="H149" s="43"/>
      <c r="I149" s="232"/>
      <c r="J149" s="43"/>
      <c r="K149" s="43"/>
      <c r="L149" s="47"/>
      <c r="M149" s="233"/>
      <c r="N149" s="23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217</v>
      </c>
      <c r="AU149" s="20" t="s">
        <v>81</v>
      </c>
    </row>
    <row r="150" spans="1:63" s="12" customFormat="1" ht="22.8" customHeight="1">
      <c r="A150" s="12"/>
      <c r="B150" s="201"/>
      <c r="C150" s="202"/>
      <c r="D150" s="203" t="s">
        <v>71</v>
      </c>
      <c r="E150" s="215" t="s">
        <v>2794</v>
      </c>
      <c r="F150" s="215" t="s">
        <v>2795</v>
      </c>
      <c r="G150" s="202"/>
      <c r="H150" s="202"/>
      <c r="I150" s="205"/>
      <c r="J150" s="216">
        <f>BK150</f>
        <v>0</v>
      </c>
      <c r="K150" s="202"/>
      <c r="L150" s="207"/>
      <c r="M150" s="208"/>
      <c r="N150" s="209"/>
      <c r="O150" s="209"/>
      <c r="P150" s="210">
        <f>SUM(P151:P153)</f>
        <v>0</v>
      </c>
      <c r="Q150" s="209"/>
      <c r="R150" s="210">
        <f>SUM(R151:R153)</f>
        <v>0</v>
      </c>
      <c r="S150" s="209"/>
      <c r="T150" s="211">
        <f>SUM(T151:T153)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2" t="s">
        <v>241</v>
      </c>
      <c r="AT150" s="213" t="s">
        <v>71</v>
      </c>
      <c r="AU150" s="213" t="s">
        <v>79</v>
      </c>
      <c r="AY150" s="212" t="s">
        <v>207</v>
      </c>
      <c r="BK150" s="214">
        <f>SUM(BK151:BK153)</f>
        <v>0</v>
      </c>
    </row>
    <row r="151" spans="1:65" s="2" customFormat="1" ht="24.15" customHeight="1">
      <c r="A151" s="41"/>
      <c r="B151" s="42"/>
      <c r="C151" s="217" t="s">
        <v>367</v>
      </c>
      <c r="D151" s="217" t="s">
        <v>209</v>
      </c>
      <c r="E151" s="218" t="s">
        <v>2796</v>
      </c>
      <c r="F151" s="219" t="s">
        <v>2797</v>
      </c>
      <c r="G151" s="220" t="s">
        <v>2715</v>
      </c>
      <c r="H151" s="221">
        <v>1</v>
      </c>
      <c r="I151" s="222"/>
      <c r="J151" s="223">
        <f>ROUND(I151*H151,2)</f>
        <v>0</v>
      </c>
      <c r="K151" s="219" t="s">
        <v>213</v>
      </c>
      <c r="L151" s="47"/>
      <c r="M151" s="224" t="s">
        <v>19</v>
      </c>
      <c r="N151" s="225" t="s">
        <v>43</v>
      </c>
      <c r="O151" s="87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28" t="s">
        <v>2716</v>
      </c>
      <c r="AT151" s="228" t="s">
        <v>209</v>
      </c>
      <c r="AU151" s="228" t="s">
        <v>81</v>
      </c>
      <c r="AY151" s="20" t="s">
        <v>207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20" t="s">
        <v>79</v>
      </c>
      <c r="BK151" s="229">
        <f>ROUND(I151*H151,2)</f>
        <v>0</v>
      </c>
      <c r="BL151" s="20" t="s">
        <v>2716</v>
      </c>
      <c r="BM151" s="228" t="s">
        <v>2798</v>
      </c>
    </row>
    <row r="152" spans="1:47" s="2" customFormat="1" ht="12">
      <c r="A152" s="41"/>
      <c r="B152" s="42"/>
      <c r="C152" s="43"/>
      <c r="D152" s="230" t="s">
        <v>215</v>
      </c>
      <c r="E152" s="43"/>
      <c r="F152" s="231" t="s">
        <v>2797</v>
      </c>
      <c r="G152" s="43"/>
      <c r="H152" s="43"/>
      <c r="I152" s="232"/>
      <c r="J152" s="43"/>
      <c r="K152" s="43"/>
      <c r="L152" s="47"/>
      <c r="M152" s="233"/>
      <c r="N152" s="234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20" t="s">
        <v>215</v>
      </c>
      <c r="AU152" s="20" t="s">
        <v>81</v>
      </c>
    </row>
    <row r="153" spans="1:47" s="2" customFormat="1" ht="12">
      <c r="A153" s="41"/>
      <c r="B153" s="42"/>
      <c r="C153" s="43"/>
      <c r="D153" s="235" t="s">
        <v>217</v>
      </c>
      <c r="E153" s="43"/>
      <c r="F153" s="236" t="s">
        <v>2799</v>
      </c>
      <c r="G153" s="43"/>
      <c r="H153" s="43"/>
      <c r="I153" s="232"/>
      <c r="J153" s="43"/>
      <c r="K153" s="43"/>
      <c r="L153" s="47"/>
      <c r="M153" s="296"/>
      <c r="N153" s="297"/>
      <c r="O153" s="298"/>
      <c r="P153" s="298"/>
      <c r="Q153" s="298"/>
      <c r="R153" s="298"/>
      <c r="S153" s="298"/>
      <c r="T153" s="299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217</v>
      </c>
      <c r="AU153" s="20" t="s">
        <v>81</v>
      </c>
    </row>
    <row r="154" spans="1:31" s="2" customFormat="1" ht="6.95" customHeight="1">
      <c r="A154" s="41"/>
      <c r="B154" s="62"/>
      <c r="C154" s="63"/>
      <c r="D154" s="63"/>
      <c r="E154" s="63"/>
      <c r="F154" s="63"/>
      <c r="G154" s="63"/>
      <c r="H154" s="63"/>
      <c r="I154" s="63"/>
      <c r="J154" s="63"/>
      <c r="K154" s="63"/>
      <c r="L154" s="47"/>
      <c r="M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</row>
  </sheetData>
  <sheetProtection password="C7B5" sheet="1" objects="1" scenarios="1" formatColumns="0" formatRows="0" autoFilter="0"/>
  <autoFilter ref="C89:K15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hyperlinks>
    <hyperlink ref="F95" r:id="rId1" display="https://podminky.urs.cz/item/CS_URS_2023_02/012103000"/>
    <hyperlink ref="F98" r:id="rId2" display="https://podminky.urs.cz/item/CS_URS_2023_02/012203000"/>
    <hyperlink ref="F101" r:id="rId3" display="https://podminky.urs.cz/item/CS_URS_2023_02/012403000"/>
    <hyperlink ref="F104" r:id="rId4" display="https://podminky.urs.cz/item/CS_URS_2023_02/013244000"/>
    <hyperlink ref="F109" r:id="rId5" display="https://podminky.urs.cz/item/CS_URS_2023_02/013254000"/>
    <hyperlink ref="F113" r:id="rId6" display="https://podminky.urs.cz/item/CS_URS_2023_02/033103000"/>
    <hyperlink ref="F116" r:id="rId7" display="https://podminky.urs.cz/item/CS_URS_2023_02/033203000"/>
    <hyperlink ref="F119" r:id="rId8" display="https://podminky.urs.cz/item/CS_URS_2023_02/034103000"/>
    <hyperlink ref="F122" r:id="rId9" display="https://podminky.urs.cz/item/CS_URS_2023_02/034303000"/>
    <hyperlink ref="F125" r:id="rId10" display="https://podminky.urs.cz/item/CS_URS_2023_02/034503000"/>
    <hyperlink ref="F128" r:id="rId11" display="https://podminky.urs.cz/item/CS_URS_2023_02/035103001"/>
    <hyperlink ref="F131" r:id="rId12" display="https://podminky.urs.cz/item/CS_URS_2023_02/039103000"/>
    <hyperlink ref="F137" r:id="rId13" display="https://podminky.urs.cz/item/CS_URS_2023_02/043103000"/>
    <hyperlink ref="F140" r:id="rId14" display="https://podminky.urs.cz/item/CS_URS_2023_02/043203000"/>
    <hyperlink ref="F143" r:id="rId15" display="https://podminky.urs.cz/item/CS_URS_2023_02/044002000"/>
    <hyperlink ref="F146" r:id="rId16" display="https://podminky.urs.cz/item/CS_URS_2023_02/045203000"/>
    <hyperlink ref="F149" r:id="rId17" display="https://podminky.urs.cz/item/CS_URS_2023_02/045303000"/>
    <hyperlink ref="F153" r:id="rId18" display="https://podminky.urs.cz/item/CS_URS_2023_02/0910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3"/>
      <c r="C3" s="144"/>
      <c r="D3" s="144"/>
      <c r="E3" s="144"/>
      <c r="F3" s="144"/>
      <c r="G3" s="144"/>
      <c r="H3" s="23"/>
    </row>
    <row r="4" spans="2:8" s="1" customFormat="1" ht="24.95" customHeight="1">
      <c r="B4" s="23"/>
      <c r="C4" s="145" t="s">
        <v>2800</v>
      </c>
      <c r="H4" s="23"/>
    </row>
    <row r="5" spans="2:8" s="1" customFormat="1" ht="12" customHeight="1">
      <c r="B5" s="23"/>
      <c r="C5" s="302" t="s">
        <v>13</v>
      </c>
      <c r="D5" s="154" t="s">
        <v>14</v>
      </c>
      <c r="E5" s="1"/>
      <c r="F5" s="1"/>
      <c r="H5" s="23"/>
    </row>
    <row r="6" spans="2:8" s="1" customFormat="1" ht="36.95" customHeight="1">
      <c r="B6" s="23"/>
      <c r="C6" s="303" t="s">
        <v>16</v>
      </c>
      <c r="D6" s="304" t="s">
        <v>17</v>
      </c>
      <c r="E6" s="1"/>
      <c r="F6" s="1"/>
      <c r="H6" s="23"/>
    </row>
    <row r="7" spans="2:8" s="1" customFormat="1" ht="16.5" customHeight="1">
      <c r="B7" s="23"/>
      <c r="C7" s="147" t="s">
        <v>23</v>
      </c>
      <c r="D7" s="151" t="str">
        <f>'Rekapitulace stavby'!AN8</f>
        <v>15. 1. 2024</v>
      </c>
      <c r="H7" s="23"/>
    </row>
    <row r="8" spans="1:8" s="2" customFormat="1" ht="10.8" customHeight="1">
      <c r="A8" s="41"/>
      <c r="B8" s="47"/>
      <c r="C8" s="41"/>
      <c r="D8" s="41"/>
      <c r="E8" s="41"/>
      <c r="F8" s="41"/>
      <c r="G8" s="41"/>
      <c r="H8" s="47"/>
    </row>
    <row r="9" spans="1:8" s="11" customFormat="1" ht="29.25" customHeight="1">
      <c r="A9" s="190"/>
      <c r="B9" s="305"/>
      <c r="C9" s="306" t="s">
        <v>53</v>
      </c>
      <c r="D9" s="307" t="s">
        <v>54</v>
      </c>
      <c r="E9" s="307" t="s">
        <v>194</v>
      </c>
      <c r="F9" s="308" t="s">
        <v>2801</v>
      </c>
      <c r="G9" s="190"/>
      <c r="H9" s="305"/>
    </row>
    <row r="10" spans="1:8" s="2" customFormat="1" ht="26.4" customHeight="1">
      <c r="A10" s="41"/>
      <c r="B10" s="47"/>
      <c r="C10" s="309" t="s">
        <v>2802</v>
      </c>
      <c r="D10" s="309" t="s">
        <v>84</v>
      </c>
      <c r="E10" s="41"/>
      <c r="F10" s="41"/>
      <c r="G10" s="41"/>
      <c r="H10" s="47"/>
    </row>
    <row r="11" spans="1:8" s="2" customFormat="1" ht="16.8" customHeight="1">
      <c r="A11" s="41"/>
      <c r="B11" s="47"/>
      <c r="C11" s="310" t="s">
        <v>134</v>
      </c>
      <c r="D11" s="311" t="s">
        <v>19</v>
      </c>
      <c r="E11" s="312" t="s">
        <v>19</v>
      </c>
      <c r="F11" s="313">
        <v>13.384</v>
      </c>
      <c r="G11" s="41"/>
      <c r="H11" s="47"/>
    </row>
    <row r="12" spans="1:8" s="2" customFormat="1" ht="16.8" customHeight="1">
      <c r="A12" s="41"/>
      <c r="B12" s="47"/>
      <c r="C12" s="314" t="s">
        <v>19</v>
      </c>
      <c r="D12" s="314" t="s">
        <v>1259</v>
      </c>
      <c r="E12" s="20" t="s">
        <v>19</v>
      </c>
      <c r="F12" s="315">
        <v>0</v>
      </c>
      <c r="G12" s="41"/>
      <c r="H12" s="47"/>
    </row>
    <row r="13" spans="1:8" s="2" customFormat="1" ht="16.8" customHeight="1">
      <c r="A13" s="41"/>
      <c r="B13" s="47"/>
      <c r="C13" s="314" t="s">
        <v>19</v>
      </c>
      <c r="D13" s="314" t="s">
        <v>1260</v>
      </c>
      <c r="E13" s="20" t="s">
        <v>19</v>
      </c>
      <c r="F13" s="315">
        <v>9.72</v>
      </c>
      <c r="G13" s="41"/>
      <c r="H13" s="47"/>
    </row>
    <row r="14" spans="1:8" s="2" customFormat="1" ht="16.8" customHeight="1">
      <c r="A14" s="41"/>
      <c r="B14" s="47"/>
      <c r="C14" s="314" t="s">
        <v>19</v>
      </c>
      <c r="D14" s="314" t="s">
        <v>1261</v>
      </c>
      <c r="E14" s="20" t="s">
        <v>19</v>
      </c>
      <c r="F14" s="315">
        <v>0</v>
      </c>
      <c r="G14" s="41"/>
      <c r="H14" s="47"/>
    </row>
    <row r="15" spans="1:8" s="2" customFormat="1" ht="16.8" customHeight="1">
      <c r="A15" s="41"/>
      <c r="B15" s="47"/>
      <c r="C15" s="314" t="s">
        <v>19</v>
      </c>
      <c r="D15" s="314" t="s">
        <v>1262</v>
      </c>
      <c r="E15" s="20" t="s">
        <v>19</v>
      </c>
      <c r="F15" s="315">
        <v>3.664</v>
      </c>
      <c r="G15" s="41"/>
      <c r="H15" s="47"/>
    </row>
    <row r="16" spans="1:8" s="2" customFormat="1" ht="16.8" customHeight="1">
      <c r="A16" s="41"/>
      <c r="B16" s="47"/>
      <c r="C16" s="314" t="s">
        <v>134</v>
      </c>
      <c r="D16" s="314" t="s">
        <v>222</v>
      </c>
      <c r="E16" s="20" t="s">
        <v>19</v>
      </c>
      <c r="F16" s="315">
        <v>13.384</v>
      </c>
      <c r="G16" s="41"/>
      <c r="H16" s="47"/>
    </row>
    <row r="17" spans="1:8" s="2" customFormat="1" ht="16.8" customHeight="1">
      <c r="A17" s="41"/>
      <c r="B17" s="47"/>
      <c r="C17" s="316" t="s">
        <v>2803</v>
      </c>
      <c r="D17" s="41"/>
      <c r="E17" s="41"/>
      <c r="F17" s="41"/>
      <c r="G17" s="41"/>
      <c r="H17" s="47"/>
    </row>
    <row r="18" spans="1:8" s="2" customFormat="1" ht="12">
      <c r="A18" s="41"/>
      <c r="B18" s="47"/>
      <c r="C18" s="314" t="s">
        <v>1254</v>
      </c>
      <c r="D18" s="314" t="s">
        <v>1255</v>
      </c>
      <c r="E18" s="20" t="s">
        <v>212</v>
      </c>
      <c r="F18" s="315">
        <v>13.384</v>
      </c>
      <c r="G18" s="41"/>
      <c r="H18" s="47"/>
    </row>
    <row r="19" spans="1:8" s="2" customFormat="1" ht="16.8" customHeight="1">
      <c r="A19" s="41"/>
      <c r="B19" s="47"/>
      <c r="C19" s="314" t="s">
        <v>482</v>
      </c>
      <c r="D19" s="314" t="s">
        <v>483</v>
      </c>
      <c r="E19" s="20" t="s">
        <v>212</v>
      </c>
      <c r="F19" s="315">
        <v>13.384</v>
      </c>
      <c r="G19" s="41"/>
      <c r="H19" s="47"/>
    </row>
    <row r="20" spans="1:8" s="2" customFormat="1" ht="16.8" customHeight="1">
      <c r="A20" s="41"/>
      <c r="B20" s="47"/>
      <c r="C20" s="314" t="s">
        <v>1248</v>
      </c>
      <c r="D20" s="314" t="s">
        <v>1249</v>
      </c>
      <c r="E20" s="20" t="s">
        <v>212</v>
      </c>
      <c r="F20" s="315">
        <v>13.384</v>
      </c>
      <c r="G20" s="41"/>
      <c r="H20" s="47"/>
    </row>
    <row r="21" spans="1:8" s="2" customFormat="1" ht="16.8" customHeight="1">
      <c r="A21" s="41"/>
      <c r="B21" s="47"/>
      <c r="C21" s="314" t="s">
        <v>1264</v>
      </c>
      <c r="D21" s="314" t="s">
        <v>1265</v>
      </c>
      <c r="E21" s="20" t="s">
        <v>212</v>
      </c>
      <c r="F21" s="315">
        <v>14.722</v>
      </c>
      <c r="G21" s="41"/>
      <c r="H21" s="47"/>
    </row>
    <row r="22" spans="1:8" s="2" customFormat="1" ht="16.8" customHeight="1">
      <c r="A22" s="41"/>
      <c r="B22" s="47"/>
      <c r="C22" s="310" t="s">
        <v>136</v>
      </c>
      <c r="D22" s="311" t="s">
        <v>19</v>
      </c>
      <c r="E22" s="312" t="s">
        <v>19</v>
      </c>
      <c r="F22" s="313">
        <v>641.556</v>
      </c>
      <c r="G22" s="41"/>
      <c r="H22" s="47"/>
    </row>
    <row r="23" spans="1:8" s="2" customFormat="1" ht="16.8" customHeight="1">
      <c r="A23" s="41"/>
      <c r="B23" s="47"/>
      <c r="C23" s="314" t="s">
        <v>19</v>
      </c>
      <c r="D23" s="314" t="s">
        <v>611</v>
      </c>
      <c r="E23" s="20" t="s">
        <v>19</v>
      </c>
      <c r="F23" s="315">
        <v>0</v>
      </c>
      <c r="G23" s="41"/>
      <c r="H23" s="47"/>
    </row>
    <row r="24" spans="1:8" s="2" customFormat="1" ht="16.8" customHeight="1">
      <c r="A24" s="41"/>
      <c r="B24" s="47"/>
      <c r="C24" s="314" t="s">
        <v>19</v>
      </c>
      <c r="D24" s="314" t="s">
        <v>612</v>
      </c>
      <c r="E24" s="20" t="s">
        <v>19</v>
      </c>
      <c r="F24" s="315">
        <v>605.842</v>
      </c>
      <c r="G24" s="41"/>
      <c r="H24" s="47"/>
    </row>
    <row r="25" spans="1:8" s="2" customFormat="1" ht="16.8" customHeight="1">
      <c r="A25" s="41"/>
      <c r="B25" s="47"/>
      <c r="C25" s="314" t="s">
        <v>19</v>
      </c>
      <c r="D25" s="314" t="s">
        <v>613</v>
      </c>
      <c r="E25" s="20" t="s">
        <v>19</v>
      </c>
      <c r="F25" s="315">
        <v>35.714</v>
      </c>
      <c r="G25" s="41"/>
      <c r="H25" s="47"/>
    </row>
    <row r="26" spans="1:8" s="2" customFormat="1" ht="16.8" customHeight="1">
      <c r="A26" s="41"/>
      <c r="B26" s="47"/>
      <c r="C26" s="314" t="s">
        <v>136</v>
      </c>
      <c r="D26" s="314" t="s">
        <v>222</v>
      </c>
      <c r="E26" s="20" t="s">
        <v>19</v>
      </c>
      <c r="F26" s="315">
        <v>641.556</v>
      </c>
      <c r="G26" s="41"/>
      <c r="H26" s="47"/>
    </row>
    <row r="27" spans="1:8" s="2" customFormat="1" ht="16.8" customHeight="1">
      <c r="A27" s="41"/>
      <c r="B27" s="47"/>
      <c r="C27" s="316" t="s">
        <v>2803</v>
      </c>
      <c r="D27" s="41"/>
      <c r="E27" s="41"/>
      <c r="F27" s="41"/>
      <c r="G27" s="41"/>
      <c r="H27" s="47"/>
    </row>
    <row r="28" spans="1:8" s="2" customFormat="1" ht="16.8" customHeight="1">
      <c r="A28" s="41"/>
      <c r="B28" s="47"/>
      <c r="C28" s="314" t="s">
        <v>606</v>
      </c>
      <c r="D28" s="314" t="s">
        <v>607</v>
      </c>
      <c r="E28" s="20" t="s">
        <v>266</v>
      </c>
      <c r="F28" s="315">
        <v>641.556</v>
      </c>
      <c r="G28" s="41"/>
      <c r="H28" s="47"/>
    </row>
    <row r="29" spans="1:8" s="2" customFormat="1" ht="12">
      <c r="A29" s="41"/>
      <c r="B29" s="47"/>
      <c r="C29" s="314" t="s">
        <v>615</v>
      </c>
      <c r="D29" s="314" t="s">
        <v>616</v>
      </c>
      <c r="E29" s="20" t="s">
        <v>266</v>
      </c>
      <c r="F29" s="315">
        <v>57740.04</v>
      </c>
      <c r="G29" s="41"/>
      <c r="H29" s="47"/>
    </row>
    <row r="30" spans="1:8" s="2" customFormat="1" ht="12">
      <c r="A30" s="41"/>
      <c r="B30" s="47"/>
      <c r="C30" s="314" t="s">
        <v>622</v>
      </c>
      <c r="D30" s="314" t="s">
        <v>623</v>
      </c>
      <c r="E30" s="20" t="s">
        <v>266</v>
      </c>
      <c r="F30" s="315">
        <v>641.556</v>
      </c>
      <c r="G30" s="41"/>
      <c r="H30" s="47"/>
    </row>
    <row r="31" spans="1:8" s="2" customFormat="1" ht="16.8" customHeight="1">
      <c r="A31" s="41"/>
      <c r="B31" s="47"/>
      <c r="C31" s="310" t="s">
        <v>139</v>
      </c>
      <c r="D31" s="311" t="s">
        <v>19</v>
      </c>
      <c r="E31" s="312" t="s">
        <v>19</v>
      </c>
      <c r="F31" s="313">
        <v>437.87</v>
      </c>
      <c r="G31" s="41"/>
      <c r="H31" s="47"/>
    </row>
    <row r="32" spans="1:8" s="2" customFormat="1" ht="16.8" customHeight="1">
      <c r="A32" s="41"/>
      <c r="B32" s="47"/>
      <c r="C32" s="314" t="s">
        <v>19</v>
      </c>
      <c r="D32" s="314" t="s">
        <v>1368</v>
      </c>
      <c r="E32" s="20" t="s">
        <v>19</v>
      </c>
      <c r="F32" s="315">
        <v>437.87</v>
      </c>
      <c r="G32" s="41"/>
      <c r="H32" s="47"/>
    </row>
    <row r="33" spans="1:8" s="2" customFormat="1" ht="16.8" customHeight="1">
      <c r="A33" s="41"/>
      <c r="B33" s="47"/>
      <c r="C33" s="314" t="s">
        <v>139</v>
      </c>
      <c r="D33" s="314" t="s">
        <v>222</v>
      </c>
      <c r="E33" s="20" t="s">
        <v>19</v>
      </c>
      <c r="F33" s="315">
        <v>437.87</v>
      </c>
      <c r="G33" s="41"/>
      <c r="H33" s="47"/>
    </row>
    <row r="34" spans="1:8" s="2" customFormat="1" ht="16.8" customHeight="1">
      <c r="A34" s="41"/>
      <c r="B34" s="47"/>
      <c r="C34" s="316" t="s">
        <v>2803</v>
      </c>
      <c r="D34" s="41"/>
      <c r="E34" s="41"/>
      <c r="F34" s="41"/>
      <c r="G34" s="41"/>
      <c r="H34" s="47"/>
    </row>
    <row r="35" spans="1:8" s="2" customFormat="1" ht="16.8" customHeight="1">
      <c r="A35" s="41"/>
      <c r="B35" s="47"/>
      <c r="C35" s="314" t="s">
        <v>1363</v>
      </c>
      <c r="D35" s="314" t="s">
        <v>1364</v>
      </c>
      <c r="E35" s="20" t="s">
        <v>212</v>
      </c>
      <c r="F35" s="315">
        <v>437.87</v>
      </c>
      <c r="G35" s="41"/>
      <c r="H35" s="47"/>
    </row>
    <row r="36" spans="1:8" s="2" customFormat="1" ht="16.8" customHeight="1">
      <c r="A36" s="41"/>
      <c r="B36" s="47"/>
      <c r="C36" s="314" t="s">
        <v>1323</v>
      </c>
      <c r="D36" s="314" t="s">
        <v>1324</v>
      </c>
      <c r="E36" s="20" t="s">
        <v>212</v>
      </c>
      <c r="F36" s="315">
        <v>437.87</v>
      </c>
      <c r="G36" s="41"/>
      <c r="H36" s="47"/>
    </row>
    <row r="37" spans="1:8" s="2" customFormat="1" ht="16.8" customHeight="1">
      <c r="A37" s="41"/>
      <c r="B37" s="47"/>
      <c r="C37" s="314" t="s">
        <v>1329</v>
      </c>
      <c r="D37" s="314" t="s">
        <v>1330</v>
      </c>
      <c r="E37" s="20" t="s">
        <v>212</v>
      </c>
      <c r="F37" s="315">
        <v>437.87</v>
      </c>
      <c r="G37" s="41"/>
      <c r="H37" s="47"/>
    </row>
    <row r="38" spans="1:8" s="2" customFormat="1" ht="16.8" customHeight="1">
      <c r="A38" s="41"/>
      <c r="B38" s="47"/>
      <c r="C38" s="314" t="s">
        <v>1357</v>
      </c>
      <c r="D38" s="314" t="s">
        <v>1358</v>
      </c>
      <c r="E38" s="20" t="s">
        <v>212</v>
      </c>
      <c r="F38" s="315">
        <v>437.87</v>
      </c>
      <c r="G38" s="41"/>
      <c r="H38" s="47"/>
    </row>
    <row r="39" spans="1:8" s="2" customFormat="1" ht="12">
      <c r="A39" s="41"/>
      <c r="B39" s="47"/>
      <c r="C39" s="314" t="s">
        <v>1370</v>
      </c>
      <c r="D39" s="314" t="s">
        <v>1371</v>
      </c>
      <c r="E39" s="20" t="s">
        <v>212</v>
      </c>
      <c r="F39" s="315">
        <v>437.87</v>
      </c>
      <c r="G39" s="41"/>
      <c r="H39" s="47"/>
    </row>
    <row r="40" spans="1:8" s="2" customFormat="1" ht="16.8" customHeight="1">
      <c r="A40" s="41"/>
      <c r="B40" s="47"/>
      <c r="C40" s="310" t="s">
        <v>141</v>
      </c>
      <c r="D40" s="311" t="s">
        <v>19</v>
      </c>
      <c r="E40" s="312" t="s">
        <v>19</v>
      </c>
      <c r="F40" s="313">
        <v>446.032</v>
      </c>
      <c r="G40" s="41"/>
      <c r="H40" s="47"/>
    </row>
    <row r="41" spans="1:8" s="2" customFormat="1" ht="16.8" customHeight="1">
      <c r="A41" s="41"/>
      <c r="B41" s="47"/>
      <c r="C41" s="314" t="s">
        <v>19</v>
      </c>
      <c r="D41" s="314" t="s">
        <v>986</v>
      </c>
      <c r="E41" s="20" t="s">
        <v>19</v>
      </c>
      <c r="F41" s="315">
        <v>0</v>
      </c>
      <c r="G41" s="41"/>
      <c r="H41" s="47"/>
    </row>
    <row r="42" spans="1:8" s="2" customFormat="1" ht="16.8" customHeight="1">
      <c r="A42" s="41"/>
      <c r="B42" s="47"/>
      <c r="C42" s="314" t="s">
        <v>19</v>
      </c>
      <c r="D42" s="314" t="s">
        <v>1396</v>
      </c>
      <c r="E42" s="20" t="s">
        <v>19</v>
      </c>
      <c r="F42" s="315">
        <v>193</v>
      </c>
      <c r="G42" s="41"/>
      <c r="H42" s="47"/>
    </row>
    <row r="43" spans="1:8" s="2" customFormat="1" ht="16.8" customHeight="1">
      <c r="A43" s="41"/>
      <c r="B43" s="47"/>
      <c r="C43" s="314" t="s">
        <v>19</v>
      </c>
      <c r="D43" s="314" t="s">
        <v>1397</v>
      </c>
      <c r="E43" s="20" t="s">
        <v>19</v>
      </c>
      <c r="F43" s="315">
        <v>0</v>
      </c>
      <c r="G43" s="41"/>
      <c r="H43" s="47"/>
    </row>
    <row r="44" spans="1:8" s="2" customFormat="1" ht="16.8" customHeight="1">
      <c r="A44" s="41"/>
      <c r="B44" s="47"/>
      <c r="C44" s="314" t="s">
        <v>19</v>
      </c>
      <c r="D44" s="314" t="s">
        <v>1398</v>
      </c>
      <c r="E44" s="20" t="s">
        <v>19</v>
      </c>
      <c r="F44" s="315">
        <v>29.032</v>
      </c>
      <c r="G44" s="41"/>
      <c r="H44" s="47"/>
    </row>
    <row r="45" spans="1:8" s="2" customFormat="1" ht="16.8" customHeight="1">
      <c r="A45" s="41"/>
      <c r="B45" s="47"/>
      <c r="C45" s="314" t="s">
        <v>19</v>
      </c>
      <c r="D45" s="314" t="s">
        <v>1399</v>
      </c>
      <c r="E45" s="20" t="s">
        <v>19</v>
      </c>
      <c r="F45" s="315">
        <v>0</v>
      </c>
      <c r="G45" s="41"/>
      <c r="H45" s="47"/>
    </row>
    <row r="46" spans="1:8" s="2" customFormat="1" ht="16.8" customHeight="1">
      <c r="A46" s="41"/>
      <c r="B46" s="47"/>
      <c r="C46" s="314" t="s">
        <v>19</v>
      </c>
      <c r="D46" s="314" t="s">
        <v>1400</v>
      </c>
      <c r="E46" s="20" t="s">
        <v>19</v>
      </c>
      <c r="F46" s="315">
        <v>36.5</v>
      </c>
      <c r="G46" s="41"/>
      <c r="H46" s="47"/>
    </row>
    <row r="47" spans="1:8" s="2" customFormat="1" ht="16.8" customHeight="1">
      <c r="A47" s="41"/>
      <c r="B47" s="47"/>
      <c r="C47" s="314" t="s">
        <v>19</v>
      </c>
      <c r="D47" s="314" t="s">
        <v>1401</v>
      </c>
      <c r="E47" s="20" t="s">
        <v>19</v>
      </c>
      <c r="F47" s="315">
        <v>0</v>
      </c>
      <c r="G47" s="41"/>
      <c r="H47" s="47"/>
    </row>
    <row r="48" spans="1:8" s="2" customFormat="1" ht="16.8" customHeight="1">
      <c r="A48" s="41"/>
      <c r="B48" s="47"/>
      <c r="C48" s="314" t="s">
        <v>19</v>
      </c>
      <c r="D48" s="314" t="s">
        <v>1402</v>
      </c>
      <c r="E48" s="20" t="s">
        <v>19</v>
      </c>
      <c r="F48" s="315">
        <v>7.5</v>
      </c>
      <c r="G48" s="41"/>
      <c r="H48" s="47"/>
    </row>
    <row r="49" spans="1:8" s="2" customFormat="1" ht="16.8" customHeight="1">
      <c r="A49" s="41"/>
      <c r="B49" s="47"/>
      <c r="C49" s="314" t="s">
        <v>19</v>
      </c>
      <c r="D49" s="314" t="s">
        <v>1403</v>
      </c>
      <c r="E49" s="20" t="s">
        <v>19</v>
      </c>
      <c r="F49" s="315">
        <v>0</v>
      </c>
      <c r="G49" s="41"/>
      <c r="H49" s="47"/>
    </row>
    <row r="50" spans="1:8" s="2" customFormat="1" ht="16.8" customHeight="1">
      <c r="A50" s="41"/>
      <c r="B50" s="47"/>
      <c r="C50" s="314" t="s">
        <v>19</v>
      </c>
      <c r="D50" s="314" t="s">
        <v>1404</v>
      </c>
      <c r="E50" s="20" t="s">
        <v>19</v>
      </c>
      <c r="F50" s="315">
        <v>180</v>
      </c>
      <c r="G50" s="41"/>
      <c r="H50" s="47"/>
    </row>
    <row r="51" spans="1:8" s="2" customFormat="1" ht="16.8" customHeight="1">
      <c r="A51" s="41"/>
      <c r="B51" s="47"/>
      <c r="C51" s="314" t="s">
        <v>141</v>
      </c>
      <c r="D51" s="314" t="s">
        <v>222</v>
      </c>
      <c r="E51" s="20" t="s">
        <v>19</v>
      </c>
      <c r="F51" s="315">
        <v>446.032</v>
      </c>
      <c r="G51" s="41"/>
      <c r="H51" s="47"/>
    </row>
    <row r="52" spans="1:8" s="2" customFormat="1" ht="16.8" customHeight="1">
      <c r="A52" s="41"/>
      <c r="B52" s="47"/>
      <c r="C52" s="316" t="s">
        <v>2803</v>
      </c>
      <c r="D52" s="41"/>
      <c r="E52" s="41"/>
      <c r="F52" s="41"/>
      <c r="G52" s="41"/>
      <c r="H52" s="47"/>
    </row>
    <row r="53" spans="1:8" s="2" customFormat="1" ht="16.8" customHeight="1">
      <c r="A53" s="41"/>
      <c r="B53" s="47"/>
      <c r="C53" s="314" t="s">
        <v>1391</v>
      </c>
      <c r="D53" s="314" t="s">
        <v>1392</v>
      </c>
      <c r="E53" s="20" t="s">
        <v>212</v>
      </c>
      <c r="F53" s="315">
        <v>446.032</v>
      </c>
      <c r="G53" s="41"/>
      <c r="H53" s="47"/>
    </row>
    <row r="54" spans="1:8" s="2" customFormat="1" ht="16.8" customHeight="1">
      <c r="A54" s="41"/>
      <c r="B54" s="47"/>
      <c r="C54" s="314" t="s">
        <v>1277</v>
      </c>
      <c r="D54" s="314" t="s">
        <v>1278</v>
      </c>
      <c r="E54" s="20" t="s">
        <v>212</v>
      </c>
      <c r="F54" s="315">
        <v>446.032</v>
      </c>
      <c r="G54" s="41"/>
      <c r="H54" s="47"/>
    </row>
    <row r="55" spans="1:8" s="2" customFormat="1" ht="16.8" customHeight="1">
      <c r="A55" s="41"/>
      <c r="B55" s="47"/>
      <c r="C55" s="314" t="s">
        <v>1283</v>
      </c>
      <c r="D55" s="314" t="s">
        <v>1284</v>
      </c>
      <c r="E55" s="20" t="s">
        <v>212</v>
      </c>
      <c r="F55" s="315">
        <v>450.322</v>
      </c>
      <c r="G55" s="41"/>
      <c r="H55" s="47"/>
    </row>
    <row r="56" spans="1:8" s="2" customFormat="1" ht="16.8" customHeight="1">
      <c r="A56" s="41"/>
      <c r="B56" s="47"/>
      <c r="C56" s="314" t="s">
        <v>1290</v>
      </c>
      <c r="D56" s="314" t="s">
        <v>1291</v>
      </c>
      <c r="E56" s="20" t="s">
        <v>212</v>
      </c>
      <c r="F56" s="315">
        <v>446.032</v>
      </c>
      <c r="G56" s="41"/>
      <c r="H56" s="47"/>
    </row>
    <row r="57" spans="1:8" s="2" customFormat="1" ht="16.8" customHeight="1">
      <c r="A57" s="41"/>
      <c r="B57" s="47"/>
      <c r="C57" s="314" t="s">
        <v>1296</v>
      </c>
      <c r="D57" s="314" t="s">
        <v>1297</v>
      </c>
      <c r="E57" s="20" t="s">
        <v>212</v>
      </c>
      <c r="F57" s="315">
        <v>446.032</v>
      </c>
      <c r="G57" s="41"/>
      <c r="H57" s="47"/>
    </row>
    <row r="58" spans="1:8" s="2" customFormat="1" ht="16.8" customHeight="1">
      <c r="A58" s="41"/>
      <c r="B58" s="47"/>
      <c r="C58" s="314" t="s">
        <v>1378</v>
      </c>
      <c r="D58" s="314" t="s">
        <v>1379</v>
      </c>
      <c r="E58" s="20" t="s">
        <v>212</v>
      </c>
      <c r="F58" s="315">
        <v>892.064</v>
      </c>
      <c r="G58" s="41"/>
      <c r="H58" s="47"/>
    </row>
    <row r="59" spans="1:8" s="2" customFormat="1" ht="16.8" customHeight="1">
      <c r="A59" s="41"/>
      <c r="B59" s="47"/>
      <c r="C59" s="314" t="s">
        <v>1385</v>
      </c>
      <c r="D59" s="314" t="s">
        <v>1386</v>
      </c>
      <c r="E59" s="20" t="s">
        <v>212</v>
      </c>
      <c r="F59" s="315">
        <v>446.032</v>
      </c>
      <c r="G59" s="41"/>
      <c r="H59" s="47"/>
    </row>
    <row r="60" spans="1:8" s="2" customFormat="1" ht="16.8" customHeight="1">
      <c r="A60" s="41"/>
      <c r="B60" s="47"/>
      <c r="C60" s="310" t="s">
        <v>143</v>
      </c>
      <c r="D60" s="311" t="s">
        <v>19</v>
      </c>
      <c r="E60" s="312" t="s">
        <v>19</v>
      </c>
      <c r="F60" s="313">
        <v>311.71</v>
      </c>
      <c r="G60" s="41"/>
      <c r="H60" s="47"/>
    </row>
    <row r="61" spans="1:8" s="2" customFormat="1" ht="16.8" customHeight="1">
      <c r="A61" s="41"/>
      <c r="B61" s="47"/>
      <c r="C61" s="314" t="s">
        <v>19</v>
      </c>
      <c r="D61" s="314" t="s">
        <v>501</v>
      </c>
      <c r="E61" s="20" t="s">
        <v>19</v>
      </c>
      <c r="F61" s="315">
        <v>0</v>
      </c>
      <c r="G61" s="41"/>
      <c r="H61" s="47"/>
    </row>
    <row r="62" spans="1:8" s="2" customFormat="1" ht="16.8" customHeight="1">
      <c r="A62" s="41"/>
      <c r="B62" s="47"/>
      <c r="C62" s="314" t="s">
        <v>19</v>
      </c>
      <c r="D62" s="314" t="s">
        <v>502</v>
      </c>
      <c r="E62" s="20" t="s">
        <v>19</v>
      </c>
      <c r="F62" s="315">
        <v>82.029</v>
      </c>
      <c r="G62" s="41"/>
      <c r="H62" s="47"/>
    </row>
    <row r="63" spans="1:8" s="2" customFormat="1" ht="16.8" customHeight="1">
      <c r="A63" s="41"/>
      <c r="B63" s="47"/>
      <c r="C63" s="314" t="s">
        <v>19</v>
      </c>
      <c r="D63" s="314" t="s">
        <v>503</v>
      </c>
      <c r="E63" s="20" t="s">
        <v>19</v>
      </c>
      <c r="F63" s="315">
        <v>0</v>
      </c>
      <c r="G63" s="41"/>
      <c r="H63" s="47"/>
    </row>
    <row r="64" spans="1:8" s="2" customFormat="1" ht="16.8" customHeight="1">
      <c r="A64" s="41"/>
      <c r="B64" s="47"/>
      <c r="C64" s="314" t="s">
        <v>19</v>
      </c>
      <c r="D64" s="314" t="s">
        <v>504</v>
      </c>
      <c r="E64" s="20" t="s">
        <v>19</v>
      </c>
      <c r="F64" s="315">
        <v>58.016</v>
      </c>
      <c r="G64" s="41"/>
      <c r="H64" s="47"/>
    </row>
    <row r="65" spans="1:8" s="2" customFormat="1" ht="16.8" customHeight="1">
      <c r="A65" s="41"/>
      <c r="B65" s="47"/>
      <c r="C65" s="314" t="s">
        <v>19</v>
      </c>
      <c r="D65" s="314" t="s">
        <v>505</v>
      </c>
      <c r="E65" s="20" t="s">
        <v>19</v>
      </c>
      <c r="F65" s="315">
        <v>75.864</v>
      </c>
      <c r="G65" s="41"/>
      <c r="H65" s="47"/>
    </row>
    <row r="66" spans="1:8" s="2" customFormat="1" ht="16.8" customHeight="1">
      <c r="A66" s="41"/>
      <c r="B66" s="47"/>
      <c r="C66" s="314" t="s">
        <v>19</v>
      </c>
      <c r="D66" s="314" t="s">
        <v>506</v>
      </c>
      <c r="E66" s="20" t="s">
        <v>19</v>
      </c>
      <c r="F66" s="315">
        <v>42.981</v>
      </c>
      <c r="G66" s="41"/>
      <c r="H66" s="47"/>
    </row>
    <row r="67" spans="1:8" s="2" customFormat="1" ht="16.8" customHeight="1">
      <c r="A67" s="41"/>
      <c r="B67" s="47"/>
      <c r="C67" s="314" t="s">
        <v>19</v>
      </c>
      <c r="D67" s="314" t="s">
        <v>507</v>
      </c>
      <c r="E67" s="20" t="s">
        <v>19</v>
      </c>
      <c r="F67" s="315">
        <v>0</v>
      </c>
      <c r="G67" s="41"/>
      <c r="H67" s="47"/>
    </row>
    <row r="68" spans="1:8" s="2" customFormat="1" ht="16.8" customHeight="1">
      <c r="A68" s="41"/>
      <c r="B68" s="47"/>
      <c r="C68" s="314" t="s">
        <v>19</v>
      </c>
      <c r="D68" s="314" t="s">
        <v>508</v>
      </c>
      <c r="E68" s="20" t="s">
        <v>19</v>
      </c>
      <c r="F68" s="315">
        <v>52.82</v>
      </c>
      <c r="G68" s="41"/>
      <c r="H68" s="47"/>
    </row>
    <row r="69" spans="1:8" s="2" customFormat="1" ht="16.8" customHeight="1">
      <c r="A69" s="41"/>
      <c r="B69" s="47"/>
      <c r="C69" s="314" t="s">
        <v>143</v>
      </c>
      <c r="D69" s="314" t="s">
        <v>222</v>
      </c>
      <c r="E69" s="20" t="s">
        <v>19</v>
      </c>
      <c r="F69" s="315">
        <v>311.71</v>
      </c>
      <c r="G69" s="41"/>
      <c r="H69" s="47"/>
    </row>
    <row r="70" spans="1:8" s="2" customFormat="1" ht="16.8" customHeight="1">
      <c r="A70" s="41"/>
      <c r="B70" s="47"/>
      <c r="C70" s="316" t="s">
        <v>2803</v>
      </c>
      <c r="D70" s="41"/>
      <c r="E70" s="41"/>
      <c r="F70" s="41"/>
      <c r="G70" s="41"/>
      <c r="H70" s="47"/>
    </row>
    <row r="71" spans="1:8" s="2" customFormat="1" ht="16.8" customHeight="1">
      <c r="A71" s="41"/>
      <c r="B71" s="47"/>
      <c r="C71" s="314" t="s">
        <v>496</v>
      </c>
      <c r="D71" s="314" t="s">
        <v>497</v>
      </c>
      <c r="E71" s="20" t="s">
        <v>212</v>
      </c>
      <c r="F71" s="315">
        <v>311.71</v>
      </c>
      <c r="G71" s="41"/>
      <c r="H71" s="47"/>
    </row>
    <row r="72" spans="1:8" s="2" customFormat="1" ht="16.8" customHeight="1">
      <c r="A72" s="41"/>
      <c r="B72" s="47"/>
      <c r="C72" s="314" t="s">
        <v>510</v>
      </c>
      <c r="D72" s="314" t="s">
        <v>511</v>
      </c>
      <c r="E72" s="20" t="s">
        <v>212</v>
      </c>
      <c r="F72" s="315">
        <v>311.71</v>
      </c>
      <c r="G72" s="41"/>
      <c r="H72" s="47"/>
    </row>
    <row r="73" spans="1:8" s="2" customFormat="1" ht="16.8" customHeight="1">
      <c r="A73" s="41"/>
      <c r="B73" s="47"/>
      <c r="C73" s="314" t="s">
        <v>516</v>
      </c>
      <c r="D73" s="314" t="s">
        <v>517</v>
      </c>
      <c r="E73" s="20" t="s">
        <v>212</v>
      </c>
      <c r="F73" s="315">
        <v>311.71</v>
      </c>
      <c r="G73" s="41"/>
      <c r="H73" s="47"/>
    </row>
    <row r="74" spans="1:8" s="2" customFormat="1" ht="16.8" customHeight="1">
      <c r="A74" s="41"/>
      <c r="B74" s="47"/>
      <c r="C74" s="314" t="s">
        <v>1363</v>
      </c>
      <c r="D74" s="314" t="s">
        <v>1364</v>
      </c>
      <c r="E74" s="20" t="s">
        <v>212</v>
      </c>
      <c r="F74" s="315">
        <v>437.87</v>
      </c>
      <c r="G74" s="41"/>
      <c r="H74" s="47"/>
    </row>
    <row r="75" spans="1:8" s="2" customFormat="1" ht="12">
      <c r="A75" s="41"/>
      <c r="B75" s="47"/>
      <c r="C75" s="314" t="s">
        <v>792</v>
      </c>
      <c r="D75" s="314" t="s">
        <v>793</v>
      </c>
      <c r="E75" s="20" t="s">
        <v>212</v>
      </c>
      <c r="F75" s="315">
        <v>311.71</v>
      </c>
      <c r="G75" s="41"/>
      <c r="H75" s="47"/>
    </row>
    <row r="76" spans="1:8" s="2" customFormat="1" ht="16.8" customHeight="1">
      <c r="A76" s="41"/>
      <c r="B76" s="47"/>
      <c r="C76" s="310" t="s">
        <v>145</v>
      </c>
      <c r="D76" s="311" t="s">
        <v>19</v>
      </c>
      <c r="E76" s="312" t="s">
        <v>19</v>
      </c>
      <c r="F76" s="313">
        <v>126.16</v>
      </c>
      <c r="G76" s="41"/>
      <c r="H76" s="47"/>
    </row>
    <row r="77" spans="1:8" s="2" customFormat="1" ht="16.8" customHeight="1">
      <c r="A77" s="41"/>
      <c r="B77" s="47"/>
      <c r="C77" s="314" t="s">
        <v>19</v>
      </c>
      <c r="D77" s="314" t="s">
        <v>473</v>
      </c>
      <c r="E77" s="20" t="s">
        <v>19</v>
      </c>
      <c r="F77" s="315">
        <v>0</v>
      </c>
      <c r="G77" s="41"/>
      <c r="H77" s="47"/>
    </row>
    <row r="78" spans="1:8" s="2" customFormat="1" ht="16.8" customHeight="1">
      <c r="A78" s="41"/>
      <c r="B78" s="47"/>
      <c r="C78" s="314" t="s">
        <v>19</v>
      </c>
      <c r="D78" s="314" t="s">
        <v>474</v>
      </c>
      <c r="E78" s="20" t="s">
        <v>19</v>
      </c>
      <c r="F78" s="315">
        <v>126.16</v>
      </c>
      <c r="G78" s="41"/>
      <c r="H78" s="47"/>
    </row>
    <row r="79" spans="1:8" s="2" customFormat="1" ht="16.8" customHeight="1">
      <c r="A79" s="41"/>
      <c r="B79" s="47"/>
      <c r="C79" s="314" t="s">
        <v>145</v>
      </c>
      <c r="D79" s="314" t="s">
        <v>222</v>
      </c>
      <c r="E79" s="20" t="s">
        <v>19</v>
      </c>
      <c r="F79" s="315">
        <v>126.16</v>
      </c>
      <c r="G79" s="41"/>
      <c r="H79" s="47"/>
    </row>
    <row r="80" spans="1:8" s="2" customFormat="1" ht="16.8" customHeight="1">
      <c r="A80" s="41"/>
      <c r="B80" s="47"/>
      <c r="C80" s="316" t="s">
        <v>2803</v>
      </c>
      <c r="D80" s="41"/>
      <c r="E80" s="41"/>
      <c r="F80" s="41"/>
      <c r="G80" s="41"/>
      <c r="H80" s="47"/>
    </row>
    <row r="81" spans="1:8" s="2" customFormat="1" ht="16.8" customHeight="1">
      <c r="A81" s="41"/>
      <c r="B81" s="47"/>
      <c r="C81" s="314" t="s">
        <v>468</v>
      </c>
      <c r="D81" s="314" t="s">
        <v>469</v>
      </c>
      <c r="E81" s="20" t="s">
        <v>212</v>
      </c>
      <c r="F81" s="315">
        <v>126.16</v>
      </c>
      <c r="G81" s="41"/>
      <c r="H81" s="47"/>
    </row>
    <row r="82" spans="1:8" s="2" customFormat="1" ht="16.8" customHeight="1">
      <c r="A82" s="41"/>
      <c r="B82" s="47"/>
      <c r="C82" s="314" t="s">
        <v>462</v>
      </c>
      <c r="D82" s="314" t="s">
        <v>463</v>
      </c>
      <c r="E82" s="20" t="s">
        <v>212</v>
      </c>
      <c r="F82" s="315">
        <v>126.16</v>
      </c>
      <c r="G82" s="41"/>
      <c r="H82" s="47"/>
    </row>
    <row r="83" spans="1:8" s="2" customFormat="1" ht="16.8" customHeight="1">
      <c r="A83" s="41"/>
      <c r="B83" s="47"/>
      <c r="C83" s="314" t="s">
        <v>476</v>
      </c>
      <c r="D83" s="314" t="s">
        <v>477</v>
      </c>
      <c r="E83" s="20" t="s">
        <v>212</v>
      </c>
      <c r="F83" s="315">
        <v>126.16</v>
      </c>
      <c r="G83" s="41"/>
      <c r="H83" s="47"/>
    </row>
    <row r="84" spans="1:8" s="2" customFormat="1" ht="16.8" customHeight="1">
      <c r="A84" s="41"/>
      <c r="B84" s="47"/>
      <c r="C84" s="314" t="s">
        <v>1363</v>
      </c>
      <c r="D84" s="314" t="s">
        <v>1364</v>
      </c>
      <c r="E84" s="20" t="s">
        <v>212</v>
      </c>
      <c r="F84" s="315">
        <v>437.87</v>
      </c>
      <c r="G84" s="41"/>
      <c r="H84" s="47"/>
    </row>
    <row r="85" spans="1:8" s="2" customFormat="1" ht="12">
      <c r="A85" s="41"/>
      <c r="B85" s="47"/>
      <c r="C85" s="314" t="s">
        <v>786</v>
      </c>
      <c r="D85" s="314" t="s">
        <v>787</v>
      </c>
      <c r="E85" s="20" t="s">
        <v>212</v>
      </c>
      <c r="F85" s="315">
        <v>126.16</v>
      </c>
      <c r="G85" s="41"/>
      <c r="H85" s="47"/>
    </row>
    <row r="86" spans="1:8" s="2" customFormat="1" ht="16.8" customHeight="1">
      <c r="A86" s="41"/>
      <c r="B86" s="47"/>
      <c r="C86" s="310" t="s">
        <v>1340</v>
      </c>
      <c r="D86" s="311" t="s">
        <v>19</v>
      </c>
      <c r="E86" s="312" t="s">
        <v>19</v>
      </c>
      <c r="F86" s="313">
        <v>0</v>
      </c>
      <c r="G86" s="41"/>
      <c r="H86" s="47"/>
    </row>
    <row r="87" spans="1:8" s="2" customFormat="1" ht="16.8" customHeight="1">
      <c r="A87" s="41"/>
      <c r="B87" s="47"/>
      <c r="C87" s="314" t="s">
        <v>1340</v>
      </c>
      <c r="D87" s="314" t="s">
        <v>473</v>
      </c>
      <c r="E87" s="20" t="s">
        <v>19</v>
      </c>
      <c r="F87" s="315">
        <v>0</v>
      </c>
      <c r="G87" s="41"/>
      <c r="H87" s="47"/>
    </row>
    <row r="88" spans="1:8" s="2" customFormat="1" ht="16.8" customHeight="1">
      <c r="A88" s="41"/>
      <c r="B88" s="47"/>
      <c r="C88" s="310" t="s">
        <v>148</v>
      </c>
      <c r="D88" s="311" t="s">
        <v>19</v>
      </c>
      <c r="E88" s="312" t="s">
        <v>19</v>
      </c>
      <c r="F88" s="313">
        <v>94.648</v>
      </c>
      <c r="G88" s="41"/>
      <c r="H88" s="47"/>
    </row>
    <row r="89" spans="1:8" s="2" customFormat="1" ht="16.8" customHeight="1">
      <c r="A89" s="41"/>
      <c r="B89" s="47"/>
      <c r="C89" s="314" t="s">
        <v>148</v>
      </c>
      <c r="D89" s="314" t="s">
        <v>1118</v>
      </c>
      <c r="E89" s="20" t="s">
        <v>19</v>
      </c>
      <c r="F89" s="315">
        <v>94.648</v>
      </c>
      <c r="G89" s="41"/>
      <c r="H89" s="47"/>
    </row>
    <row r="90" spans="1:8" s="2" customFormat="1" ht="16.8" customHeight="1">
      <c r="A90" s="41"/>
      <c r="B90" s="47"/>
      <c r="C90" s="316" t="s">
        <v>2803</v>
      </c>
      <c r="D90" s="41"/>
      <c r="E90" s="41"/>
      <c r="F90" s="41"/>
      <c r="G90" s="41"/>
      <c r="H90" s="47"/>
    </row>
    <row r="91" spans="1:8" s="2" customFormat="1" ht="16.8" customHeight="1">
      <c r="A91" s="41"/>
      <c r="B91" s="47"/>
      <c r="C91" s="314" t="s">
        <v>1113</v>
      </c>
      <c r="D91" s="314" t="s">
        <v>1114</v>
      </c>
      <c r="E91" s="20" t="s">
        <v>212</v>
      </c>
      <c r="F91" s="315">
        <v>94.648</v>
      </c>
      <c r="G91" s="41"/>
      <c r="H91" s="47"/>
    </row>
    <row r="92" spans="1:8" s="2" customFormat="1" ht="12">
      <c r="A92" s="41"/>
      <c r="B92" s="47"/>
      <c r="C92" s="314" t="s">
        <v>524</v>
      </c>
      <c r="D92" s="314" t="s">
        <v>525</v>
      </c>
      <c r="E92" s="20" t="s">
        <v>212</v>
      </c>
      <c r="F92" s="315">
        <v>114.61</v>
      </c>
      <c r="G92" s="41"/>
      <c r="H92" s="47"/>
    </row>
    <row r="93" spans="1:8" s="2" customFormat="1" ht="12">
      <c r="A93" s="41"/>
      <c r="B93" s="47"/>
      <c r="C93" s="314" t="s">
        <v>1120</v>
      </c>
      <c r="D93" s="314" t="s">
        <v>1121</v>
      </c>
      <c r="E93" s="20" t="s">
        <v>212</v>
      </c>
      <c r="F93" s="315">
        <v>151.949</v>
      </c>
      <c r="G93" s="41"/>
      <c r="H93" s="47"/>
    </row>
    <row r="94" spans="1:8" s="2" customFormat="1" ht="16.8" customHeight="1">
      <c r="A94" s="41"/>
      <c r="B94" s="47"/>
      <c r="C94" s="310" t="s">
        <v>151</v>
      </c>
      <c r="D94" s="311" t="s">
        <v>19</v>
      </c>
      <c r="E94" s="312" t="s">
        <v>19</v>
      </c>
      <c r="F94" s="313">
        <v>8.73</v>
      </c>
      <c r="G94" s="41"/>
      <c r="H94" s="47"/>
    </row>
    <row r="95" spans="1:8" s="2" customFormat="1" ht="16.8" customHeight="1">
      <c r="A95" s="41"/>
      <c r="B95" s="47"/>
      <c r="C95" s="314" t="s">
        <v>151</v>
      </c>
      <c r="D95" s="314" t="s">
        <v>1132</v>
      </c>
      <c r="E95" s="20" t="s">
        <v>19</v>
      </c>
      <c r="F95" s="315">
        <v>8.73</v>
      </c>
      <c r="G95" s="41"/>
      <c r="H95" s="47"/>
    </row>
    <row r="96" spans="1:8" s="2" customFormat="1" ht="16.8" customHeight="1">
      <c r="A96" s="41"/>
      <c r="B96" s="47"/>
      <c r="C96" s="316" t="s">
        <v>2803</v>
      </c>
      <c r="D96" s="41"/>
      <c r="E96" s="41"/>
      <c r="F96" s="41"/>
      <c r="G96" s="41"/>
      <c r="H96" s="47"/>
    </row>
    <row r="97" spans="1:8" s="2" customFormat="1" ht="16.8" customHeight="1">
      <c r="A97" s="41"/>
      <c r="B97" s="47"/>
      <c r="C97" s="314" t="s">
        <v>1127</v>
      </c>
      <c r="D97" s="314" t="s">
        <v>1128</v>
      </c>
      <c r="E97" s="20" t="s">
        <v>212</v>
      </c>
      <c r="F97" s="315">
        <v>8.73</v>
      </c>
      <c r="G97" s="41"/>
      <c r="H97" s="47"/>
    </row>
    <row r="98" spans="1:8" s="2" customFormat="1" ht="16.8" customHeight="1">
      <c r="A98" s="41"/>
      <c r="B98" s="47"/>
      <c r="C98" s="314" t="s">
        <v>1094</v>
      </c>
      <c r="D98" s="314" t="s">
        <v>1095</v>
      </c>
      <c r="E98" s="20" t="s">
        <v>212</v>
      </c>
      <c r="F98" s="315">
        <v>8.73</v>
      </c>
      <c r="G98" s="41"/>
      <c r="H98" s="47"/>
    </row>
    <row r="99" spans="1:8" s="2" customFormat="1" ht="12">
      <c r="A99" s="41"/>
      <c r="B99" s="47"/>
      <c r="C99" s="314" t="s">
        <v>1100</v>
      </c>
      <c r="D99" s="314" t="s">
        <v>1101</v>
      </c>
      <c r="E99" s="20" t="s">
        <v>212</v>
      </c>
      <c r="F99" s="315">
        <v>17.46</v>
      </c>
      <c r="G99" s="41"/>
      <c r="H99" s="47"/>
    </row>
    <row r="100" spans="1:8" s="2" customFormat="1" ht="12">
      <c r="A100" s="41"/>
      <c r="B100" s="47"/>
      <c r="C100" s="314" t="s">
        <v>1134</v>
      </c>
      <c r="D100" s="314" t="s">
        <v>1135</v>
      </c>
      <c r="E100" s="20" t="s">
        <v>212</v>
      </c>
      <c r="F100" s="315">
        <v>9.603</v>
      </c>
      <c r="G100" s="41"/>
      <c r="H100" s="47"/>
    </row>
    <row r="101" spans="1:8" s="2" customFormat="1" ht="16.8" customHeight="1">
      <c r="A101" s="41"/>
      <c r="B101" s="47"/>
      <c r="C101" s="310" t="s">
        <v>154</v>
      </c>
      <c r="D101" s="311" t="s">
        <v>19</v>
      </c>
      <c r="E101" s="312" t="s">
        <v>19</v>
      </c>
      <c r="F101" s="313">
        <v>6.47</v>
      </c>
      <c r="G101" s="41"/>
      <c r="H101" s="47"/>
    </row>
    <row r="102" spans="1:8" s="2" customFormat="1" ht="16.8" customHeight="1">
      <c r="A102" s="41"/>
      <c r="B102" s="47"/>
      <c r="C102" s="314" t="s">
        <v>154</v>
      </c>
      <c r="D102" s="314" t="s">
        <v>1073</v>
      </c>
      <c r="E102" s="20" t="s">
        <v>19</v>
      </c>
      <c r="F102" s="315">
        <v>6.47</v>
      </c>
      <c r="G102" s="41"/>
      <c r="H102" s="47"/>
    </row>
    <row r="103" spans="1:8" s="2" customFormat="1" ht="16.8" customHeight="1">
      <c r="A103" s="41"/>
      <c r="B103" s="47"/>
      <c r="C103" s="316" t="s">
        <v>2803</v>
      </c>
      <c r="D103" s="41"/>
      <c r="E103" s="41"/>
      <c r="F103" s="41"/>
      <c r="G103" s="41"/>
      <c r="H103" s="47"/>
    </row>
    <row r="104" spans="1:8" s="2" customFormat="1" ht="12">
      <c r="A104" s="41"/>
      <c r="B104" s="47"/>
      <c r="C104" s="314" t="s">
        <v>1068</v>
      </c>
      <c r="D104" s="314" t="s">
        <v>1069</v>
      </c>
      <c r="E104" s="20" t="s">
        <v>212</v>
      </c>
      <c r="F104" s="315">
        <v>6.47</v>
      </c>
      <c r="G104" s="41"/>
      <c r="H104" s="47"/>
    </row>
    <row r="105" spans="1:8" s="2" customFormat="1" ht="16.8" customHeight="1">
      <c r="A105" s="41"/>
      <c r="B105" s="47"/>
      <c r="C105" s="314" t="s">
        <v>1038</v>
      </c>
      <c r="D105" s="314" t="s">
        <v>1039</v>
      </c>
      <c r="E105" s="20" t="s">
        <v>212</v>
      </c>
      <c r="F105" s="315">
        <v>6.47</v>
      </c>
      <c r="G105" s="41"/>
      <c r="H105" s="47"/>
    </row>
    <row r="106" spans="1:8" s="2" customFormat="1" ht="16.8" customHeight="1">
      <c r="A106" s="41"/>
      <c r="B106" s="47"/>
      <c r="C106" s="314" t="s">
        <v>1044</v>
      </c>
      <c r="D106" s="314" t="s">
        <v>1045</v>
      </c>
      <c r="E106" s="20" t="s">
        <v>212</v>
      </c>
      <c r="F106" s="315">
        <v>6.47</v>
      </c>
      <c r="G106" s="41"/>
      <c r="H106" s="47"/>
    </row>
    <row r="107" spans="1:8" s="2" customFormat="1" ht="16.8" customHeight="1">
      <c r="A107" s="41"/>
      <c r="B107" s="47"/>
      <c r="C107" s="314" t="s">
        <v>1050</v>
      </c>
      <c r="D107" s="314" t="s">
        <v>1051</v>
      </c>
      <c r="E107" s="20" t="s">
        <v>212</v>
      </c>
      <c r="F107" s="315">
        <v>6.47</v>
      </c>
      <c r="G107" s="41"/>
      <c r="H107" s="47"/>
    </row>
    <row r="108" spans="1:8" s="2" customFormat="1" ht="16.8" customHeight="1">
      <c r="A108" s="41"/>
      <c r="B108" s="47"/>
      <c r="C108" s="314" t="s">
        <v>1080</v>
      </c>
      <c r="D108" s="314" t="s">
        <v>1081</v>
      </c>
      <c r="E108" s="20" t="s">
        <v>212</v>
      </c>
      <c r="F108" s="315">
        <v>6.47</v>
      </c>
      <c r="G108" s="41"/>
      <c r="H108" s="47"/>
    </row>
    <row r="109" spans="1:8" s="2" customFormat="1" ht="7.4" customHeight="1">
      <c r="A109" s="41"/>
      <c r="B109" s="170"/>
      <c r="C109" s="171"/>
      <c r="D109" s="171"/>
      <c r="E109" s="171"/>
      <c r="F109" s="171"/>
      <c r="G109" s="171"/>
      <c r="H109" s="47"/>
    </row>
    <row r="110" spans="1:8" s="2" customFormat="1" ht="12">
      <c r="A110" s="41"/>
      <c r="B110" s="41"/>
      <c r="C110" s="41"/>
      <c r="D110" s="41"/>
      <c r="E110" s="41"/>
      <c r="F110" s="41"/>
      <c r="G110" s="41"/>
      <c r="H110" s="41"/>
    </row>
  </sheetData>
  <sheetProtection password="C7B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317" customWidth="1"/>
    <col min="2" max="2" width="1.7109375" style="317" customWidth="1"/>
    <col min="3" max="4" width="5.00390625" style="317" customWidth="1"/>
    <col min="5" max="5" width="11.7109375" style="317" customWidth="1"/>
    <col min="6" max="6" width="9.140625" style="317" customWidth="1"/>
    <col min="7" max="7" width="5.00390625" style="317" customWidth="1"/>
    <col min="8" max="8" width="77.8515625" style="317" customWidth="1"/>
    <col min="9" max="10" width="20.00390625" style="317" customWidth="1"/>
    <col min="11" max="11" width="1.7109375" style="317" customWidth="1"/>
  </cols>
  <sheetData>
    <row r="1" s="1" customFormat="1" ht="37.5" customHeight="1"/>
    <row r="2" spans="2:11" s="1" customFormat="1" ht="7.5" customHeight="1">
      <c r="B2" s="318"/>
      <c r="C2" s="319"/>
      <c r="D2" s="319"/>
      <c r="E2" s="319"/>
      <c r="F2" s="319"/>
      <c r="G2" s="319"/>
      <c r="H2" s="319"/>
      <c r="I2" s="319"/>
      <c r="J2" s="319"/>
      <c r="K2" s="320"/>
    </row>
    <row r="3" spans="2:11" s="17" customFormat="1" ht="45" customHeight="1">
      <c r="B3" s="321"/>
      <c r="C3" s="322" t="s">
        <v>2804</v>
      </c>
      <c r="D3" s="322"/>
      <c r="E3" s="322"/>
      <c r="F3" s="322"/>
      <c r="G3" s="322"/>
      <c r="H3" s="322"/>
      <c r="I3" s="322"/>
      <c r="J3" s="322"/>
      <c r="K3" s="323"/>
    </row>
    <row r="4" spans="2:11" s="1" customFormat="1" ht="25.5" customHeight="1">
      <c r="B4" s="324"/>
      <c r="C4" s="325" t="s">
        <v>2805</v>
      </c>
      <c r="D4" s="325"/>
      <c r="E4" s="325"/>
      <c r="F4" s="325"/>
      <c r="G4" s="325"/>
      <c r="H4" s="325"/>
      <c r="I4" s="325"/>
      <c r="J4" s="325"/>
      <c r="K4" s="326"/>
    </row>
    <row r="5" spans="2:11" s="1" customFormat="1" ht="5.25" customHeight="1">
      <c r="B5" s="324"/>
      <c r="C5" s="327"/>
      <c r="D5" s="327"/>
      <c r="E5" s="327"/>
      <c r="F5" s="327"/>
      <c r="G5" s="327"/>
      <c r="H5" s="327"/>
      <c r="I5" s="327"/>
      <c r="J5" s="327"/>
      <c r="K5" s="326"/>
    </row>
    <row r="6" spans="2:11" s="1" customFormat="1" ht="15" customHeight="1">
      <c r="B6" s="324"/>
      <c r="C6" s="328" t="s">
        <v>2806</v>
      </c>
      <c r="D6" s="328"/>
      <c r="E6" s="328"/>
      <c r="F6" s="328"/>
      <c r="G6" s="328"/>
      <c r="H6" s="328"/>
      <c r="I6" s="328"/>
      <c r="J6" s="328"/>
      <c r="K6" s="326"/>
    </row>
    <row r="7" spans="2:11" s="1" customFormat="1" ht="15" customHeight="1">
      <c r="B7" s="329"/>
      <c r="C7" s="328" t="s">
        <v>2807</v>
      </c>
      <c r="D7" s="328"/>
      <c r="E7" s="328"/>
      <c r="F7" s="328"/>
      <c r="G7" s="328"/>
      <c r="H7" s="328"/>
      <c r="I7" s="328"/>
      <c r="J7" s="328"/>
      <c r="K7" s="326"/>
    </row>
    <row r="8" spans="2:11" s="1" customFormat="1" ht="12.75" customHeight="1">
      <c r="B8" s="329"/>
      <c r="C8" s="328"/>
      <c r="D8" s="328"/>
      <c r="E8" s="328"/>
      <c r="F8" s="328"/>
      <c r="G8" s="328"/>
      <c r="H8" s="328"/>
      <c r="I8" s="328"/>
      <c r="J8" s="328"/>
      <c r="K8" s="326"/>
    </row>
    <row r="9" spans="2:11" s="1" customFormat="1" ht="15" customHeight="1">
      <c r="B9" s="329"/>
      <c r="C9" s="328" t="s">
        <v>2808</v>
      </c>
      <c r="D9" s="328"/>
      <c r="E9" s="328"/>
      <c r="F9" s="328"/>
      <c r="G9" s="328"/>
      <c r="H9" s="328"/>
      <c r="I9" s="328"/>
      <c r="J9" s="328"/>
      <c r="K9" s="326"/>
    </row>
    <row r="10" spans="2:11" s="1" customFormat="1" ht="15" customHeight="1">
      <c r="B10" s="329"/>
      <c r="C10" s="328"/>
      <c r="D10" s="328" t="s">
        <v>2809</v>
      </c>
      <c r="E10" s="328"/>
      <c r="F10" s="328"/>
      <c r="G10" s="328"/>
      <c r="H10" s="328"/>
      <c r="I10" s="328"/>
      <c r="J10" s="328"/>
      <c r="K10" s="326"/>
    </row>
    <row r="11" spans="2:11" s="1" customFormat="1" ht="15" customHeight="1">
      <c r="B11" s="329"/>
      <c r="C11" s="330"/>
      <c r="D11" s="328" t="s">
        <v>2810</v>
      </c>
      <c r="E11" s="328"/>
      <c r="F11" s="328"/>
      <c r="G11" s="328"/>
      <c r="H11" s="328"/>
      <c r="I11" s="328"/>
      <c r="J11" s="328"/>
      <c r="K11" s="326"/>
    </row>
    <row r="12" spans="2:11" s="1" customFormat="1" ht="15" customHeight="1">
      <c r="B12" s="329"/>
      <c r="C12" s="330"/>
      <c r="D12" s="328"/>
      <c r="E12" s="328"/>
      <c r="F12" s="328"/>
      <c r="G12" s="328"/>
      <c r="H12" s="328"/>
      <c r="I12" s="328"/>
      <c r="J12" s="328"/>
      <c r="K12" s="326"/>
    </row>
    <row r="13" spans="2:11" s="1" customFormat="1" ht="15" customHeight="1">
      <c r="B13" s="329"/>
      <c r="C13" s="330"/>
      <c r="D13" s="331" t="s">
        <v>2811</v>
      </c>
      <c r="E13" s="328"/>
      <c r="F13" s="328"/>
      <c r="G13" s="328"/>
      <c r="H13" s="328"/>
      <c r="I13" s="328"/>
      <c r="J13" s="328"/>
      <c r="K13" s="326"/>
    </row>
    <row r="14" spans="2:11" s="1" customFormat="1" ht="12.75" customHeight="1">
      <c r="B14" s="329"/>
      <c r="C14" s="330"/>
      <c r="D14" s="330"/>
      <c r="E14" s="330"/>
      <c r="F14" s="330"/>
      <c r="G14" s="330"/>
      <c r="H14" s="330"/>
      <c r="I14" s="330"/>
      <c r="J14" s="330"/>
      <c r="K14" s="326"/>
    </row>
    <row r="15" spans="2:11" s="1" customFormat="1" ht="15" customHeight="1">
      <c r="B15" s="329"/>
      <c r="C15" s="330"/>
      <c r="D15" s="328" t="s">
        <v>2812</v>
      </c>
      <c r="E15" s="328"/>
      <c r="F15" s="328"/>
      <c r="G15" s="328"/>
      <c r="H15" s="328"/>
      <c r="I15" s="328"/>
      <c r="J15" s="328"/>
      <c r="K15" s="326"/>
    </row>
    <row r="16" spans="2:11" s="1" customFormat="1" ht="15" customHeight="1">
      <c r="B16" s="329"/>
      <c r="C16" s="330"/>
      <c r="D16" s="328" t="s">
        <v>2813</v>
      </c>
      <c r="E16" s="328"/>
      <c r="F16" s="328"/>
      <c r="G16" s="328"/>
      <c r="H16" s="328"/>
      <c r="I16" s="328"/>
      <c r="J16" s="328"/>
      <c r="K16" s="326"/>
    </row>
    <row r="17" spans="2:11" s="1" customFormat="1" ht="15" customHeight="1">
      <c r="B17" s="329"/>
      <c r="C17" s="330"/>
      <c r="D17" s="328" t="s">
        <v>2814</v>
      </c>
      <c r="E17" s="328"/>
      <c r="F17" s="328"/>
      <c r="G17" s="328"/>
      <c r="H17" s="328"/>
      <c r="I17" s="328"/>
      <c r="J17" s="328"/>
      <c r="K17" s="326"/>
    </row>
    <row r="18" spans="2:11" s="1" customFormat="1" ht="15" customHeight="1">
      <c r="B18" s="329"/>
      <c r="C18" s="330"/>
      <c r="D18" s="330"/>
      <c r="E18" s="332" t="s">
        <v>78</v>
      </c>
      <c r="F18" s="328" t="s">
        <v>2815</v>
      </c>
      <c r="G18" s="328"/>
      <c r="H18" s="328"/>
      <c r="I18" s="328"/>
      <c r="J18" s="328"/>
      <c r="K18" s="326"/>
    </row>
    <row r="19" spans="2:11" s="1" customFormat="1" ht="15" customHeight="1">
      <c r="B19" s="329"/>
      <c r="C19" s="330"/>
      <c r="D19" s="330"/>
      <c r="E19" s="332" t="s">
        <v>2816</v>
      </c>
      <c r="F19" s="328" t="s">
        <v>2817</v>
      </c>
      <c r="G19" s="328"/>
      <c r="H19" s="328"/>
      <c r="I19" s="328"/>
      <c r="J19" s="328"/>
      <c r="K19" s="326"/>
    </row>
    <row r="20" spans="2:11" s="1" customFormat="1" ht="15" customHeight="1">
      <c r="B20" s="329"/>
      <c r="C20" s="330"/>
      <c r="D20" s="330"/>
      <c r="E20" s="332" t="s">
        <v>2818</v>
      </c>
      <c r="F20" s="328" t="s">
        <v>2819</v>
      </c>
      <c r="G20" s="328"/>
      <c r="H20" s="328"/>
      <c r="I20" s="328"/>
      <c r="J20" s="328"/>
      <c r="K20" s="326"/>
    </row>
    <row r="21" spans="2:11" s="1" customFormat="1" ht="15" customHeight="1">
      <c r="B21" s="329"/>
      <c r="C21" s="330"/>
      <c r="D21" s="330"/>
      <c r="E21" s="332" t="s">
        <v>131</v>
      </c>
      <c r="F21" s="328" t="s">
        <v>2820</v>
      </c>
      <c r="G21" s="328"/>
      <c r="H21" s="328"/>
      <c r="I21" s="328"/>
      <c r="J21" s="328"/>
      <c r="K21" s="326"/>
    </row>
    <row r="22" spans="2:11" s="1" customFormat="1" ht="15" customHeight="1">
      <c r="B22" s="329"/>
      <c r="C22" s="330"/>
      <c r="D22" s="330"/>
      <c r="E22" s="332" t="s">
        <v>2821</v>
      </c>
      <c r="F22" s="328" t="s">
        <v>2037</v>
      </c>
      <c r="G22" s="328"/>
      <c r="H22" s="328"/>
      <c r="I22" s="328"/>
      <c r="J22" s="328"/>
      <c r="K22" s="326"/>
    </row>
    <row r="23" spans="2:11" s="1" customFormat="1" ht="15" customHeight="1">
      <c r="B23" s="329"/>
      <c r="C23" s="330"/>
      <c r="D23" s="330"/>
      <c r="E23" s="332" t="s">
        <v>85</v>
      </c>
      <c r="F23" s="328" t="s">
        <v>2822</v>
      </c>
      <c r="G23" s="328"/>
      <c r="H23" s="328"/>
      <c r="I23" s="328"/>
      <c r="J23" s="328"/>
      <c r="K23" s="326"/>
    </row>
    <row r="24" spans="2:11" s="1" customFormat="1" ht="12.75" customHeight="1">
      <c r="B24" s="329"/>
      <c r="C24" s="330"/>
      <c r="D24" s="330"/>
      <c r="E24" s="330"/>
      <c r="F24" s="330"/>
      <c r="G24" s="330"/>
      <c r="H24" s="330"/>
      <c r="I24" s="330"/>
      <c r="J24" s="330"/>
      <c r="K24" s="326"/>
    </row>
    <row r="25" spans="2:11" s="1" customFormat="1" ht="15" customHeight="1">
      <c r="B25" s="329"/>
      <c r="C25" s="328" t="s">
        <v>2823</v>
      </c>
      <c r="D25" s="328"/>
      <c r="E25" s="328"/>
      <c r="F25" s="328"/>
      <c r="G25" s="328"/>
      <c r="H25" s="328"/>
      <c r="I25" s="328"/>
      <c r="J25" s="328"/>
      <c r="K25" s="326"/>
    </row>
    <row r="26" spans="2:11" s="1" customFormat="1" ht="15" customHeight="1">
      <c r="B26" s="329"/>
      <c r="C26" s="328" t="s">
        <v>2824</v>
      </c>
      <c r="D26" s="328"/>
      <c r="E26" s="328"/>
      <c r="F26" s="328"/>
      <c r="G26" s="328"/>
      <c r="H26" s="328"/>
      <c r="I26" s="328"/>
      <c r="J26" s="328"/>
      <c r="K26" s="326"/>
    </row>
    <row r="27" spans="2:11" s="1" customFormat="1" ht="15" customHeight="1">
      <c r="B27" s="329"/>
      <c r="C27" s="328"/>
      <c r="D27" s="328" t="s">
        <v>2825</v>
      </c>
      <c r="E27" s="328"/>
      <c r="F27" s="328"/>
      <c r="G27" s="328"/>
      <c r="H27" s="328"/>
      <c r="I27" s="328"/>
      <c r="J27" s="328"/>
      <c r="K27" s="326"/>
    </row>
    <row r="28" spans="2:11" s="1" customFormat="1" ht="15" customHeight="1">
      <c r="B28" s="329"/>
      <c r="C28" s="330"/>
      <c r="D28" s="328" t="s">
        <v>2826</v>
      </c>
      <c r="E28" s="328"/>
      <c r="F28" s="328"/>
      <c r="G28" s="328"/>
      <c r="H28" s="328"/>
      <c r="I28" s="328"/>
      <c r="J28" s="328"/>
      <c r="K28" s="326"/>
    </row>
    <row r="29" spans="2:11" s="1" customFormat="1" ht="12.75" customHeight="1">
      <c r="B29" s="329"/>
      <c r="C29" s="330"/>
      <c r="D29" s="330"/>
      <c r="E29" s="330"/>
      <c r="F29" s="330"/>
      <c r="G29" s="330"/>
      <c r="H29" s="330"/>
      <c r="I29" s="330"/>
      <c r="J29" s="330"/>
      <c r="K29" s="326"/>
    </row>
    <row r="30" spans="2:11" s="1" customFormat="1" ht="15" customHeight="1">
      <c r="B30" s="329"/>
      <c r="C30" s="330"/>
      <c r="D30" s="328" t="s">
        <v>2827</v>
      </c>
      <c r="E30" s="328"/>
      <c r="F30" s="328"/>
      <c r="G30" s="328"/>
      <c r="H30" s="328"/>
      <c r="I30" s="328"/>
      <c r="J30" s="328"/>
      <c r="K30" s="326"/>
    </row>
    <row r="31" spans="2:11" s="1" customFormat="1" ht="15" customHeight="1">
      <c r="B31" s="329"/>
      <c r="C31" s="330"/>
      <c r="D31" s="328" t="s">
        <v>2828</v>
      </c>
      <c r="E31" s="328"/>
      <c r="F31" s="328"/>
      <c r="G31" s="328"/>
      <c r="H31" s="328"/>
      <c r="I31" s="328"/>
      <c r="J31" s="328"/>
      <c r="K31" s="326"/>
    </row>
    <row r="32" spans="2:11" s="1" customFormat="1" ht="12.75" customHeight="1">
      <c r="B32" s="329"/>
      <c r="C32" s="330"/>
      <c r="D32" s="330"/>
      <c r="E32" s="330"/>
      <c r="F32" s="330"/>
      <c r="G32" s="330"/>
      <c r="H32" s="330"/>
      <c r="I32" s="330"/>
      <c r="J32" s="330"/>
      <c r="K32" s="326"/>
    </row>
    <row r="33" spans="2:11" s="1" customFormat="1" ht="15" customHeight="1">
      <c r="B33" s="329"/>
      <c r="C33" s="330"/>
      <c r="D33" s="328" t="s">
        <v>2829</v>
      </c>
      <c r="E33" s="328"/>
      <c r="F33" s="328"/>
      <c r="G33" s="328"/>
      <c r="H33" s="328"/>
      <c r="I33" s="328"/>
      <c r="J33" s="328"/>
      <c r="K33" s="326"/>
    </row>
    <row r="34" spans="2:11" s="1" customFormat="1" ht="15" customHeight="1">
      <c r="B34" s="329"/>
      <c r="C34" s="330"/>
      <c r="D34" s="328" t="s">
        <v>2830</v>
      </c>
      <c r="E34" s="328"/>
      <c r="F34" s="328"/>
      <c r="G34" s="328"/>
      <c r="H34" s="328"/>
      <c r="I34" s="328"/>
      <c r="J34" s="328"/>
      <c r="K34" s="326"/>
    </row>
    <row r="35" spans="2:11" s="1" customFormat="1" ht="15" customHeight="1">
      <c r="B35" s="329"/>
      <c r="C35" s="330"/>
      <c r="D35" s="328" t="s">
        <v>2831</v>
      </c>
      <c r="E35" s="328"/>
      <c r="F35" s="328"/>
      <c r="G35" s="328"/>
      <c r="H35" s="328"/>
      <c r="I35" s="328"/>
      <c r="J35" s="328"/>
      <c r="K35" s="326"/>
    </row>
    <row r="36" spans="2:11" s="1" customFormat="1" ht="15" customHeight="1">
      <c r="B36" s="329"/>
      <c r="C36" s="330"/>
      <c r="D36" s="328"/>
      <c r="E36" s="331" t="s">
        <v>193</v>
      </c>
      <c r="F36" s="328"/>
      <c r="G36" s="328" t="s">
        <v>2832</v>
      </c>
      <c r="H36" s="328"/>
      <c r="I36" s="328"/>
      <c r="J36" s="328"/>
      <c r="K36" s="326"/>
    </row>
    <row r="37" spans="2:11" s="1" customFormat="1" ht="30.75" customHeight="1">
      <c r="B37" s="329"/>
      <c r="C37" s="330"/>
      <c r="D37" s="328"/>
      <c r="E37" s="331" t="s">
        <v>2833</v>
      </c>
      <c r="F37" s="328"/>
      <c r="G37" s="328" t="s">
        <v>2834</v>
      </c>
      <c r="H37" s="328"/>
      <c r="I37" s="328"/>
      <c r="J37" s="328"/>
      <c r="K37" s="326"/>
    </row>
    <row r="38" spans="2:11" s="1" customFormat="1" ht="15" customHeight="1">
      <c r="B38" s="329"/>
      <c r="C38" s="330"/>
      <c r="D38" s="328"/>
      <c r="E38" s="331" t="s">
        <v>53</v>
      </c>
      <c r="F38" s="328"/>
      <c r="G38" s="328" t="s">
        <v>2835</v>
      </c>
      <c r="H38" s="328"/>
      <c r="I38" s="328"/>
      <c r="J38" s="328"/>
      <c r="K38" s="326"/>
    </row>
    <row r="39" spans="2:11" s="1" customFormat="1" ht="15" customHeight="1">
      <c r="B39" s="329"/>
      <c r="C39" s="330"/>
      <c r="D39" s="328"/>
      <c r="E39" s="331" t="s">
        <v>54</v>
      </c>
      <c r="F39" s="328"/>
      <c r="G39" s="328" t="s">
        <v>2836</v>
      </c>
      <c r="H39" s="328"/>
      <c r="I39" s="328"/>
      <c r="J39" s="328"/>
      <c r="K39" s="326"/>
    </row>
    <row r="40" spans="2:11" s="1" customFormat="1" ht="15" customHeight="1">
      <c r="B40" s="329"/>
      <c r="C40" s="330"/>
      <c r="D40" s="328"/>
      <c r="E40" s="331" t="s">
        <v>194</v>
      </c>
      <c r="F40" s="328"/>
      <c r="G40" s="328" t="s">
        <v>2837</v>
      </c>
      <c r="H40" s="328"/>
      <c r="I40" s="328"/>
      <c r="J40" s="328"/>
      <c r="K40" s="326"/>
    </row>
    <row r="41" spans="2:11" s="1" customFormat="1" ht="15" customHeight="1">
      <c r="B41" s="329"/>
      <c r="C41" s="330"/>
      <c r="D41" s="328"/>
      <c r="E41" s="331" t="s">
        <v>195</v>
      </c>
      <c r="F41" s="328"/>
      <c r="G41" s="328" t="s">
        <v>2838</v>
      </c>
      <c r="H41" s="328"/>
      <c r="I41" s="328"/>
      <c r="J41" s="328"/>
      <c r="K41" s="326"/>
    </row>
    <row r="42" spans="2:11" s="1" customFormat="1" ht="15" customHeight="1">
      <c r="B42" s="329"/>
      <c r="C42" s="330"/>
      <c r="D42" s="328"/>
      <c r="E42" s="331" t="s">
        <v>2839</v>
      </c>
      <c r="F42" s="328"/>
      <c r="G42" s="328" t="s">
        <v>2840</v>
      </c>
      <c r="H42" s="328"/>
      <c r="I42" s="328"/>
      <c r="J42" s="328"/>
      <c r="K42" s="326"/>
    </row>
    <row r="43" spans="2:11" s="1" customFormat="1" ht="15" customHeight="1">
      <c r="B43" s="329"/>
      <c r="C43" s="330"/>
      <c r="D43" s="328"/>
      <c r="E43" s="331"/>
      <c r="F43" s="328"/>
      <c r="G43" s="328" t="s">
        <v>2841</v>
      </c>
      <c r="H43" s="328"/>
      <c r="I43" s="328"/>
      <c r="J43" s="328"/>
      <c r="K43" s="326"/>
    </row>
    <row r="44" spans="2:11" s="1" customFormat="1" ht="15" customHeight="1">
      <c r="B44" s="329"/>
      <c r="C44" s="330"/>
      <c r="D44" s="328"/>
      <c r="E44" s="331" t="s">
        <v>2842</v>
      </c>
      <c r="F44" s="328"/>
      <c r="G44" s="328" t="s">
        <v>2843</v>
      </c>
      <c r="H44" s="328"/>
      <c r="I44" s="328"/>
      <c r="J44" s="328"/>
      <c r="K44" s="326"/>
    </row>
    <row r="45" spans="2:11" s="1" customFormat="1" ht="15" customHeight="1">
      <c r="B45" s="329"/>
      <c r="C45" s="330"/>
      <c r="D45" s="328"/>
      <c r="E45" s="331" t="s">
        <v>197</v>
      </c>
      <c r="F45" s="328"/>
      <c r="G45" s="328" t="s">
        <v>2844</v>
      </c>
      <c r="H45" s="328"/>
      <c r="I45" s="328"/>
      <c r="J45" s="328"/>
      <c r="K45" s="326"/>
    </row>
    <row r="46" spans="2:11" s="1" customFormat="1" ht="12.75" customHeight="1">
      <c r="B46" s="329"/>
      <c r="C46" s="330"/>
      <c r="D46" s="328"/>
      <c r="E46" s="328"/>
      <c r="F46" s="328"/>
      <c r="G46" s="328"/>
      <c r="H46" s="328"/>
      <c r="I46" s="328"/>
      <c r="J46" s="328"/>
      <c r="K46" s="326"/>
    </row>
    <row r="47" spans="2:11" s="1" customFormat="1" ht="15" customHeight="1">
      <c r="B47" s="329"/>
      <c r="C47" s="330"/>
      <c r="D47" s="328" t="s">
        <v>2845</v>
      </c>
      <c r="E47" s="328"/>
      <c r="F47" s="328"/>
      <c r="G47" s="328"/>
      <c r="H47" s="328"/>
      <c r="I47" s="328"/>
      <c r="J47" s="328"/>
      <c r="K47" s="326"/>
    </row>
    <row r="48" spans="2:11" s="1" customFormat="1" ht="15" customHeight="1">
      <c r="B48" s="329"/>
      <c r="C48" s="330"/>
      <c r="D48" s="330"/>
      <c r="E48" s="328" t="s">
        <v>2846</v>
      </c>
      <c r="F48" s="328"/>
      <c r="G48" s="328"/>
      <c r="H48" s="328"/>
      <c r="I48" s="328"/>
      <c r="J48" s="328"/>
      <c r="K48" s="326"/>
    </row>
    <row r="49" spans="2:11" s="1" customFormat="1" ht="15" customHeight="1">
      <c r="B49" s="329"/>
      <c r="C49" s="330"/>
      <c r="D49" s="330"/>
      <c r="E49" s="328" t="s">
        <v>2847</v>
      </c>
      <c r="F49" s="328"/>
      <c r="G49" s="328"/>
      <c r="H49" s="328"/>
      <c r="I49" s="328"/>
      <c r="J49" s="328"/>
      <c r="K49" s="326"/>
    </row>
    <row r="50" spans="2:11" s="1" customFormat="1" ht="15" customHeight="1">
      <c r="B50" s="329"/>
      <c r="C50" s="330"/>
      <c r="D50" s="330"/>
      <c r="E50" s="328" t="s">
        <v>2848</v>
      </c>
      <c r="F50" s="328"/>
      <c r="G50" s="328"/>
      <c r="H50" s="328"/>
      <c r="I50" s="328"/>
      <c r="J50" s="328"/>
      <c r="K50" s="326"/>
    </row>
    <row r="51" spans="2:11" s="1" customFormat="1" ht="15" customHeight="1">
      <c r="B51" s="329"/>
      <c r="C51" s="330"/>
      <c r="D51" s="328" t="s">
        <v>2849</v>
      </c>
      <c r="E51" s="328"/>
      <c r="F51" s="328"/>
      <c r="G51" s="328"/>
      <c r="H51" s="328"/>
      <c r="I51" s="328"/>
      <c r="J51" s="328"/>
      <c r="K51" s="326"/>
    </row>
    <row r="52" spans="2:11" s="1" customFormat="1" ht="25.5" customHeight="1">
      <c r="B52" s="324"/>
      <c r="C52" s="325" t="s">
        <v>2850</v>
      </c>
      <c r="D52" s="325"/>
      <c r="E52" s="325"/>
      <c r="F52" s="325"/>
      <c r="G52" s="325"/>
      <c r="H52" s="325"/>
      <c r="I52" s="325"/>
      <c r="J52" s="325"/>
      <c r="K52" s="326"/>
    </row>
    <row r="53" spans="2:11" s="1" customFormat="1" ht="5.25" customHeight="1">
      <c r="B53" s="324"/>
      <c r="C53" s="327"/>
      <c r="D53" s="327"/>
      <c r="E53" s="327"/>
      <c r="F53" s="327"/>
      <c r="G53" s="327"/>
      <c r="H53" s="327"/>
      <c r="I53" s="327"/>
      <c r="J53" s="327"/>
      <c r="K53" s="326"/>
    </row>
    <row r="54" spans="2:11" s="1" customFormat="1" ht="15" customHeight="1">
      <c r="B54" s="324"/>
      <c r="C54" s="328" t="s">
        <v>2851</v>
      </c>
      <c r="D54" s="328"/>
      <c r="E54" s="328"/>
      <c r="F54" s="328"/>
      <c r="G54" s="328"/>
      <c r="H54" s="328"/>
      <c r="I54" s="328"/>
      <c r="J54" s="328"/>
      <c r="K54" s="326"/>
    </row>
    <row r="55" spans="2:11" s="1" customFormat="1" ht="15" customHeight="1">
      <c r="B55" s="324"/>
      <c r="C55" s="328" t="s">
        <v>2852</v>
      </c>
      <c r="D55" s="328"/>
      <c r="E55" s="328"/>
      <c r="F55" s="328"/>
      <c r="G55" s="328"/>
      <c r="H55" s="328"/>
      <c r="I55" s="328"/>
      <c r="J55" s="328"/>
      <c r="K55" s="326"/>
    </row>
    <row r="56" spans="2:11" s="1" customFormat="1" ht="12.75" customHeight="1">
      <c r="B56" s="324"/>
      <c r="C56" s="328"/>
      <c r="D56" s="328"/>
      <c r="E56" s="328"/>
      <c r="F56" s="328"/>
      <c r="G56" s="328"/>
      <c r="H56" s="328"/>
      <c r="I56" s="328"/>
      <c r="J56" s="328"/>
      <c r="K56" s="326"/>
    </row>
    <row r="57" spans="2:11" s="1" customFormat="1" ht="15" customHeight="1">
      <c r="B57" s="324"/>
      <c r="C57" s="328" t="s">
        <v>2853</v>
      </c>
      <c r="D57" s="328"/>
      <c r="E57" s="328"/>
      <c r="F57" s="328"/>
      <c r="G57" s="328"/>
      <c r="H57" s="328"/>
      <c r="I57" s="328"/>
      <c r="J57" s="328"/>
      <c r="K57" s="326"/>
    </row>
    <row r="58" spans="2:11" s="1" customFormat="1" ht="15" customHeight="1">
      <c r="B58" s="324"/>
      <c r="C58" s="330"/>
      <c r="D58" s="328" t="s">
        <v>2854</v>
      </c>
      <c r="E58" s="328"/>
      <c r="F58" s="328"/>
      <c r="G58" s="328"/>
      <c r="H58" s="328"/>
      <c r="I58" s="328"/>
      <c r="J58" s="328"/>
      <c r="K58" s="326"/>
    </row>
    <row r="59" spans="2:11" s="1" customFormat="1" ht="15" customHeight="1">
      <c r="B59" s="324"/>
      <c r="C59" s="330"/>
      <c r="D59" s="328" t="s">
        <v>2855</v>
      </c>
      <c r="E59" s="328"/>
      <c r="F59" s="328"/>
      <c r="G59" s="328"/>
      <c r="H59" s="328"/>
      <c r="I59" s="328"/>
      <c r="J59" s="328"/>
      <c r="K59" s="326"/>
    </row>
    <row r="60" spans="2:11" s="1" customFormat="1" ht="15" customHeight="1">
      <c r="B60" s="324"/>
      <c r="C60" s="330"/>
      <c r="D60" s="328" t="s">
        <v>2856</v>
      </c>
      <c r="E60" s="328"/>
      <c r="F60" s="328"/>
      <c r="G60" s="328"/>
      <c r="H60" s="328"/>
      <c r="I60" s="328"/>
      <c r="J60" s="328"/>
      <c r="K60" s="326"/>
    </row>
    <row r="61" spans="2:11" s="1" customFormat="1" ht="15" customHeight="1">
      <c r="B61" s="324"/>
      <c r="C61" s="330"/>
      <c r="D61" s="328" t="s">
        <v>2857</v>
      </c>
      <c r="E61" s="328"/>
      <c r="F61" s="328"/>
      <c r="G61" s="328"/>
      <c r="H61" s="328"/>
      <c r="I61" s="328"/>
      <c r="J61" s="328"/>
      <c r="K61" s="326"/>
    </row>
    <row r="62" spans="2:11" s="1" customFormat="1" ht="15" customHeight="1">
      <c r="B62" s="324"/>
      <c r="C62" s="330"/>
      <c r="D62" s="333" t="s">
        <v>2858</v>
      </c>
      <c r="E62" s="333"/>
      <c r="F62" s="333"/>
      <c r="G62" s="333"/>
      <c r="H62" s="333"/>
      <c r="I62" s="333"/>
      <c r="J62" s="333"/>
      <c r="K62" s="326"/>
    </row>
    <row r="63" spans="2:11" s="1" customFormat="1" ht="15" customHeight="1">
      <c r="B63" s="324"/>
      <c r="C63" s="330"/>
      <c r="D63" s="328" t="s">
        <v>2859</v>
      </c>
      <c r="E63" s="328"/>
      <c r="F63" s="328"/>
      <c r="G63" s="328"/>
      <c r="H63" s="328"/>
      <c r="I63" s="328"/>
      <c r="J63" s="328"/>
      <c r="K63" s="326"/>
    </row>
    <row r="64" spans="2:11" s="1" customFormat="1" ht="12.75" customHeight="1">
      <c r="B64" s="324"/>
      <c r="C64" s="330"/>
      <c r="D64" s="330"/>
      <c r="E64" s="334"/>
      <c r="F64" s="330"/>
      <c r="G64" s="330"/>
      <c r="H64" s="330"/>
      <c r="I64" s="330"/>
      <c r="J64" s="330"/>
      <c r="K64" s="326"/>
    </row>
    <row r="65" spans="2:11" s="1" customFormat="1" ht="15" customHeight="1">
      <c r="B65" s="324"/>
      <c r="C65" s="330"/>
      <c r="D65" s="328" t="s">
        <v>2860</v>
      </c>
      <c r="E65" s="328"/>
      <c r="F65" s="328"/>
      <c r="G65" s="328"/>
      <c r="H65" s="328"/>
      <c r="I65" s="328"/>
      <c r="J65" s="328"/>
      <c r="K65" s="326"/>
    </row>
    <row r="66" spans="2:11" s="1" customFormat="1" ht="15" customHeight="1">
      <c r="B66" s="324"/>
      <c r="C66" s="330"/>
      <c r="D66" s="333" t="s">
        <v>2861</v>
      </c>
      <c r="E66" s="333"/>
      <c r="F66" s="333"/>
      <c r="G66" s="333"/>
      <c r="H66" s="333"/>
      <c r="I66" s="333"/>
      <c r="J66" s="333"/>
      <c r="K66" s="326"/>
    </row>
    <row r="67" spans="2:11" s="1" customFormat="1" ht="15" customHeight="1">
      <c r="B67" s="324"/>
      <c r="C67" s="330"/>
      <c r="D67" s="328" t="s">
        <v>2862</v>
      </c>
      <c r="E67" s="328"/>
      <c r="F67" s="328"/>
      <c r="G67" s="328"/>
      <c r="H67" s="328"/>
      <c r="I67" s="328"/>
      <c r="J67" s="328"/>
      <c r="K67" s="326"/>
    </row>
    <row r="68" spans="2:11" s="1" customFormat="1" ht="15" customHeight="1">
      <c r="B68" s="324"/>
      <c r="C68" s="330"/>
      <c r="D68" s="328" t="s">
        <v>2863</v>
      </c>
      <c r="E68" s="328"/>
      <c r="F68" s="328"/>
      <c r="G68" s="328"/>
      <c r="H68" s="328"/>
      <c r="I68" s="328"/>
      <c r="J68" s="328"/>
      <c r="K68" s="326"/>
    </row>
    <row r="69" spans="2:11" s="1" customFormat="1" ht="15" customHeight="1">
      <c r="B69" s="324"/>
      <c r="C69" s="330"/>
      <c r="D69" s="328" t="s">
        <v>2864</v>
      </c>
      <c r="E69" s="328"/>
      <c r="F69" s="328"/>
      <c r="G69" s="328"/>
      <c r="H69" s="328"/>
      <c r="I69" s="328"/>
      <c r="J69" s="328"/>
      <c r="K69" s="326"/>
    </row>
    <row r="70" spans="2:11" s="1" customFormat="1" ht="15" customHeight="1">
      <c r="B70" s="324"/>
      <c r="C70" s="330"/>
      <c r="D70" s="328" t="s">
        <v>2865</v>
      </c>
      <c r="E70" s="328"/>
      <c r="F70" s="328"/>
      <c r="G70" s="328"/>
      <c r="H70" s="328"/>
      <c r="I70" s="328"/>
      <c r="J70" s="328"/>
      <c r="K70" s="326"/>
    </row>
    <row r="71" spans="2:11" s="1" customFormat="1" ht="12.75" customHeight="1">
      <c r="B71" s="335"/>
      <c r="C71" s="336"/>
      <c r="D71" s="336"/>
      <c r="E71" s="336"/>
      <c r="F71" s="336"/>
      <c r="G71" s="336"/>
      <c r="H71" s="336"/>
      <c r="I71" s="336"/>
      <c r="J71" s="336"/>
      <c r="K71" s="337"/>
    </row>
    <row r="72" spans="2:11" s="1" customFormat="1" ht="18.75" customHeight="1">
      <c r="B72" s="338"/>
      <c r="C72" s="338"/>
      <c r="D72" s="338"/>
      <c r="E72" s="338"/>
      <c r="F72" s="338"/>
      <c r="G72" s="338"/>
      <c r="H72" s="338"/>
      <c r="I72" s="338"/>
      <c r="J72" s="338"/>
      <c r="K72" s="339"/>
    </row>
    <row r="73" spans="2:11" s="1" customFormat="1" ht="18.75" customHeight="1">
      <c r="B73" s="339"/>
      <c r="C73" s="339"/>
      <c r="D73" s="339"/>
      <c r="E73" s="339"/>
      <c r="F73" s="339"/>
      <c r="G73" s="339"/>
      <c r="H73" s="339"/>
      <c r="I73" s="339"/>
      <c r="J73" s="339"/>
      <c r="K73" s="339"/>
    </row>
    <row r="74" spans="2:11" s="1" customFormat="1" ht="7.5" customHeight="1">
      <c r="B74" s="340"/>
      <c r="C74" s="341"/>
      <c r="D74" s="341"/>
      <c r="E74" s="341"/>
      <c r="F74" s="341"/>
      <c r="G74" s="341"/>
      <c r="H74" s="341"/>
      <c r="I74" s="341"/>
      <c r="J74" s="341"/>
      <c r="K74" s="342"/>
    </row>
    <row r="75" spans="2:11" s="1" customFormat="1" ht="45" customHeight="1">
      <c r="B75" s="343"/>
      <c r="C75" s="344" t="s">
        <v>2866</v>
      </c>
      <c r="D75" s="344"/>
      <c r="E75" s="344"/>
      <c r="F75" s="344"/>
      <c r="G75" s="344"/>
      <c r="H75" s="344"/>
      <c r="I75" s="344"/>
      <c r="J75" s="344"/>
      <c r="K75" s="345"/>
    </row>
    <row r="76" spans="2:11" s="1" customFormat="1" ht="17.25" customHeight="1">
      <c r="B76" s="343"/>
      <c r="C76" s="346" t="s">
        <v>2867</v>
      </c>
      <c r="D76" s="346"/>
      <c r="E76" s="346"/>
      <c r="F76" s="346" t="s">
        <v>2868</v>
      </c>
      <c r="G76" s="347"/>
      <c r="H76" s="346" t="s">
        <v>54</v>
      </c>
      <c r="I76" s="346" t="s">
        <v>57</v>
      </c>
      <c r="J76" s="346" t="s">
        <v>2869</v>
      </c>
      <c r="K76" s="345"/>
    </row>
    <row r="77" spans="2:11" s="1" customFormat="1" ht="17.25" customHeight="1">
      <c r="B77" s="343"/>
      <c r="C77" s="348" t="s">
        <v>2870</v>
      </c>
      <c r="D77" s="348"/>
      <c r="E77" s="348"/>
      <c r="F77" s="349" t="s">
        <v>2871</v>
      </c>
      <c r="G77" s="350"/>
      <c r="H77" s="348"/>
      <c r="I77" s="348"/>
      <c r="J77" s="348" t="s">
        <v>2872</v>
      </c>
      <c r="K77" s="345"/>
    </row>
    <row r="78" spans="2:11" s="1" customFormat="1" ht="5.25" customHeight="1">
      <c r="B78" s="343"/>
      <c r="C78" s="351"/>
      <c r="D78" s="351"/>
      <c r="E78" s="351"/>
      <c r="F78" s="351"/>
      <c r="G78" s="352"/>
      <c r="H78" s="351"/>
      <c r="I78" s="351"/>
      <c r="J78" s="351"/>
      <c r="K78" s="345"/>
    </row>
    <row r="79" spans="2:11" s="1" customFormat="1" ht="15" customHeight="1">
      <c r="B79" s="343"/>
      <c r="C79" s="331" t="s">
        <v>53</v>
      </c>
      <c r="D79" s="353"/>
      <c r="E79" s="353"/>
      <c r="F79" s="354" t="s">
        <v>2873</v>
      </c>
      <c r="G79" s="355"/>
      <c r="H79" s="331" t="s">
        <v>2874</v>
      </c>
      <c r="I79" s="331" t="s">
        <v>2875</v>
      </c>
      <c r="J79" s="331">
        <v>20</v>
      </c>
      <c r="K79" s="345"/>
    </row>
    <row r="80" spans="2:11" s="1" customFormat="1" ht="15" customHeight="1">
      <c r="B80" s="343"/>
      <c r="C80" s="331" t="s">
        <v>2876</v>
      </c>
      <c r="D80" s="331"/>
      <c r="E80" s="331"/>
      <c r="F80" s="354" t="s">
        <v>2873</v>
      </c>
      <c r="G80" s="355"/>
      <c r="H80" s="331" t="s">
        <v>2877</v>
      </c>
      <c r="I80" s="331" t="s">
        <v>2875</v>
      </c>
      <c r="J80" s="331">
        <v>120</v>
      </c>
      <c r="K80" s="345"/>
    </row>
    <row r="81" spans="2:11" s="1" customFormat="1" ht="15" customHeight="1">
      <c r="B81" s="356"/>
      <c r="C81" s="331" t="s">
        <v>2878</v>
      </c>
      <c r="D81" s="331"/>
      <c r="E81" s="331"/>
      <c r="F81" s="354" t="s">
        <v>2879</v>
      </c>
      <c r="G81" s="355"/>
      <c r="H81" s="331" t="s">
        <v>2880</v>
      </c>
      <c r="I81" s="331" t="s">
        <v>2875</v>
      </c>
      <c r="J81" s="331">
        <v>50</v>
      </c>
      <c r="K81" s="345"/>
    </row>
    <row r="82" spans="2:11" s="1" customFormat="1" ht="15" customHeight="1">
      <c r="B82" s="356"/>
      <c r="C82" s="331" t="s">
        <v>2881</v>
      </c>
      <c r="D82" s="331"/>
      <c r="E82" s="331"/>
      <c r="F82" s="354" t="s">
        <v>2873</v>
      </c>
      <c r="G82" s="355"/>
      <c r="H82" s="331" t="s">
        <v>2882</v>
      </c>
      <c r="I82" s="331" t="s">
        <v>2883</v>
      </c>
      <c r="J82" s="331"/>
      <c r="K82" s="345"/>
    </row>
    <row r="83" spans="2:11" s="1" customFormat="1" ht="15" customHeight="1">
      <c r="B83" s="356"/>
      <c r="C83" s="357" t="s">
        <v>2884</v>
      </c>
      <c r="D83" s="357"/>
      <c r="E83" s="357"/>
      <c r="F83" s="358" t="s">
        <v>2879</v>
      </c>
      <c r="G83" s="357"/>
      <c r="H83" s="357" t="s">
        <v>2885</v>
      </c>
      <c r="I83" s="357" t="s">
        <v>2875</v>
      </c>
      <c r="J83" s="357">
        <v>15</v>
      </c>
      <c r="K83" s="345"/>
    </row>
    <row r="84" spans="2:11" s="1" customFormat="1" ht="15" customHeight="1">
      <c r="B84" s="356"/>
      <c r="C84" s="357" t="s">
        <v>2886</v>
      </c>
      <c r="D84" s="357"/>
      <c r="E84" s="357"/>
      <c r="F84" s="358" t="s">
        <v>2879</v>
      </c>
      <c r="G84" s="357"/>
      <c r="H84" s="357" t="s">
        <v>2887</v>
      </c>
      <c r="I84" s="357" t="s">
        <v>2875</v>
      </c>
      <c r="J84" s="357">
        <v>15</v>
      </c>
      <c r="K84" s="345"/>
    </row>
    <row r="85" spans="2:11" s="1" customFormat="1" ht="15" customHeight="1">
      <c r="B85" s="356"/>
      <c r="C85" s="357" t="s">
        <v>2888</v>
      </c>
      <c r="D85" s="357"/>
      <c r="E85" s="357"/>
      <c r="F85" s="358" t="s">
        <v>2879</v>
      </c>
      <c r="G85" s="357"/>
      <c r="H85" s="357" t="s">
        <v>2889</v>
      </c>
      <c r="I85" s="357" t="s">
        <v>2875</v>
      </c>
      <c r="J85" s="357">
        <v>20</v>
      </c>
      <c r="K85" s="345"/>
    </row>
    <row r="86" spans="2:11" s="1" customFormat="1" ht="15" customHeight="1">
      <c r="B86" s="356"/>
      <c r="C86" s="357" t="s">
        <v>2890</v>
      </c>
      <c r="D86" s="357"/>
      <c r="E86" s="357"/>
      <c r="F86" s="358" t="s">
        <v>2879</v>
      </c>
      <c r="G86" s="357"/>
      <c r="H86" s="357" t="s">
        <v>2891</v>
      </c>
      <c r="I86" s="357" t="s">
        <v>2875</v>
      </c>
      <c r="J86" s="357">
        <v>20</v>
      </c>
      <c r="K86" s="345"/>
    </row>
    <row r="87" spans="2:11" s="1" customFormat="1" ht="15" customHeight="1">
      <c r="B87" s="356"/>
      <c r="C87" s="331" t="s">
        <v>2892</v>
      </c>
      <c r="D87" s="331"/>
      <c r="E87" s="331"/>
      <c r="F87" s="354" t="s">
        <v>2879</v>
      </c>
      <c r="G87" s="355"/>
      <c r="H87" s="331" t="s">
        <v>2893</v>
      </c>
      <c r="I87" s="331" t="s">
        <v>2875</v>
      </c>
      <c r="J87" s="331">
        <v>50</v>
      </c>
      <c r="K87" s="345"/>
    </row>
    <row r="88" spans="2:11" s="1" customFormat="1" ht="15" customHeight="1">
      <c r="B88" s="356"/>
      <c r="C88" s="331" t="s">
        <v>2894</v>
      </c>
      <c r="D88" s="331"/>
      <c r="E88" s="331"/>
      <c r="F88" s="354" t="s">
        <v>2879</v>
      </c>
      <c r="G88" s="355"/>
      <c r="H88" s="331" t="s">
        <v>2895</v>
      </c>
      <c r="I88" s="331" t="s">
        <v>2875</v>
      </c>
      <c r="J88" s="331">
        <v>20</v>
      </c>
      <c r="K88" s="345"/>
    </row>
    <row r="89" spans="2:11" s="1" customFormat="1" ht="15" customHeight="1">
      <c r="B89" s="356"/>
      <c r="C89" s="331" t="s">
        <v>2896</v>
      </c>
      <c r="D89" s="331"/>
      <c r="E89" s="331"/>
      <c r="F89" s="354" t="s">
        <v>2879</v>
      </c>
      <c r="G89" s="355"/>
      <c r="H89" s="331" t="s">
        <v>2897</v>
      </c>
      <c r="I89" s="331" t="s">
        <v>2875</v>
      </c>
      <c r="J89" s="331">
        <v>20</v>
      </c>
      <c r="K89" s="345"/>
    </row>
    <row r="90" spans="2:11" s="1" customFormat="1" ht="15" customHeight="1">
      <c r="B90" s="356"/>
      <c r="C90" s="331" t="s">
        <v>2898</v>
      </c>
      <c r="D90" s="331"/>
      <c r="E90" s="331"/>
      <c r="F90" s="354" t="s">
        <v>2879</v>
      </c>
      <c r="G90" s="355"/>
      <c r="H90" s="331" t="s">
        <v>2899</v>
      </c>
      <c r="I90" s="331" t="s">
        <v>2875</v>
      </c>
      <c r="J90" s="331">
        <v>50</v>
      </c>
      <c r="K90" s="345"/>
    </row>
    <row r="91" spans="2:11" s="1" customFormat="1" ht="15" customHeight="1">
      <c r="B91" s="356"/>
      <c r="C91" s="331" t="s">
        <v>2900</v>
      </c>
      <c r="D91" s="331"/>
      <c r="E91" s="331"/>
      <c r="F91" s="354" t="s">
        <v>2879</v>
      </c>
      <c r="G91" s="355"/>
      <c r="H91" s="331" t="s">
        <v>2900</v>
      </c>
      <c r="I91" s="331" t="s">
        <v>2875</v>
      </c>
      <c r="J91" s="331">
        <v>50</v>
      </c>
      <c r="K91" s="345"/>
    </row>
    <row r="92" spans="2:11" s="1" customFormat="1" ht="15" customHeight="1">
      <c r="B92" s="356"/>
      <c r="C92" s="331" t="s">
        <v>2901</v>
      </c>
      <c r="D92" s="331"/>
      <c r="E92" s="331"/>
      <c r="F92" s="354" t="s">
        <v>2879</v>
      </c>
      <c r="G92" s="355"/>
      <c r="H92" s="331" t="s">
        <v>2902</v>
      </c>
      <c r="I92" s="331" t="s">
        <v>2875</v>
      </c>
      <c r="J92" s="331">
        <v>255</v>
      </c>
      <c r="K92" s="345"/>
    </row>
    <row r="93" spans="2:11" s="1" customFormat="1" ht="15" customHeight="1">
      <c r="B93" s="356"/>
      <c r="C93" s="331" t="s">
        <v>2903</v>
      </c>
      <c r="D93" s="331"/>
      <c r="E93" s="331"/>
      <c r="F93" s="354" t="s">
        <v>2873</v>
      </c>
      <c r="G93" s="355"/>
      <c r="H93" s="331" t="s">
        <v>2904</v>
      </c>
      <c r="I93" s="331" t="s">
        <v>2905</v>
      </c>
      <c r="J93" s="331"/>
      <c r="K93" s="345"/>
    </row>
    <row r="94" spans="2:11" s="1" customFormat="1" ht="15" customHeight="1">
      <c r="B94" s="356"/>
      <c r="C94" s="331" t="s">
        <v>2906</v>
      </c>
      <c r="D94" s="331"/>
      <c r="E94" s="331"/>
      <c r="F94" s="354" t="s">
        <v>2873</v>
      </c>
      <c r="G94" s="355"/>
      <c r="H94" s="331" t="s">
        <v>2907</v>
      </c>
      <c r="I94" s="331" t="s">
        <v>2908</v>
      </c>
      <c r="J94" s="331"/>
      <c r="K94" s="345"/>
    </row>
    <row r="95" spans="2:11" s="1" customFormat="1" ht="15" customHeight="1">
      <c r="B95" s="356"/>
      <c r="C95" s="331" t="s">
        <v>2909</v>
      </c>
      <c r="D95" s="331"/>
      <c r="E95" s="331"/>
      <c r="F95" s="354" t="s">
        <v>2873</v>
      </c>
      <c r="G95" s="355"/>
      <c r="H95" s="331" t="s">
        <v>2909</v>
      </c>
      <c r="I95" s="331" t="s">
        <v>2908</v>
      </c>
      <c r="J95" s="331"/>
      <c r="K95" s="345"/>
    </row>
    <row r="96" spans="2:11" s="1" customFormat="1" ht="15" customHeight="1">
      <c r="B96" s="356"/>
      <c r="C96" s="331" t="s">
        <v>38</v>
      </c>
      <c r="D96" s="331"/>
      <c r="E96" s="331"/>
      <c r="F96" s="354" t="s">
        <v>2873</v>
      </c>
      <c r="G96" s="355"/>
      <c r="H96" s="331" t="s">
        <v>2910</v>
      </c>
      <c r="I96" s="331" t="s">
        <v>2908</v>
      </c>
      <c r="J96" s="331"/>
      <c r="K96" s="345"/>
    </row>
    <row r="97" spans="2:11" s="1" customFormat="1" ht="15" customHeight="1">
      <c r="B97" s="356"/>
      <c r="C97" s="331" t="s">
        <v>48</v>
      </c>
      <c r="D97" s="331"/>
      <c r="E97" s="331"/>
      <c r="F97" s="354" t="s">
        <v>2873</v>
      </c>
      <c r="G97" s="355"/>
      <c r="H97" s="331" t="s">
        <v>2911</v>
      </c>
      <c r="I97" s="331" t="s">
        <v>2908</v>
      </c>
      <c r="J97" s="331"/>
      <c r="K97" s="345"/>
    </row>
    <row r="98" spans="2:11" s="1" customFormat="1" ht="15" customHeight="1">
      <c r="B98" s="359"/>
      <c r="C98" s="360"/>
      <c r="D98" s="360"/>
      <c r="E98" s="360"/>
      <c r="F98" s="360"/>
      <c r="G98" s="360"/>
      <c r="H98" s="360"/>
      <c r="I98" s="360"/>
      <c r="J98" s="360"/>
      <c r="K98" s="361"/>
    </row>
    <row r="99" spans="2:11" s="1" customFormat="1" ht="18.75" customHeight="1">
      <c r="B99" s="362"/>
      <c r="C99" s="363"/>
      <c r="D99" s="363"/>
      <c r="E99" s="363"/>
      <c r="F99" s="363"/>
      <c r="G99" s="363"/>
      <c r="H99" s="363"/>
      <c r="I99" s="363"/>
      <c r="J99" s="363"/>
      <c r="K99" s="362"/>
    </row>
    <row r="100" spans="2:11" s="1" customFormat="1" ht="18.75" customHeight="1">
      <c r="B100" s="339"/>
      <c r="C100" s="339"/>
      <c r="D100" s="339"/>
      <c r="E100" s="339"/>
      <c r="F100" s="339"/>
      <c r="G100" s="339"/>
      <c r="H100" s="339"/>
      <c r="I100" s="339"/>
      <c r="J100" s="339"/>
      <c r="K100" s="339"/>
    </row>
    <row r="101" spans="2:11" s="1" customFormat="1" ht="7.5" customHeight="1">
      <c r="B101" s="340"/>
      <c r="C101" s="341"/>
      <c r="D101" s="341"/>
      <c r="E101" s="341"/>
      <c r="F101" s="341"/>
      <c r="G101" s="341"/>
      <c r="H101" s="341"/>
      <c r="I101" s="341"/>
      <c r="J101" s="341"/>
      <c r="K101" s="342"/>
    </row>
    <row r="102" spans="2:11" s="1" customFormat="1" ht="45" customHeight="1">
      <c r="B102" s="343"/>
      <c r="C102" s="344" t="s">
        <v>2912</v>
      </c>
      <c r="D102" s="344"/>
      <c r="E102" s="344"/>
      <c r="F102" s="344"/>
      <c r="G102" s="344"/>
      <c r="H102" s="344"/>
      <c r="I102" s="344"/>
      <c r="J102" s="344"/>
      <c r="K102" s="345"/>
    </row>
    <row r="103" spans="2:11" s="1" customFormat="1" ht="17.25" customHeight="1">
      <c r="B103" s="343"/>
      <c r="C103" s="346" t="s">
        <v>2867</v>
      </c>
      <c r="D103" s="346"/>
      <c r="E103" s="346"/>
      <c r="F103" s="346" t="s">
        <v>2868</v>
      </c>
      <c r="G103" s="347"/>
      <c r="H103" s="346" t="s">
        <v>54</v>
      </c>
      <c r="I103" s="346" t="s">
        <v>57</v>
      </c>
      <c r="J103" s="346" t="s">
        <v>2869</v>
      </c>
      <c r="K103" s="345"/>
    </row>
    <row r="104" spans="2:11" s="1" customFormat="1" ht="17.25" customHeight="1">
      <c r="B104" s="343"/>
      <c r="C104" s="348" t="s">
        <v>2870</v>
      </c>
      <c r="D104" s="348"/>
      <c r="E104" s="348"/>
      <c r="F104" s="349" t="s">
        <v>2871</v>
      </c>
      <c r="G104" s="350"/>
      <c r="H104" s="348"/>
      <c r="I104" s="348"/>
      <c r="J104" s="348" t="s">
        <v>2872</v>
      </c>
      <c r="K104" s="345"/>
    </row>
    <row r="105" spans="2:11" s="1" customFormat="1" ht="5.25" customHeight="1">
      <c r="B105" s="343"/>
      <c r="C105" s="346"/>
      <c r="D105" s="346"/>
      <c r="E105" s="346"/>
      <c r="F105" s="346"/>
      <c r="G105" s="364"/>
      <c r="H105" s="346"/>
      <c r="I105" s="346"/>
      <c r="J105" s="346"/>
      <c r="K105" s="345"/>
    </row>
    <row r="106" spans="2:11" s="1" customFormat="1" ht="15" customHeight="1">
      <c r="B106" s="343"/>
      <c r="C106" s="331" t="s">
        <v>53</v>
      </c>
      <c r="D106" s="353"/>
      <c r="E106" s="353"/>
      <c r="F106" s="354" t="s">
        <v>2873</v>
      </c>
      <c r="G106" s="331"/>
      <c r="H106" s="331" t="s">
        <v>2913</v>
      </c>
      <c r="I106" s="331" t="s">
        <v>2875</v>
      </c>
      <c r="J106" s="331">
        <v>20</v>
      </c>
      <c r="K106" s="345"/>
    </row>
    <row r="107" spans="2:11" s="1" customFormat="1" ht="15" customHeight="1">
      <c r="B107" s="343"/>
      <c r="C107" s="331" t="s">
        <v>2876</v>
      </c>
      <c r="D107" s="331"/>
      <c r="E107" s="331"/>
      <c r="F107" s="354" t="s">
        <v>2873</v>
      </c>
      <c r="G107" s="331"/>
      <c r="H107" s="331" t="s">
        <v>2913</v>
      </c>
      <c r="I107" s="331" t="s">
        <v>2875</v>
      </c>
      <c r="J107" s="331">
        <v>120</v>
      </c>
      <c r="K107" s="345"/>
    </row>
    <row r="108" spans="2:11" s="1" customFormat="1" ht="15" customHeight="1">
      <c r="B108" s="356"/>
      <c r="C108" s="331" t="s">
        <v>2878</v>
      </c>
      <c r="D108" s="331"/>
      <c r="E108" s="331"/>
      <c r="F108" s="354" t="s">
        <v>2879</v>
      </c>
      <c r="G108" s="331"/>
      <c r="H108" s="331" t="s">
        <v>2913</v>
      </c>
      <c r="I108" s="331" t="s">
        <v>2875</v>
      </c>
      <c r="J108" s="331">
        <v>50</v>
      </c>
      <c r="K108" s="345"/>
    </row>
    <row r="109" spans="2:11" s="1" customFormat="1" ht="15" customHeight="1">
      <c r="B109" s="356"/>
      <c r="C109" s="331" t="s">
        <v>2881</v>
      </c>
      <c r="D109" s="331"/>
      <c r="E109" s="331"/>
      <c r="F109" s="354" t="s">
        <v>2873</v>
      </c>
      <c r="G109" s="331"/>
      <c r="H109" s="331" t="s">
        <v>2913</v>
      </c>
      <c r="I109" s="331" t="s">
        <v>2883</v>
      </c>
      <c r="J109" s="331"/>
      <c r="K109" s="345"/>
    </row>
    <row r="110" spans="2:11" s="1" customFormat="1" ht="15" customHeight="1">
      <c r="B110" s="356"/>
      <c r="C110" s="331" t="s">
        <v>2892</v>
      </c>
      <c r="D110" s="331"/>
      <c r="E110" s="331"/>
      <c r="F110" s="354" t="s">
        <v>2879</v>
      </c>
      <c r="G110" s="331"/>
      <c r="H110" s="331" t="s">
        <v>2913</v>
      </c>
      <c r="I110" s="331" t="s">
        <v>2875</v>
      </c>
      <c r="J110" s="331">
        <v>50</v>
      </c>
      <c r="K110" s="345"/>
    </row>
    <row r="111" spans="2:11" s="1" customFormat="1" ht="15" customHeight="1">
      <c r="B111" s="356"/>
      <c r="C111" s="331" t="s">
        <v>2900</v>
      </c>
      <c r="D111" s="331"/>
      <c r="E111" s="331"/>
      <c r="F111" s="354" t="s">
        <v>2879</v>
      </c>
      <c r="G111" s="331"/>
      <c r="H111" s="331" t="s">
        <v>2913</v>
      </c>
      <c r="I111" s="331" t="s">
        <v>2875</v>
      </c>
      <c r="J111" s="331">
        <v>50</v>
      </c>
      <c r="K111" s="345"/>
    </row>
    <row r="112" spans="2:11" s="1" customFormat="1" ht="15" customHeight="1">
      <c r="B112" s="356"/>
      <c r="C112" s="331" t="s">
        <v>2898</v>
      </c>
      <c r="D112" s="331"/>
      <c r="E112" s="331"/>
      <c r="F112" s="354" t="s">
        <v>2879</v>
      </c>
      <c r="G112" s="331"/>
      <c r="H112" s="331" t="s">
        <v>2913</v>
      </c>
      <c r="I112" s="331" t="s">
        <v>2875</v>
      </c>
      <c r="J112" s="331">
        <v>50</v>
      </c>
      <c r="K112" s="345"/>
    </row>
    <row r="113" spans="2:11" s="1" customFormat="1" ht="15" customHeight="1">
      <c r="B113" s="356"/>
      <c r="C113" s="331" t="s">
        <v>53</v>
      </c>
      <c r="D113" s="331"/>
      <c r="E113" s="331"/>
      <c r="F113" s="354" t="s">
        <v>2873</v>
      </c>
      <c r="G113" s="331"/>
      <c r="H113" s="331" t="s">
        <v>2914</v>
      </c>
      <c r="I113" s="331" t="s">
        <v>2875</v>
      </c>
      <c r="J113" s="331">
        <v>20</v>
      </c>
      <c r="K113" s="345"/>
    </row>
    <row r="114" spans="2:11" s="1" customFormat="1" ht="15" customHeight="1">
      <c r="B114" s="356"/>
      <c r="C114" s="331" t="s">
        <v>2915</v>
      </c>
      <c r="D114" s="331"/>
      <c r="E114" s="331"/>
      <c r="F114" s="354" t="s">
        <v>2873</v>
      </c>
      <c r="G114" s="331"/>
      <c r="H114" s="331" t="s">
        <v>2916</v>
      </c>
      <c r="I114" s="331" t="s">
        <v>2875</v>
      </c>
      <c r="J114" s="331">
        <v>120</v>
      </c>
      <c r="K114" s="345"/>
    </row>
    <row r="115" spans="2:11" s="1" customFormat="1" ht="15" customHeight="1">
      <c r="B115" s="356"/>
      <c r="C115" s="331" t="s">
        <v>38</v>
      </c>
      <c r="D115" s="331"/>
      <c r="E115" s="331"/>
      <c r="F115" s="354" t="s">
        <v>2873</v>
      </c>
      <c r="G115" s="331"/>
      <c r="H115" s="331" t="s">
        <v>2917</v>
      </c>
      <c r="I115" s="331" t="s">
        <v>2908</v>
      </c>
      <c r="J115" s="331"/>
      <c r="K115" s="345"/>
    </row>
    <row r="116" spans="2:11" s="1" customFormat="1" ht="15" customHeight="1">
      <c r="B116" s="356"/>
      <c r="C116" s="331" t="s">
        <v>48</v>
      </c>
      <c r="D116" s="331"/>
      <c r="E116" s="331"/>
      <c r="F116" s="354" t="s">
        <v>2873</v>
      </c>
      <c r="G116" s="331"/>
      <c r="H116" s="331" t="s">
        <v>2918</v>
      </c>
      <c r="I116" s="331" t="s">
        <v>2908</v>
      </c>
      <c r="J116" s="331"/>
      <c r="K116" s="345"/>
    </row>
    <row r="117" spans="2:11" s="1" customFormat="1" ht="15" customHeight="1">
      <c r="B117" s="356"/>
      <c r="C117" s="331" t="s">
        <v>57</v>
      </c>
      <c r="D117" s="331"/>
      <c r="E117" s="331"/>
      <c r="F117" s="354" t="s">
        <v>2873</v>
      </c>
      <c r="G117" s="331"/>
      <c r="H117" s="331" t="s">
        <v>2919</v>
      </c>
      <c r="I117" s="331" t="s">
        <v>2920</v>
      </c>
      <c r="J117" s="331"/>
      <c r="K117" s="345"/>
    </row>
    <row r="118" spans="2:11" s="1" customFormat="1" ht="15" customHeight="1">
      <c r="B118" s="359"/>
      <c r="C118" s="365"/>
      <c r="D118" s="365"/>
      <c r="E118" s="365"/>
      <c r="F118" s="365"/>
      <c r="G118" s="365"/>
      <c r="H118" s="365"/>
      <c r="I118" s="365"/>
      <c r="J118" s="365"/>
      <c r="K118" s="361"/>
    </row>
    <row r="119" spans="2:11" s="1" customFormat="1" ht="18.75" customHeight="1">
      <c r="B119" s="366"/>
      <c r="C119" s="367"/>
      <c r="D119" s="367"/>
      <c r="E119" s="367"/>
      <c r="F119" s="368"/>
      <c r="G119" s="367"/>
      <c r="H119" s="367"/>
      <c r="I119" s="367"/>
      <c r="J119" s="367"/>
      <c r="K119" s="366"/>
    </row>
    <row r="120" spans="2:11" s="1" customFormat="1" ht="18.75" customHeight="1"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</row>
    <row r="121" spans="2:11" s="1" customFormat="1" ht="7.5" customHeight="1">
      <c r="B121" s="369"/>
      <c r="C121" s="370"/>
      <c r="D121" s="370"/>
      <c r="E121" s="370"/>
      <c r="F121" s="370"/>
      <c r="G121" s="370"/>
      <c r="H121" s="370"/>
      <c r="I121" s="370"/>
      <c r="J121" s="370"/>
      <c r="K121" s="371"/>
    </row>
    <row r="122" spans="2:11" s="1" customFormat="1" ht="45" customHeight="1">
      <c r="B122" s="372"/>
      <c r="C122" s="322" t="s">
        <v>2921</v>
      </c>
      <c r="D122" s="322"/>
      <c r="E122" s="322"/>
      <c r="F122" s="322"/>
      <c r="G122" s="322"/>
      <c r="H122" s="322"/>
      <c r="I122" s="322"/>
      <c r="J122" s="322"/>
      <c r="K122" s="373"/>
    </row>
    <row r="123" spans="2:11" s="1" customFormat="1" ht="17.25" customHeight="1">
      <c r="B123" s="374"/>
      <c r="C123" s="346" t="s">
        <v>2867</v>
      </c>
      <c r="D123" s="346"/>
      <c r="E123" s="346"/>
      <c r="F123" s="346" t="s">
        <v>2868</v>
      </c>
      <c r="G123" s="347"/>
      <c r="H123" s="346" t="s">
        <v>54</v>
      </c>
      <c r="I123" s="346" t="s">
        <v>57</v>
      </c>
      <c r="J123" s="346" t="s">
        <v>2869</v>
      </c>
      <c r="K123" s="375"/>
    </row>
    <row r="124" spans="2:11" s="1" customFormat="1" ht="17.25" customHeight="1">
      <c r="B124" s="374"/>
      <c r="C124" s="348" t="s">
        <v>2870</v>
      </c>
      <c r="D124" s="348"/>
      <c r="E124" s="348"/>
      <c r="F124" s="349" t="s">
        <v>2871</v>
      </c>
      <c r="G124" s="350"/>
      <c r="H124" s="348"/>
      <c r="I124" s="348"/>
      <c r="J124" s="348" t="s">
        <v>2872</v>
      </c>
      <c r="K124" s="375"/>
    </row>
    <row r="125" spans="2:11" s="1" customFormat="1" ht="5.25" customHeight="1">
      <c r="B125" s="376"/>
      <c r="C125" s="351"/>
      <c r="D125" s="351"/>
      <c r="E125" s="351"/>
      <c r="F125" s="351"/>
      <c r="G125" s="377"/>
      <c r="H125" s="351"/>
      <c r="I125" s="351"/>
      <c r="J125" s="351"/>
      <c r="K125" s="378"/>
    </row>
    <row r="126" spans="2:11" s="1" customFormat="1" ht="15" customHeight="1">
      <c r="B126" s="376"/>
      <c r="C126" s="331" t="s">
        <v>2876</v>
      </c>
      <c r="D126" s="353"/>
      <c r="E126" s="353"/>
      <c r="F126" s="354" t="s">
        <v>2873</v>
      </c>
      <c r="G126" s="331"/>
      <c r="H126" s="331" t="s">
        <v>2913</v>
      </c>
      <c r="I126" s="331" t="s">
        <v>2875</v>
      </c>
      <c r="J126" s="331">
        <v>120</v>
      </c>
      <c r="K126" s="379"/>
    </row>
    <row r="127" spans="2:11" s="1" customFormat="1" ht="15" customHeight="1">
      <c r="B127" s="376"/>
      <c r="C127" s="331" t="s">
        <v>2922</v>
      </c>
      <c r="D127" s="331"/>
      <c r="E127" s="331"/>
      <c r="F127" s="354" t="s">
        <v>2873</v>
      </c>
      <c r="G127" s="331"/>
      <c r="H127" s="331" t="s">
        <v>2923</v>
      </c>
      <c r="I127" s="331" t="s">
        <v>2875</v>
      </c>
      <c r="J127" s="331" t="s">
        <v>2924</v>
      </c>
      <c r="K127" s="379"/>
    </row>
    <row r="128" spans="2:11" s="1" customFormat="1" ht="15" customHeight="1">
      <c r="B128" s="376"/>
      <c r="C128" s="331" t="s">
        <v>85</v>
      </c>
      <c r="D128" s="331"/>
      <c r="E128" s="331"/>
      <c r="F128" s="354" t="s">
        <v>2873</v>
      </c>
      <c r="G128" s="331"/>
      <c r="H128" s="331" t="s">
        <v>2925</v>
      </c>
      <c r="I128" s="331" t="s">
        <v>2875</v>
      </c>
      <c r="J128" s="331" t="s">
        <v>2924</v>
      </c>
      <c r="K128" s="379"/>
    </row>
    <row r="129" spans="2:11" s="1" customFormat="1" ht="15" customHeight="1">
      <c r="B129" s="376"/>
      <c r="C129" s="331" t="s">
        <v>2884</v>
      </c>
      <c r="D129" s="331"/>
      <c r="E129" s="331"/>
      <c r="F129" s="354" t="s">
        <v>2879</v>
      </c>
      <c r="G129" s="331"/>
      <c r="H129" s="331" t="s">
        <v>2885</v>
      </c>
      <c r="I129" s="331" t="s">
        <v>2875</v>
      </c>
      <c r="J129" s="331">
        <v>15</v>
      </c>
      <c r="K129" s="379"/>
    </row>
    <row r="130" spans="2:11" s="1" customFormat="1" ht="15" customHeight="1">
      <c r="B130" s="376"/>
      <c r="C130" s="357" t="s">
        <v>2886</v>
      </c>
      <c r="D130" s="357"/>
      <c r="E130" s="357"/>
      <c r="F130" s="358" t="s">
        <v>2879</v>
      </c>
      <c r="G130" s="357"/>
      <c r="H130" s="357" t="s">
        <v>2887</v>
      </c>
      <c r="I130" s="357" t="s">
        <v>2875</v>
      </c>
      <c r="J130" s="357">
        <v>15</v>
      </c>
      <c r="K130" s="379"/>
    </row>
    <row r="131" spans="2:11" s="1" customFormat="1" ht="15" customHeight="1">
      <c r="B131" s="376"/>
      <c r="C131" s="357" t="s">
        <v>2888</v>
      </c>
      <c r="D131" s="357"/>
      <c r="E131" s="357"/>
      <c r="F131" s="358" t="s">
        <v>2879</v>
      </c>
      <c r="G131" s="357"/>
      <c r="H131" s="357" t="s">
        <v>2889</v>
      </c>
      <c r="I131" s="357" t="s">
        <v>2875</v>
      </c>
      <c r="J131" s="357">
        <v>20</v>
      </c>
      <c r="K131" s="379"/>
    </row>
    <row r="132" spans="2:11" s="1" customFormat="1" ht="15" customHeight="1">
      <c r="B132" s="376"/>
      <c r="C132" s="357" t="s">
        <v>2890</v>
      </c>
      <c r="D132" s="357"/>
      <c r="E132" s="357"/>
      <c r="F132" s="358" t="s">
        <v>2879</v>
      </c>
      <c r="G132" s="357"/>
      <c r="H132" s="357" t="s">
        <v>2891</v>
      </c>
      <c r="I132" s="357" t="s">
        <v>2875</v>
      </c>
      <c r="J132" s="357">
        <v>20</v>
      </c>
      <c r="K132" s="379"/>
    </row>
    <row r="133" spans="2:11" s="1" customFormat="1" ht="15" customHeight="1">
      <c r="B133" s="376"/>
      <c r="C133" s="331" t="s">
        <v>2878</v>
      </c>
      <c r="D133" s="331"/>
      <c r="E133" s="331"/>
      <c r="F133" s="354" t="s">
        <v>2879</v>
      </c>
      <c r="G133" s="331"/>
      <c r="H133" s="331" t="s">
        <v>2913</v>
      </c>
      <c r="I133" s="331" t="s">
        <v>2875</v>
      </c>
      <c r="J133" s="331">
        <v>50</v>
      </c>
      <c r="K133" s="379"/>
    </row>
    <row r="134" spans="2:11" s="1" customFormat="1" ht="15" customHeight="1">
      <c r="B134" s="376"/>
      <c r="C134" s="331" t="s">
        <v>2892</v>
      </c>
      <c r="D134" s="331"/>
      <c r="E134" s="331"/>
      <c r="F134" s="354" t="s">
        <v>2879</v>
      </c>
      <c r="G134" s="331"/>
      <c r="H134" s="331" t="s">
        <v>2913</v>
      </c>
      <c r="I134" s="331" t="s">
        <v>2875</v>
      </c>
      <c r="J134" s="331">
        <v>50</v>
      </c>
      <c r="K134" s="379"/>
    </row>
    <row r="135" spans="2:11" s="1" customFormat="1" ht="15" customHeight="1">
      <c r="B135" s="376"/>
      <c r="C135" s="331" t="s">
        <v>2898</v>
      </c>
      <c r="D135" s="331"/>
      <c r="E135" s="331"/>
      <c r="F135" s="354" t="s">
        <v>2879</v>
      </c>
      <c r="G135" s="331"/>
      <c r="H135" s="331" t="s">
        <v>2913</v>
      </c>
      <c r="I135" s="331" t="s">
        <v>2875</v>
      </c>
      <c r="J135" s="331">
        <v>50</v>
      </c>
      <c r="K135" s="379"/>
    </row>
    <row r="136" spans="2:11" s="1" customFormat="1" ht="15" customHeight="1">
      <c r="B136" s="376"/>
      <c r="C136" s="331" t="s">
        <v>2900</v>
      </c>
      <c r="D136" s="331"/>
      <c r="E136" s="331"/>
      <c r="F136" s="354" t="s">
        <v>2879</v>
      </c>
      <c r="G136" s="331"/>
      <c r="H136" s="331" t="s">
        <v>2913</v>
      </c>
      <c r="I136" s="331" t="s">
        <v>2875</v>
      </c>
      <c r="J136" s="331">
        <v>50</v>
      </c>
      <c r="K136" s="379"/>
    </row>
    <row r="137" spans="2:11" s="1" customFormat="1" ht="15" customHeight="1">
      <c r="B137" s="376"/>
      <c r="C137" s="331" t="s">
        <v>2901</v>
      </c>
      <c r="D137" s="331"/>
      <c r="E137" s="331"/>
      <c r="F137" s="354" t="s">
        <v>2879</v>
      </c>
      <c r="G137" s="331"/>
      <c r="H137" s="331" t="s">
        <v>2926</v>
      </c>
      <c r="I137" s="331" t="s">
        <v>2875</v>
      </c>
      <c r="J137" s="331">
        <v>255</v>
      </c>
      <c r="K137" s="379"/>
    </row>
    <row r="138" spans="2:11" s="1" customFormat="1" ht="15" customHeight="1">
      <c r="B138" s="376"/>
      <c r="C138" s="331" t="s">
        <v>2903</v>
      </c>
      <c r="D138" s="331"/>
      <c r="E138" s="331"/>
      <c r="F138" s="354" t="s">
        <v>2873</v>
      </c>
      <c r="G138" s="331"/>
      <c r="H138" s="331" t="s">
        <v>2927</v>
      </c>
      <c r="I138" s="331" t="s">
        <v>2905</v>
      </c>
      <c r="J138" s="331"/>
      <c r="K138" s="379"/>
    </row>
    <row r="139" spans="2:11" s="1" customFormat="1" ht="15" customHeight="1">
      <c r="B139" s="376"/>
      <c r="C139" s="331" t="s">
        <v>2906</v>
      </c>
      <c r="D139" s="331"/>
      <c r="E139" s="331"/>
      <c r="F139" s="354" t="s">
        <v>2873</v>
      </c>
      <c r="G139" s="331"/>
      <c r="H139" s="331" t="s">
        <v>2928</v>
      </c>
      <c r="I139" s="331" t="s">
        <v>2908</v>
      </c>
      <c r="J139" s="331"/>
      <c r="K139" s="379"/>
    </row>
    <row r="140" spans="2:11" s="1" customFormat="1" ht="15" customHeight="1">
      <c r="B140" s="376"/>
      <c r="C140" s="331" t="s">
        <v>2909</v>
      </c>
      <c r="D140" s="331"/>
      <c r="E140" s="331"/>
      <c r="F140" s="354" t="s">
        <v>2873</v>
      </c>
      <c r="G140" s="331"/>
      <c r="H140" s="331" t="s">
        <v>2909</v>
      </c>
      <c r="I140" s="331" t="s">
        <v>2908</v>
      </c>
      <c r="J140" s="331"/>
      <c r="K140" s="379"/>
    </row>
    <row r="141" spans="2:11" s="1" customFormat="1" ht="15" customHeight="1">
      <c r="B141" s="376"/>
      <c r="C141" s="331" t="s">
        <v>38</v>
      </c>
      <c r="D141" s="331"/>
      <c r="E141" s="331"/>
      <c r="F141" s="354" t="s">
        <v>2873</v>
      </c>
      <c r="G141" s="331"/>
      <c r="H141" s="331" t="s">
        <v>2929</v>
      </c>
      <c r="I141" s="331" t="s">
        <v>2908</v>
      </c>
      <c r="J141" s="331"/>
      <c r="K141" s="379"/>
    </row>
    <row r="142" spans="2:11" s="1" customFormat="1" ht="15" customHeight="1">
      <c r="B142" s="376"/>
      <c r="C142" s="331" t="s">
        <v>2930</v>
      </c>
      <c r="D142" s="331"/>
      <c r="E142" s="331"/>
      <c r="F142" s="354" t="s">
        <v>2873</v>
      </c>
      <c r="G142" s="331"/>
      <c r="H142" s="331" t="s">
        <v>2931</v>
      </c>
      <c r="I142" s="331" t="s">
        <v>2908</v>
      </c>
      <c r="J142" s="331"/>
      <c r="K142" s="379"/>
    </row>
    <row r="143" spans="2:11" s="1" customFormat="1" ht="15" customHeight="1">
      <c r="B143" s="380"/>
      <c r="C143" s="381"/>
      <c r="D143" s="381"/>
      <c r="E143" s="381"/>
      <c r="F143" s="381"/>
      <c r="G143" s="381"/>
      <c r="H143" s="381"/>
      <c r="I143" s="381"/>
      <c r="J143" s="381"/>
      <c r="K143" s="382"/>
    </row>
    <row r="144" spans="2:11" s="1" customFormat="1" ht="18.75" customHeight="1">
      <c r="B144" s="367"/>
      <c r="C144" s="367"/>
      <c r="D144" s="367"/>
      <c r="E144" s="367"/>
      <c r="F144" s="368"/>
      <c r="G144" s="367"/>
      <c r="H144" s="367"/>
      <c r="I144" s="367"/>
      <c r="J144" s="367"/>
      <c r="K144" s="367"/>
    </row>
    <row r="145" spans="2:11" s="1" customFormat="1" ht="18.75" customHeight="1">
      <c r="B145" s="339"/>
      <c r="C145" s="339"/>
      <c r="D145" s="339"/>
      <c r="E145" s="339"/>
      <c r="F145" s="339"/>
      <c r="G145" s="339"/>
      <c r="H145" s="339"/>
      <c r="I145" s="339"/>
      <c r="J145" s="339"/>
      <c r="K145" s="339"/>
    </row>
    <row r="146" spans="2:11" s="1" customFormat="1" ht="7.5" customHeight="1">
      <c r="B146" s="340"/>
      <c r="C146" s="341"/>
      <c r="D146" s="341"/>
      <c r="E146" s="341"/>
      <c r="F146" s="341"/>
      <c r="G146" s="341"/>
      <c r="H146" s="341"/>
      <c r="I146" s="341"/>
      <c r="J146" s="341"/>
      <c r="K146" s="342"/>
    </row>
    <row r="147" spans="2:11" s="1" customFormat="1" ht="45" customHeight="1">
      <c r="B147" s="343"/>
      <c r="C147" s="344" t="s">
        <v>2932</v>
      </c>
      <c r="D147" s="344"/>
      <c r="E147" s="344"/>
      <c r="F147" s="344"/>
      <c r="G147" s="344"/>
      <c r="H147" s="344"/>
      <c r="I147" s="344"/>
      <c r="J147" s="344"/>
      <c r="K147" s="345"/>
    </row>
    <row r="148" spans="2:11" s="1" customFormat="1" ht="17.25" customHeight="1">
      <c r="B148" s="343"/>
      <c r="C148" s="346" t="s">
        <v>2867</v>
      </c>
      <c r="D148" s="346"/>
      <c r="E148" s="346"/>
      <c r="F148" s="346" t="s">
        <v>2868</v>
      </c>
      <c r="G148" s="347"/>
      <c r="H148" s="346" t="s">
        <v>54</v>
      </c>
      <c r="I148" s="346" t="s">
        <v>57</v>
      </c>
      <c r="J148" s="346" t="s">
        <v>2869</v>
      </c>
      <c r="K148" s="345"/>
    </row>
    <row r="149" spans="2:11" s="1" customFormat="1" ht="17.25" customHeight="1">
      <c r="B149" s="343"/>
      <c r="C149" s="348" t="s">
        <v>2870</v>
      </c>
      <c r="D149" s="348"/>
      <c r="E149" s="348"/>
      <c r="F149" s="349" t="s">
        <v>2871</v>
      </c>
      <c r="G149" s="350"/>
      <c r="H149" s="348"/>
      <c r="I149" s="348"/>
      <c r="J149" s="348" t="s">
        <v>2872</v>
      </c>
      <c r="K149" s="345"/>
    </row>
    <row r="150" spans="2:11" s="1" customFormat="1" ht="5.25" customHeight="1">
      <c r="B150" s="356"/>
      <c r="C150" s="351"/>
      <c r="D150" s="351"/>
      <c r="E150" s="351"/>
      <c r="F150" s="351"/>
      <c r="G150" s="352"/>
      <c r="H150" s="351"/>
      <c r="I150" s="351"/>
      <c r="J150" s="351"/>
      <c r="K150" s="379"/>
    </row>
    <row r="151" spans="2:11" s="1" customFormat="1" ht="15" customHeight="1">
      <c r="B151" s="356"/>
      <c r="C151" s="383" t="s">
        <v>2876</v>
      </c>
      <c r="D151" s="331"/>
      <c r="E151" s="331"/>
      <c r="F151" s="384" t="s">
        <v>2873</v>
      </c>
      <c r="G151" s="331"/>
      <c r="H151" s="383" t="s">
        <v>2913</v>
      </c>
      <c r="I151" s="383" t="s">
        <v>2875</v>
      </c>
      <c r="J151" s="383">
        <v>120</v>
      </c>
      <c r="K151" s="379"/>
    </row>
    <row r="152" spans="2:11" s="1" customFormat="1" ht="15" customHeight="1">
      <c r="B152" s="356"/>
      <c r="C152" s="383" t="s">
        <v>2922</v>
      </c>
      <c r="D152" s="331"/>
      <c r="E152" s="331"/>
      <c r="F152" s="384" t="s">
        <v>2873</v>
      </c>
      <c r="G152" s="331"/>
      <c r="H152" s="383" t="s">
        <v>2933</v>
      </c>
      <c r="I152" s="383" t="s">
        <v>2875</v>
      </c>
      <c r="J152" s="383" t="s">
        <v>2924</v>
      </c>
      <c r="K152" s="379"/>
    </row>
    <row r="153" spans="2:11" s="1" customFormat="1" ht="15" customHeight="1">
      <c r="B153" s="356"/>
      <c r="C153" s="383" t="s">
        <v>85</v>
      </c>
      <c r="D153" s="331"/>
      <c r="E153" s="331"/>
      <c r="F153" s="384" t="s">
        <v>2873</v>
      </c>
      <c r="G153" s="331"/>
      <c r="H153" s="383" t="s">
        <v>2934</v>
      </c>
      <c r="I153" s="383" t="s">
        <v>2875</v>
      </c>
      <c r="J153" s="383" t="s">
        <v>2924</v>
      </c>
      <c r="K153" s="379"/>
    </row>
    <row r="154" spans="2:11" s="1" customFormat="1" ht="15" customHeight="1">
      <c r="B154" s="356"/>
      <c r="C154" s="383" t="s">
        <v>2878</v>
      </c>
      <c r="D154" s="331"/>
      <c r="E154" s="331"/>
      <c r="F154" s="384" t="s">
        <v>2879</v>
      </c>
      <c r="G154" s="331"/>
      <c r="H154" s="383" t="s">
        <v>2913</v>
      </c>
      <c r="I154" s="383" t="s">
        <v>2875</v>
      </c>
      <c r="J154" s="383">
        <v>50</v>
      </c>
      <c r="K154" s="379"/>
    </row>
    <row r="155" spans="2:11" s="1" customFormat="1" ht="15" customHeight="1">
      <c r="B155" s="356"/>
      <c r="C155" s="383" t="s">
        <v>2881</v>
      </c>
      <c r="D155" s="331"/>
      <c r="E155" s="331"/>
      <c r="F155" s="384" t="s">
        <v>2873</v>
      </c>
      <c r="G155" s="331"/>
      <c r="H155" s="383" t="s">
        <v>2913</v>
      </c>
      <c r="I155" s="383" t="s">
        <v>2883</v>
      </c>
      <c r="J155" s="383"/>
      <c r="K155" s="379"/>
    </row>
    <row r="156" spans="2:11" s="1" customFormat="1" ht="15" customHeight="1">
      <c r="B156" s="356"/>
      <c r="C156" s="383" t="s">
        <v>2892</v>
      </c>
      <c r="D156" s="331"/>
      <c r="E156" s="331"/>
      <c r="F156" s="384" t="s">
        <v>2879</v>
      </c>
      <c r="G156" s="331"/>
      <c r="H156" s="383" t="s">
        <v>2913</v>
      </c>
      <c r="I156" s="383" t="s">
        <v>2875</v>
      </c>
      <c r="J156" s="383">
        <v>50</v>
      </c>
      <c r="K156" s="379"/>
    </row>
    <row r="157" spans="2:11" s="1" customFormat="1" ht="15" customHeight="1">
      <c r="B157" s="356"/>
      <c r="C157" s="383" t="s">
        <v>2900</v>
      </c>
      <c r="D157" s="331"/>
      <c r="E157" s="331"/>
      <c r="F157" s="384" t="s">
        <v>2879</v>
      </c>
      <c r="G157" s="331"/>
      <c r="H157" s="383" t="s">
        <v>2913</v>
      </c>
      <c r="I157" s="383" t="s">
        <v>2875</v>
      </c>
      <c r="J157" s="383">
        <v>50</v>
      </c>
      <c r="K157" s="379"/>
    </row>
    <row r="158" spans="2:11" s="1" customFormat="1" ht="15" customHeight="1">
      <c r="B158" s="356"/>
      <c r="C158" s="383" t="s">
        <v>2898</v>
      </c>
      <c r="D158" s="331"/>
      <c r="E158" s="331"/>
      <c r="F158" s="384" t="s">
        <v>2879</v>
      </c>
      <c r="G158" s="331"/>
      <c r="H158" s="383" t="s">
        <v>2913</v>
      </c>
      <c r="I158" s="383" t="s">
        <v>2875</v>
      </c>
      <c r="J158" s="383">
        <v>50</v>
      </c>
      <c r="K158" s="379"/>
    </row>
    <row r="159" spans="2:11" s="1" customFormat="1" ht="15" customHeight="1">
      <c r="B159" s="356"/>
      <c r="C159" s="383" t="s">
        <v>158</v>
      </c>
      <c r="D159" s="331"/>
      <c r="E159" s="331"/>
      <c r="F159" s="384" t="s">
        <v>2873</v>
      </c>
      <c r="G159" s="331"/>
      <c r="H159" s="383" t="s">
        <v>2935</v>
      </c>
      <c r="I159" s="383" t="s">
        <v>2875</v>
      </c>
      <c r="J159" s="383" t="s">
        <v>2936</v>
      </c>
      <c r="K159" s="379"/>
    </row>
    <row r="160" spans="2:11" s="1" customFormat="1" ht="15" customHeight="1">
      <c r="B160" s="356"/>
      <c r="C160" s="383" t="s">
        <v>2937</v>
      </c>
      <c r="D160" s="331"/>
      <c r="E160" s="331"/>
      <c r="F160" s="384" t="s">
        <v>2873</v>
      </c>
      <c r="G160" s="331"/>
      <c r="H160" s="383" t="s">
        <v>2938</v>
      </c>
      <c r="I160" s="383" t="s">
        <v>2908</v>
      </c>
      <c r="J160" s="383"/>
      <c r="K160" s="379"/>
    </row>
    <row r="161" spans="2:11" s="1" customFormat="1" ht="15" customHeight="1">
      <c r="B161" s="385"/>
      <c r="C161" s="365"/>
      <c r="D161" s="365"/>
      <c r="E161" s="365"/>
      <c r="F161" s="365"/>
      <c r="G161" s="365"/>
      <c r="H161" s="365"/>
      <c r="I161" s="365"/>
      <c r="J161" s="365"/>
      <c r="K161" s="386"/>
    </row>
    <row r="162" spans="2:11" s="1" customFormat="1" ht="18.75" customHeight="1">
      <c r="B162" s="367"/>
      <c r="C162" s="377"/>
      <c r="D162" s="377"/>
      <c r="E162" s="377"/>
      <c r="F162" s="387"/>
      <c r="G162" s="377"/>
      <c r="H162" s="377"/>
      <c r="I162" s="377"/>
      <c r="J162" s="377"/>
      <c r="K162" s="367"/>
    </row>
    <row r="163" spans="2:11" s="1" customFormat="1" ht="18.75" customHeight="1">
      <c r="B163" s="339"/>
      <c r="C163" s="339"/>
      <c r="D163" s="339"/>
      <c r="E163" s="339"/>
      <c r="F163" s="339"/>
      <c r="G163" s="339"/>
      <c r="H163" s="339"/>
      <c r="I163" s="339"/>
      <c r="J163" s="339"/>
      <c r="K163" s="339"/>
    </row>
    <row r="164" spans="2:11" s="1" customFormat="1" ht="7.5" customHeight="1">
      <c r="B164" s="318"/>
      <c r="C164" s="319"/>
      <c r="D164" s="319"/>
      <c r="E164" s="319"/>
      <c r="F164" s="319"/>
      <c r="G164" s="319"/>
      <c r="H164" s="319"/>
      <c r="I164" s="319"/>
      <c r="J164" s="319"/>
      <c r="K164" s="320"/>
    </row>
    <row r="165" spans="2:11" s="1" customFormat="1" ht="45" customHeight="1">
      <c r="B165" s="321"/>
      <c r="C165" s="322" t="s">
        <v>2939</v>
      </c>
      <c r="D165" s="322"/>
      <c r="E165" s="322"/>
      <c r="F165" s="322"/>
      <c r="G165" s="322"/>
      <c r="H165" s="322"/>
      <c r="I165" s="322"/>
      <c r="J165" s="322"/>
      <c r="K165" s="323"/>
    </row>
    <row r="166" spans="2:11" s="1" customFormat="1" ht="17.25" customHeight="1">
      <c r="B166" s="321"/>
      <c r="C166" s="346" t="s">
        <v>2867</v>
      </c>
      <c r="D166" s="346"/>
      <c r="E166" s="346"/>
      <c r="F166" s="346" t="s">
        <v>2868</v>
      </c>
      <c r="G166" s="388"/>
      <c r="H166" s="389" t="s">
        <v>54</v>
      </c>
      <c r="I166" s="389" t="s">
        <v>57</v>
      </c>
      <c r="J166" s="346" t="s">
        <v>2869</v>
      </c>
      <c r="K166" s="323"/>
    </row>
    <row r="167" spans="2:11" s="1" customFormat="1" ht="17.25" customHeight="1">
      <c r="B167" s="324"/>
      <c r="C167" s="348" t="s">
        <v>2870</v>
      </c>
      <c r="D167" s="348"/>
      <c r="E167" s="348"/>
      <c r="F167" s="349" t="s">
        <v>2871</v>
      </c>
      <c r="G167" s="390"/>
      <c r="H167" s="391"/>
      <c r="I167" s="391"/>
      <c r="J167" s="348" t="s">
        <v>2872</v>
      </c>
      <c r="K167" s="326"/>
    </row>
    <row r="168" spans="2:11" s="1" customFormat="1" ht="5.25" customHeight="1">
      <c r="B168" s="356"/>
      <c r="C168" s="351"/>
      <c r="D168" s="351"/>
      <c r="E168" s="351"/>
      <c r="F168" s="351"/>
      <c r="G168" s="352"/>
      <c r="H168" s="351"/>
      <c r="I168" s="351"/>
      <c r="J168" s="351"/>
      <c r="K168" s="379"/>
    </row>
    <row r="169" spans="2:11" s="1" customFormat="1" ht="15" customHeight="1">
      <c r="B169" s="356"/>
      <c r="C169" s="331" t="s">
        <v>2876</v>
      </c>
      <c r="D169" s="331"/>
      <c r="E169" s="331"/>
      <c r="F169" s="354" t="s">
        <v>2873</v>
      </c>
      <c r="G169" s="331"/>
      <c r="H169" s="331" t="s">
        <v>2913</v>
      </c>
      <c r="I169" s="331" t="s">
        <v>2875</v>
      </c>
      <c r="J169" s="331">
        <v>120</v>
      </c>
      <c r="K169" s="379"/>
    </row>
    <row r="170" spans="2:11" s="1" customFormat="1" ht="15" customHeight="1">
      <c r="B170" s="356"/>
      <c r="C170" s="331" t="s">
        <v>2922</v>
      </c>
      <c r="D170" s="331"/>
      <c r="E170" s="331"/>
      <c r="F170" s="354" t="s">
        <v>2873</v>
      </c>
      <c r="G170" s="331"/>
      <c r="H170" s="331" t="s">
        <v>2923</v>
      </c>
      <c r="I170" s="331" t="s">
        <v>2875</v>
      </c>
      <c r="J170" s="331" t="s">
        <v>2924</v>
      </c>
      <c r="K170" s="379"/>
    </row>
    <row r="171" spans="2:11" s="1" customFormat="1" ht="15" customHeight="1">
      <c r="B171" s="356"/>
      <c r="C171" s="331" t="s">
        <v>85</v>
      </c>
      <c r="D171" s="331"/>
      <c r="E171" s="331"/>
      <c r="F171" s="354" t="s">
        <v>2873</v>
      </c>
      <c r="G171" s="331"/>
      <c r="H171" s="331" t="s">
        <v>2940</v>
      </c>
      <c r="I171" s="331" t="s">
        <v>2875</v>
      </c>
      <c r="J171" s="331" t="s">
        <v>2924</v>
      </c>
      <c r="K171" s="379"/>
    </row>
    <row r="172" spans="2:11" s="1" customFormat="1" ht="15" customHeight="1">
      <c r="B172" s="356"/>
      <c r="C172" s="331" t="s">
        <v>2878</v>
      </c>
      <c r="D172" s="331"/>
      <c r="E172" s="331"/>
      <c r="F172" s="354" t="s">
        <v>2879</v>
      </c>
      <c r="G172" s="331"/>
      <c r="H172" s="331" t="s">
        <v>2940</v>
      </c>
      <c r="I172" s="331" t="s">
        <v>2875</v>
      </c>
      <c r="J172" s="331">
        <v>50</v>
      </c>
      <c r="K172" s="379"/>
    </row>
    <row r="173" spans="2:11" s="1" customFormat="1" ht="15" customHeight="1">
      <c r="B173" s="356"/>
      <c r="C173" s="331" t="s">
        <v>2881</v>
      </c>
      <c r="D173" s="331"/>
      <c r="E173" s="331"/>
      <c r="F173" s="354" t="s">
        <v>2873</v>
      </c>
      <c r="G173" s="331"/>
      <c r="H173" s="331" t="s">
        <v>2940</v>
      </c>
      <c r="I173" s="331" t="s">
        <v>2883</v>
      </c>
      <c r="J173" s="331"/>
      <c r="K173" s="379"/>
    </row>
    <row r="174" spans="2:11" s="1" customFormat="1" ht="15" customHeight="1">
      <c r="B174" s="356"/>
      <c r="C174" s="331" t="s">
        <v>2892</v>
      </c>
      <c r="D174" s="331"/>
      <c r="E174" s="331"/>
      <c r="F174" s="354" t="s">
        <v>2879</v>
      </c>
      <c r="G174" s="331"/>
      <c r="H174" s="331" t="s">
        <v>2940</v>
      </c>
      <c r="I174" s="331" t="s">
        <v>2875</v>
      </c>
      <c r="J174" s="331">
        <v>50</v>
      </c>
      <c r="K174" s="379"/>
    </row>
    <row r="175" spans="2:11" s="1" customFormat="1" ht="15" customHeight="1">
      <c r="B175" s="356"/>
      <c r="C175" s="331" t="s">
        <v>2900</v>
      </c>
      <c r="D175" s="331"/>
      <c r="E175" s="331"/>
      <c r="F175" s="354" t="s">
        <v>2879</v>
      </c>
      <c r="G175" s="331"/>
      <c r="H175" s="331" t="s">
        <v>2940</v>
      </c>
      <c r="I175" s="331" t="s">
        <v>2875</v>
      </c>
      <c r="J175" s="331">
        <v>50</v>
      </c>
      <c r="K175" s="379"/>
    </row>
    <row r="176" spans="2:11" s="1" customFormat="1" ht="15" customHeight="1">
      <c r="B176" s="356"/>
      <c r="C176" s="331" t="s">
        <v>2898</v>
      </c>
      <c r="D176" s="331"/>
      <c r="E176" s="331"/>
      <c r="F176" s="354" t="s">
        <v>2879</v>
      </c>
      <c r="G176" s="331"/>
      <c r="H176" s="331" t="s">
        <v>2940</v>
      </c>
      <c r="I176" s="331" t="s">
        <v>2875</v>
      </c>
      <c r="J176" s="331">
        <v>50</v>
      </c>
      <c r="K176" s="379"/>
    </row>
    <row r="177" spans="2:11" s="1" customFormat="1" ht="15" customHeight="1">
      <c r="B177" s="356"/>
      <c r="C177" s="331" t="s">
        <v>193</v>
      </c>
      <c r="D177" s="331"/>
      <c r="E177" s="331"/>
      <c r="F177" s="354" t="s">
        <v>2873</v>
      </c>
      <c r="G177" s="331"/>
      <c r="H177" s="331" t="s">
        <v>2941</v>
      </c>
      <c r="I177" s="331" t="s">
        <v>2942</v>
      </c>
      <c r="J177" s="331"/>
      <c r="K177" s="379"/>
    </row>
    <row r="178" spans="2:11" s="1" customFormat="1" ht="15" customHeight="1">
      <c r="B178" s="356"/>
      <c r="C178" s="331" t="s">
        <v>57</v>
      </c>
      <c r="D178" s="331"/>
      <c r="E178" s="331"/>
      <c r="F178" s="354" t="s">
        <v>2873</v>
      </c>
      <c r="G178" s="331"/>
      <c r="H178" s="331" t="s">
        <v>2943</v>
      </c>
      <c r="I178" s="331" t="s">
        <v>2944</v>
      </c>
      <c r="J178" s="331">
        <v>1</v>
      </c>
      <c r="K178" s="379"/>
    </row>
    <row r="179" spans="2:11" s="1" customFormat="1" ht="15" customHeight="1">
      <c r="B179" s="356"/>
      <c r="C179" s="331" t="s">
        <v>53</v>
      </c>
      <c r="D179" s="331"/>
      <c r="E179" s="331"/>
      <c r="F179" s="354" t="s">
        <v>2873</v>
      </c>
      <c r="G179" s="331"/>
      <c r="H179" s="331" t="s">
        <v>2945</v>
      </c>
      <c r="I179" s="331" t="s">
        <v>2875</v>
      </c>
      <c r="J179" s="331">
        <v>20</v>
      </c>
      <c r="K179" s="379"/>
    </row>
    <row r="180" spans="2:11" s="1" customFormat="1" ht="15" customHeight="1">
      <c r="B180" s="356"/>
      <c r="C180" s="331" t="s">
        <v>54</v>
      </c>
      <c r="D180" s="331"/>
      <c r="E180" s="331"/>
      <c r="F180" s="354" t="s">
        <v>2873</v>
      </c>
      <c r="G180" s="331"/>
      <c r="H180" s="331" t="s">
        <v>2946</v>
      </c>
      <c r="I180" s="331" t="s">
        <v>2875</v>
      </c>
      <c r="J180" s="331">
        <v>255</v>
      </c>
      <c r="K180" s="379"/>
    </row>
    <row r="181" spans="2:11" s="1" customFormat="1" ht="15" customHeight="1">
      <c r="B181" s="356"/>
      <c r="C181" s="331" t="s">
        <v>194</v>
      </c>
      <c r="D181" s="331"/>
      <c r="E181" s="331"/>
      <c r="F181" s="354" t="s">
        <v>2873</v>
      </c>
      <c r="G181" s="331"/>
      <c r="H181" s="331" t="s">
        <v>2837</v>
      </c>
      <c r="I181" s="331" t="s">
        <v>2875</v>
      </c>
      <c r="J181" s="331">
        <v>10</v>
      </c>
      <c r="K181" s="379"/>
    </row>
    <row r="182" spans="2:11" s="1" customFormat="1" ht="15" customHeight="1">
      <c r="B182" s="356"/>
      <c r="C182" s="331" t="s">
        <v>195</v>
      </c>
      <c r="D182" s="331"/>
      <c r="E182" s="331"/>
      <c r="F182" s="354" t="s">
        <v>2873</v>
      </c>
      <c r="G182" s="331"/>
      <c r="H182" s="331" t="s">
        <v>2947</v>
      </c>
      <c r="I182" s="331" t="s">
        <v>2908</v>
      </c>
      <c r="J182" s="331"/>
      <c r="K182" s="379"/>
    </row>
    <row r="183" spans="2:11" s="1" customFormat="1" ht="15" customHeight="1">
      <c r="B183" s="356"/>
      <c r="C183" s="331" t="s">
        <v>2948</v>
      </c>
      <c r="D183" s="331"/>
      <c r="E183" s="331"/>
      <c r="F183" s="354" t="s">
        <v>2873</v>
      </c>
      <c r="G183" s="331"/>
      <c r="H183" s="331" t="s">
        <v>2949</v>
      </c>
      <c r="I183" s="331" t="s">
        <v>2908</v>
      </c>
      <c r="J183" s="331"/>
      <c r="K183" s="379"/>
    </row>
    <row r="184" spans="2:11" s="1" customFormat="1" ht="15" customHeight="1">
      <c r="B184" s="356"/>
      <c r="C184" s="331" t="s">
        <v>2937</v>
      </c>
      <c r="D184" s="331"/>
      <c r="E184" s="331"/>
      <c r="F184" s="354" t="s">
        <v>2873</v>
      </c>
      <c r="G184" s="331"/>
      <c r="H184" s="331" t="s">
        <v>2950</v>
      </c>
      <c r="I184" s="331" t="s">
        <v>2908</v>
      </c>
      <c r="J184" s="331"/>
      <c r="K184" s="379"/>
    </row>
    <row r="185" spans="2:11" s="1" customFormat="1" ht="15" customHeight="1">
      <c r="B185" s="356"/>
      <c r="C185" s="331" t="s">
        <v>197</v>
      </c>
      <c r="D185" s="331"/>
      <c r="E185" s="331"/>
      <c r="F185" s="354" t="s">
        <v>2879</v>
      </c>
      <c r="G185" s="331"/>
      <c r="H185" s="331" t="s">
        <v>2951</v>
      </c>
      <c r="I185" s="331" t="s">
        <v>2875</v>
      </c>
      <c r="J185" s="331">
        <v>50</v>
      </c>
      <c r="K185" s="379"/>
    </row>
    <row r="186" spans="2:11" s="1" customFormat="1" ht="15" customHeight="1">
      <c r="B186" s="356"/>
      <c r="C186" s="331" t="s">
        <v>2952</v>
      </c>
      <c r="D186" s="331"/>
      <c r="E186" s="331"/>
      <c r="F186" s="354" t="s">
        <v>2879</v>
      </c>
      <c r="G186" s="331"/>
      <c r="H186" s="331" t="s">
        <v>2953</v>
      </c>
      <c r="I186" s="331" t="s">
        <v>2954</v>
      </c>
      <c r="J186" s="331"/>
      <c r="K186" s="379"/>
    </row>
    <row r="187" spans="2:11" s="1" customFormat="1" ht="15" customHeight="1">
      <c r="B187" s="356"/>
      <c r="C187" s="331" t="s">
        <v>2955</v>
      </c>
      <c r="D187" s="331"/>
      <c r="E187" s="331"/>
      <c r="F187" s="354" t="s">
        <v>2879</v>
      </c>
      <c r="G187" s="331"/>
      <c r="H187" s="331" t="s">
        <v>2956</v>
      </c>
      <c r="I187" s="331" t="s">
        <v>2954</v>
      </c>
      <c r="J187" s="331"/>
      <c r="K187" s="379"/>
    </row>
    <row r="188" spans="2:11" s="1" customFormat="1" ht="15" customHeight="1">
      <c r="B188" s="356"/>
      <c r="C188" s="331" t="s">
        <v>2957</v>
      </c>
      <c r="D188" s="331"/>
      <c r="E188" s="331"/>
      <c r="F188" s="354" t="s">
        <v>2879</v>
      </c>
      <c r="G188" s="331"/>
      <c r="H188" s="331" t="s">
        <v>2958</v>
      </c>
      <c r="I188" s="331" t="s">
        <v>2954</v>
      </c>
      <c r="J188" s="331"/>
      <c r="K188" s="379"/>
    </row>
    <row r="189" spans="2:11" s="1" customFormat="1" ht="15" customHeight="1">
      <c r="B189" s="356"/>
      <c r="C189" s="392" t="s">
        <v>2959</v>
      </c>
      <c r="D189" s="331"/>
      <c r="E189" s="331"/>
      <c r="F189" s="354" t="s">
        <v>2879</v>
      </c>
      <c r="G189" s="331"/>
      <c r="H189" s="331" t="s">
        <v>2960</v>
      </c>
      <c r="I189" s="331" t="s">
        <v>2961</v>
      </c>
      <c r="J189" s="393" t="s">
        <v>2962</v>
      </c>
      <c r="K189" s="379"/>
    </row>
    <row r="190" spans="2:11" s="18" customFormat="1" ht="15" customHeight="1">
      <c r="B190" s="394"/>
      <c r="C190" s="395" t="s">
        <v>2963</v>
      </c>
      <c r="D190" s="396"/>
      <c r="E190" s="396"/>
      <c r="F190" s="397" t="s">
        <v>2879</v>
      </c>
      <c r="G190" s="396"/>
      <c r="H190" s="396" t="s">
        <v>2964</v>
      </c>
      <c r="I190" s="396" t="s">
        <v>2961</v>
      </c>
      <c r="J190" s="398" t="s">
        <v>2962</v>
      </c>
      <c r="K190" s="399"/>
    </row>
    <row r="191" spans="2:11" s="1" customFormat="1" ht="15" customHeight="1">
      <c r="B191" s="356"/>
      <c r="C191" s="392" t="s">
        <v>42</v>
      </c>
      <c r="D191" s="331"/>
      <c r="E191" s="331"/>
      <c r="F191" s="354" t="s">
        <v>2873</v>
      </c>
      <c r="G191" s="331"/>
      <c r="H191" s="328" t="s">
        <v>2965</v>
      </c>
      <c r="I191" s="331" t="s">
        <v>2966</v>
      </c>
      <c r="J191" s="331"/>
      <c r="K191" s="379"/>
    </row>
    <row r="192" spans="2:11" s="1" customFormat="1" ht="15" customHeight="1">
      <c r="B192" s="356"/>
      <c r="C192" s="392" t="s">
        <v>2967</v>
      </c>
      <c r="D192" s="331"/>
      <c r="E192" s="331"/>
      <c r="F192" s="354" t="s">
        <v>2873</v>
      </c>
      <c r="G192" s="331"/>
      <c r="H192" s="331" t="s">
        <v>2968</v>
      </c>
      <c r="I192" s="331" t="s">
        <v>2908</v>
      </c>
      <c r="J192" s="331"/>
      <c r="K192" s="379"/>
    </row>
    <row r="193" spans="2:11" s="1" customFormat="1" ht="15" customHeight="1">
      <c r="B193" s="356"/>
      <c r="C193" s="392" t="s">
        <v>2969</v>
      </c>
      <c r="D193" s="331"/>
      <c r="E193" s="331"/>
      <c r="F193" s="354" t="s">
        <v>2873</v>
      </c>
      <c r="G193" s="331"/>
      <c r="H193" s="331" t="s">
        <v>2970</v>
      </c>
      <c r="I193" s="331" t="s">
        <v>2908</v>
      </c>
      <c r="J193" s="331"/>
      <c r="K193" s="379"/>
    </row>
    <row r="194" spans="2:11" s="1" customFormat="1" ht="15" customHeight="1">
      <c r="B194" s="356"/>
      <c r="C194" s="392" t="s">
        <v>2971</v>
      </c>
      <c r="D194" s="331"/>
      <c r="E194" s="331"/>
      <c r="F194" s="354" t="s">
        <v>2879</v>
      </c>
      <c r="G194" s="331"/>
      <c r="H194" s="331" t="s">
        <v>2972</v>
      </c>
      <c r="I194" s="331" t="s">
        <v>2908</v>
      </c>
      <c r="J194" s="331"/>
      <c r="K194" s="379"/>
    </row>
    <row r="195" spans="2:11" s="1" customFormat="1" ht="15" customHeight="1">
      <c r="B195" s="385"/>
      <c r="C195" s="400"/>
      <c r="D195" s="365"/>
      <c r="E195" s="365"/>
      <c r="F195" s="365"/>
      <c r="G195" s="365"/>
      <c r="H195" s="365"/>
      <c r="I195" s="365"/>
      <c r="J195" s="365"/>
      <c r="K195" s="386"/>
    </row>
    <row r="196" spans="2:11" s="1" customFormat="1" ht="18.75" customHeight="1">
      <c r="B196" s="367"/>
      <c r="C196" s="377"/>
      <c r="D196" s="377"/>
      <c r="E196" s="377"/>
      <c r="F196" s="387"/>
      <c r="G196" s="377"/>
      <c r="H196" s="377"/>
      <c r="I196" s="377"/>
      <c r="J196" s="377"/>
      <c r="K196" s="367"/>
    </row>
    <row r="197" spans="2:11" s="1" customFormat="1" ht="18.75" customHeight="1">
      <c r="B197" s="367"/>
      <c r="C197" s="377"/>
      <c r="D197" s="377"/>
      <c r="E197" s="377"/>
      <c r="F197" s="387"/>
      <c r="G197" s="377"/>
      <c r="H197" s="377"/>
      <c r="I197" s="377"/>
      <c r="J197" s="377"/>
      <c r="K197" s="367"/>
    </row>
    <row r="198" spans="2:11" s="1" customFormat="1" ht="18.75" customHeight="1">
      <c r="B198" s="339"/>
      <c r="C198" s="339"/>
      <c r="D198" s="339"/>
      <c r="E198" s="339"/>
      <c r="F198" s="339"/>
      <c r="G198" s="339"/>
      <c r="H198" s="339"/>
      <c r="I198" s="339"/>
      <c r="J198" s="339"/>
      <c r="K198" s="339"/>
    </row>
    <row r="199" spans="2:11" s="1" customFormat="1" ht="13.5">
      <c r="B199" s="318"/>
      <c r="C199" s="319"/>
      <c r="D199" s="319"/>
      <c r="E199" s="319"/>
      <c r="F199" s="319"/>
      <c r="G199" s="319"/>
      <c r="H199" s="319"/>
      <c r="I199" s="319"/>
      <c r="J199" s="319"/>
      <c r="K199" s="320"/>
    </row>
    <row r="200" spans="2:11" s="1" customFormat="1" ht="21">
      <c r="B200" s="321"/>
      <c r="C200" s="322" t="s">
        <v>2973</v>
      </c>
      <c r="D200" s="322"/>
      <c r="E200" s="322"/>
      <c r="F200" s="322"/>
      <c r="G200" s="322"/>
      <c r="H200" s="322"/>
      <c r="I200" s="322"/>
      <c r="J200" s="322"/>
      <c r="K200" s="323"/>
    </row>
    <row r="201" spans="2:11" s="1" customFormat="1" ht="25.5" customHeight="1">
      <c r="B201" s="321"/>
      <c r="C201" s="401" t="s">
        <v>2974</v>
      </c>
      <c r="D201" s="401"/>
      <c r="E201" s="401"/>
      <c r="F201" s="401" t="s">
        <v>2975</v>
      </c>
      <c r="G201" s="402"/>
      <c r="H201" s="401" t="s">
        <v>2976</v>
      </c>
      <c r="I201" s="401"/>
      <c r="J201" s="401"/>
      <c r="K201" s="323"/>
    </row>
    <row r="202" spans="2:11" s="1" customFormat="1" ht="5.25" customHeight="1">
      <c r="B202" s="356"/>
      <c r="C202" s="351"/>
      <c r="D202" s="351"/>
      <c r="E202" s="351"/>
      <c r="F202" s="351"/>
      <c r="G202" s="377"/>
      <c r="H202" s="351"/>
      <c r="I202" s="351"/>
      <c r="J202" s="351"/>
      <c r="K202" s="379"/>
    </row>
    <row r="203" spans="2:11" s="1" customFormat="1" ht="15" customHeight="1">
      <c r="B203" s="356"/>
      <c r="C203" s="331" t="s">
        <v>2966</v>
      </c>
      <c r="D203" s="331"/>
      <c r="E203" s="331"/>
      <c r="F203" s="354" t="s">
        <v>43</v>
      </c>
      <c r="G203" s="331"/>
      <c r="H203" s="331" t="s">
        <v>2977</v>
      </c>
      <c r="I203" s="331"/>
      <c r="J203" s="331"/>
      <c r="K203" s="379"/>
    </row>
    <row r="204" spans="2:11" s="1" customFormat="1" ht="15" customHeight="1">
      <c r="B204" s="356"/>
      <c r="C204" s="331"/>
      <c r="D204" s="331"/>
      <c r="E204" s="331"/>
      <c r="F204" s="354" t="s">
        <v>44</v>
      </c>
      <c r="G204" s="331"/>
      <c r="H204" s="331" t="s">
        <v>2978</v>
      </c>
      <c r="I204" s="331"/>
      <c r="J204" s="331"/>
      <c r="K204" s="379"/>
    </row>
    <row r="205" spans="2:11" s="1" customFormat="1" ht="15" customHeight="1">
      <c r="B205" s="356"/>
      <c r="C205" s="331"/>
      <c r="D205" s="331"/>
      <c r="E205" s="331"/>
      <c r="F205" s="354" t="s">
        <v>47</v>
      </c>
      <c r="G205" s="331"/>
      <c r="H205" s="331" t="s">
        <v>2979</v>
      </c>
      <c r="I205" s="331"/>
      <c r="J205" s="331"/>
      <c r="K205" s="379"/>
    </row>
    <row r="206" spans="2:11" s="1" customFormat="1" ht="15" customHeight="1">
      <c r="B206" s="356"/>
      <c r="C206" s="331"/>
      <c r="D206" s="331"/>
      <c r="E206" s="331"/>
      <c r="F206" s="354" t="s">
        <v>45</v>
      </c>
      <c r="G206" s="331"/>
      <c r="H206" s="331" t="s">
        <v>2980</v>
      </c>
      <c r="I206" s="331"/>
      <c r="J206" s="331"/>
      <c r="K206" s="379"/>
    </row>
    <row r="207" spans="2:11" s="1" customFormat="1" ht="15" customHeight="1">
      <c r="B207" s="356"/>
      <c r="C207" s="331"/>
      <c r="D207" s="331"/>
      <c r="E207" s="331"/>
      <c r="F207" s="354" t="s">
        <v>46</v>
      </c>
      <c r="G207" s="331"/>
      <c r="H207" s="331" t="s">
        <v>2981</v>
      </c>
      <c r="I207" s="331"/>
      <c r="J207" s="331"/>
      <c r="K207" s="379"/>
    </row>
    <row r="208" spans="2:11" s="1" customFormat="1" ht="15" customHeight="1">
      <c r="B208" s="356"/>
      <c r="C208" s="331"/>
      <c r="D208" s="331"/>
      <c r="E208" s="331"/>
      <c r="F208" s="354"/>
      <c r="G208" s="331"/>
      <c r="H208" s="331"/>
      <c r="I208" s="331"/>
      <c r="J208" s="331"/>
      <c r="K208" s="379"/>
    </row>
    <row r="209" spans="2:11" s="1" customFormat="1" ht="15" customHeight="1">
      <c r="B209" s="356"/>
      <c r="C209" s="331" t="s">
        <v>2920</v>
      </c>
      <c r="D209" s="331"/>
      <c r="E209" s="331"/>
      <c r="F209" s="354" t="s">
        <v>78</v>
      </c>
      <c r="G209" s="331"/>
      <c r="H209" s="331" t="s">
        <v>2982</v>
      </c>
      <c r="I209" s="331"/>
      <c r="J209" s="331"/>
      <c r="K209" s="379"/>
    </row>
    <row r="210" spans="2:11" s="1" customFormat="1" ht="15" customHeight="1">
      <c r="B210" s="356"/>
      <c r="C210" s="331"/>
      <c r="D210" s="331"/>
      <c r="E210" s="331"/>
      <c r="F210" s="354" t="s">
        <v>2818</v>
      </c>
      <c r="G210" s="331"/>
      <c r="H210" s="331" t="s">
        <v>2819</v>
      </c>
      <c r="I210" s="331"/>
      <c r="J210" s="331"/>
      <c r="K210" s="379"/>
    </row>
    <row r="211" spans="2:11" s="1" customFormat="1" ht="15" customHeight="1">
      <c r="B211" s="356"/>
      <c r="C211" s="331"/>
      <c r="D211" s="331"/>
      <c r="E211" s="331"/>
      <c r="F211" s="354" t="s">
        <v>2816</v>
      </c>
      <c r="G211" s="331"/>
      <c r="H211" s="331" t="s">
        <v>2983</v>
      </c>
      <c r="I211" s="331"/>
      <c r="J211" s="331"/>
      <c r="K211" s="379"/>
    </row>
    <row r="212" spans="2:11" s="1" customFormat="1" ht="15" customHeight="1">
      <c r="B212" s="403"/>
      <c r="C212" s="331"/>
      <c r="D212" s="331"/>
      <c r="E212" s="331"/>
      <c r="F212" s="354" t="s">
        <v>131</v>
      </c>
      <c r="G212" s="392"/>
      <c r="H212" s="383" t="s">
        <v>2820</v>
      </c>
      <c r="I212" s="383"/>
      <c r="J212" s="383"/>
      <c r="K212" s="404"/>
    </row>
    <row r="213" spans="2:11" s="1" customFormat="1" ht="15" customHeight="1">
      <c r="B213" s="403"/>
      <c r="C213" s="331"/>
      <c r="D213" s="331"/>
      <c r="E213" s="331"/>
      <c r="F213" s="354" t="s">
        <v>2821</v>
      </c>
      <c r="G213" s="392"/>
      <c r="H213" s="383" t="s">
        <v>2795</v>
      </c>
      <c r="I213" s="383"/>
      <c r="J213" s="383"/>
      <c r="K213" s="404"/>
    </row>
    <row r="214" spans="2:11" s="1" customFormat="1" ht="15" customHeight="1">
      <c r="B214" s="403"/>
      <c r="C214" s="331"/>
      <c r="D214" s="331"/>
      <c r="E214" s="331"/>
      <c r="F214" s="354"/>
      <c r="G214" s="392"/>
      <c r="H214" s="383"/>
      <c r="I214" s="383"/>
      <c r="J214" s="383"/>
      <c r="K214" s="404"/>
    </row>
    <row r="215" spans="2:11" s="1" customFormat="1" ht="15" customHeight="1">
      <c r="B215" s="403"/>
      <c r="C215" s="331" t="s">
        <v>2944</v>
      </c>
      <c r="D215" s="331"/>
      <c r="E215" s="331"/>
      <c r="F215" s="354">
        <v>1</v>
      </c>
      <c r="G215" s="392"/>
      <c r="H215" s="383" t="s">
        <v>2984</v>
      </c>
      <c r="I215" s="383"/>
      <c r="J215" s="383"/>
      <c r="K215" s="404"/>
    </row>
    <row r="216" spans="2:11" s="1" customFormat="1" ht="15" customHeight="1">
      <c r="B216" s="403"/>
      <c r="C216" s="331"/>
      <c r="D216" s="331"/>
      <c r="E216" s="331"/>
      <c r="F216" s="354">
        <v>2</v>
      </c>
      <c r="G216" s="392"/>
      <c r="H216" s="383" t="s">
        <v>2985</v>
      </c>
      <c r="I216" s="383"/>
      <c r="J216" s="383"/>
      <c r="K216" s="404"/>
    </row>
    <row r="217" spans="2:11" s="1" customFormat="1" ht="15" customHeight="1">
      <c r="B217" s="403"/>
      <c r="C217" s="331"/>
      <c r="D217" s="331"/>
      <c r="E217" s="331"/>
      <c r="F217" s="354">
        <v>3</v>
      </c>
      <c r="G217" s="392"/>
      <c r="H217" s="383" t="s">
        <v>2986</v>
      </c>
      <c r="I217" s="383"/>
      <c r="J217" s="383"/>
      <c r="K217" s="404"/>
    </row>
    <row r="218" spans="2:11" s="1" customFormat="1" ht="15" customHeight="1">
      <c r="B218" s="403"/>
      <c r="C218" s="331"/>
      <c r="D218" s="331"/>
      <c r="E218" s="331"/>
      <c r="F218" s="354">
        <v>4</v>
      </c>
      <c r="G218" s="392"/>
      <c r="H218" s="383" t="s">
        <v>2987</v>
      </c>
      <c r="I218" s="383"/>
      <c r="J218" s="383"/>
      <c r="K218" s="404"/>
    </row>
    <row r="219" spans="2:11" s="1" customFormat="1" ht="12.75" customHeight="1">
      <c r="B219" s="405"/>
      <c r="C219" s="406"/>
      <c r="D219" s="406"/>
      <c r="E219" s="406"/>
      <c r="F219" s="406"/>
      <c r="G219" s="406"/>
      <c r="H219" s="406"/>
      <c r="I219" s="406"/>
      <c r="J219" s="406"/>
      <c r="K219" s="407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86</v>
      </c>
      <c r="AZ2" s="142" t="s">
        <v>134</v>
      </c>
      <c r="BA2" s="142" t="s">
        <v>19</v>
      </c>
      <c r="BB2" s="142" t="s">
        <v>19</v>
      </c>
      <c r="BC2" s="142" t="s">
        <v>135</v>
      </c>
      <c r="BD2" s="142" t="s">
        <v>81</v>
      </c>
    </row>
    <row r="3" spans="2:5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81</v>
      </c>
      <c r="AZ3" s="142" t="s">
        <v>136</v>
      </c>
      <c r="BA3" s="142" t="s">
        <v>19</v>
      </c>
      <c r="BB3" s="142" t="s">
        <v>19</v>
      </c>
      <c r="BC3" s="142" t="s">
        <v>137</v>
      </c>
      <c r="BD3" s="142" t="s">
        <v>81</v>
      </c>
    </row>
    <row r="4" spans="2:56" s="1" customFormat="1" ht="24.95" customHeight="1">
      <c r="B4" s="23"/>
      <c r="D4" s="145" t="s">
        <v>138</v>
      </c>
      <c r="L4" s="23"/>
      <c r="M4" s="146" t="s">
        <v>10</v>
      </c>
      <c r="AT4" s="20" t="s">
        <v>4</v>
      </c>
      <c r="AZ4" s="142" t="s">
        <v>139</v>
      </c>
      <c r="BA4" s="142" t="s">
        <v>19</v>
      </c>
      <c r="BB4" s="142" t="s">
        <v>19</v>
      </c>
      <c r="BC4" s="142" t="s">
        <v>140</v>
      </c>
      <c r="BD4" s="142" t="s">
        <v>81</v>
      </c>
    </row>
    <row r="5" spans="2:56" s="1" customFormat="1" ht="6.95" customHeight="1">
      <c r="B5" s="23"/>
      <c r="L5" s="23"/>
      <c r="AZ5" s="142" t="s">
        <v>141</v>
      </c>
      <c r="BA5" s="142" t="s">
        <v>19</v>
      </c>
      <c r="BB5" s="142" t="s">
        <v>19</v>
      </c>
      <c r="BC5" s="142" t="s">
        <v>142</v>
      </c>
      <c r="BD5" s="142" t="s">
        <v>81</v>
      </c>
    </row>
    <row r="6" spans="2:56" s="1" customFormat="1" ht="12" customHeight="1">
      <c r="B6" s="23"/>
      <c r="D6" s="147" t="s">
        <v>16</v>
      </c>
      <c r="L6" s="23"/>
      <c r="AZ6" s="142" t="s">
        <v>143</v>
      </c>
      <c r="BA6" s="142" t="s">
        <v>19</v>
      </c>
      <c r="BB6" s="142" t="s">
        <v>19</v>
      </c>
      <c r="BC6" s="142" t="s">
        <v>144</v>
      </c>
      <c r="BD6" s="142" t="s">
        <v>81</v>
      </c>
    </row>
    <row r="7" spans="2:56" s="1" customFormat="1" ht="26.25" customHeight="1">
      <c r="B7" s="23"/>
      <c r="E7" s="148" t="str">
        <f>'Rekapitulace stavby'!K6</f>
        <v>ZČU - REKONSTRUKCE POSLUCHÁREN UP 101,104,108,112 a 115</v>
      </c>
      <c r="F7" s="147"/>
      <c r="G7" s="147"/>
      <c r="H7" s="147"/>
      <c r="L7" s="23"/>
      <c r="AZ7" s="142" t="s">
        <v>145</v>
      </c>
      <c r="BA7" s="142" t="s">
        <v>19</v>
      </c>
      <c r="BB7" s="142" t="s">
        <v>19</v>
      </c>
      <c r="BC7" s="142" t="s">
        <v>146</v>
      </c>
      <c r="BD7" s="142" t="s">
        <v>81</v>
      </c>
    </row>
    <row r="8" spans="2:56" s="1" customFormat="1" ht="12" customHeight="1">
      <c r="B8" s="23"/>
      <c r="D8" s="147" t="s">
        <v>147</v>
      </c>
      <c r="L8" s="23"/>
      <c r="AZ8" s="142" t="s">
        <v>148</v>
      </c>
      <c r="BA8" s="142" t="s">
        <v>19</v>
      </c>
      <c r="BB8" s="142" t="s">
        <v>19</v>
      </c>
      <c r="BC8" s="142" t="s">
        <v>149</v>
      </c>
      <c r="BD8" s="142" t="s">
        <v>81</v>
      </c>
    </row>
    <row r="9" spans="1:56" s="2" customFormat="1" ht="16.5" customHeight="1">
      <c r="A9" s="41"/>
      <c r="B9" s="47"/>
      <c r="C9" s="41"/>
      <c r="D9" s="41"/>
      <c r="E9" s="148" t="s">
        <v>150</v>
      </c>
      <c r="F9" s="41"/>
      <c r="G9" s="41"/>
      <c r="H9" s="41"/>
      <c r="I9" s="41"/>
      <c r="J9" s="41"/>
      <c r="K9" s="41"/>
      <c r="L9" s="149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Z9" s="142" t="s">
        <v>151</v>
      </c>
      <c r="BA9" s="142" t="s">
        <v>19</v>
      </c>
      <c r="BB9" s="142" t="s">
        <v>19</v>
      </c>
      <c r="BC9" s="142" t="s">
        <v>152</v>
      </c>
      <c r="BD9" s="142" t="s">
        <v>81</v>
      </c>
    </row>
    <row r="10" spans="1:56" s="2" customFormat="1" ht="12" customHeight="1">
      <c r="A10" s="41"/>
      <c r="B10" s="47"/>
      <c r="C10" s="41"/>
      <c r="D10" s="147" t="s">
        <v>153</v>
      </c>
      <c r="E10" s="41"/>
      <c r="F10" s="41"/>
      <c r="G10" s="41"/>
      <c r="H10" s="41"/>
      <c r="I10" s="41"/>
      <c r="J10" s="41"/>
      <c r="K10" s="41"/>
      <c r="L10" s="149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Z10" s="142" t="s">
        <v>154</v>
      </c>
      <c r="BA10" s="142" t="s">
        <v>19</v>
      </c>
      <c r="BB10" s="142" t="s">
        <v>19</v>
      </c>
      <c r="BC10" s="142" t="s">
        <v>155</v>
      </c>
      <c r="BD10" s="142" t="s">
        <v>81</v>
      </c>
    </row>
    <row r="11" spans="1:31" s="2" customFormat="1" ht="16.5" customHeight="1">
      <c r="A11" s="41"/>
      <c r="B11" s="47"/>
      <c r="C11" s="41"/>
      <c r="D11" s="41"/>
      <c r="E11" s="150" t="s">
        <v>156</v>
      </c>
      <c r="F11" s="41"/>
      <c r="G11" s="41"/>
      <c r="H11" s="41"/>
      <c r="I11" s="41"/>
      <c r="J11" s="41"/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7" t="s">
        <v>18</v>
      </c>
      <c r="E13" s="41"/>
      <c r="F13" s="136" t="s">
        <v>19</v>
      </c>
      <c r="G13" s="41"/>
      <c r="H13" s="41"/>
      <c r="I13" s="147" t="s">
        <v>20</v>
      </c>
      <c r="J13" s="136" t="s">
        <v>19</v>
      </c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7" t="s">
        <v>21</v>
      </c>
      <c r="E14" s="41"/>
      <c r="F14" s="136" t="s">
        <v>22</v>
      </c>
      <c r="G14" s="41"/>
      <c r="H14" s="41"/>
      <c r="I14" s="147" t="s">
        <v>23</v>
      </c>
      <c r="J14" s="151" t="str">
        <f>'Rekapitulace stavby'!AN8</f>
        <v>15. 1. 2024</v>
      </c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25</v>
      </c>
      <c r="E16" s="41"/>
      <c r="F16" s="41"/>
      <c r="G16" s="41"/>
      <c r="H16" s="41"/>
      <c r="I16" s="147" t="s">
        <v>26</v>
      </c>
      <c r="J16" s="136" t="s">
        <v>19</v>
      </c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27</v>
      </c>
      <c r="F17" s="41"/>
      <c r="G17" s="41"/>
      <c r="H17" s="41"/>
      <c r="I17" s="147" t="s">
        <v>28</v>
      </c>
      <c r="J17" s="136" t="s">
        <v>19</v>
      </c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7" t="s">
        <v>29</v>
      </c>
      <c r="E19" s="41"/>
      <c r="F19" s="41"/>
      <c r="G19" s="41"/>
      <c r="H19" s="41"/>
      <c r="I19" s="147" t="s">
        <v>26</v>
      </c>
      <c r="J19" s="36" t="str">
        <f>'Rekapitulace stavby'!AN13</f>
        <v>Vyplň údaj</v>
      </c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47" t="s">
        <v>28</v>
      </c>
      <c r="J20" s="36" t="str">
        <f>'Rekapitulace stavby'!AN14</f>
        <v>Vyplň údaj</v>
      </c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7" t="s">
        <v>31</v>
      </c>
      <c r="E22" s="41"/>
      <c r="F22" s="41"/>
      <c r="G22" s="41"/>
      <c r="H22" s="41"/>
      <c r="I22" s="147" t="s">
        <v>26</v>
      </c>
      <c r="J22" s="136" t="s">
        <v>19</v>
      </c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32</v>
      </c>
      <c r="F23" s="41"/>
      <c r="G23" s="41"/>
      <c r="H23" s="41"/>
      <c r="I23" s="147" t="s">
        <v>28</v>
      </c>
      <c r="J23" s="136" t="s">
        <v>19</v>
      </c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7" t="s">
        <v>34</v>
      </c>
      <c r="E25" s="41"/>
      <c r="F25" s="41"/>
      <c r="G25" s="41"/>
      <c r="H25" s="41"/>
      <c r="I25" s="147" t="s">
        <v>26</v>
      </c>
      <c r="J25" s="136" t="s">
        <v>19</v>
      </c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">
        <v>35</v>
      </c>
      <c r="F26" s="41"/>
      <c r="G26" s="41"/>
      <c r="H26" s="41"/>
      <c r="I26" s="147" t="s">
        <v>28</v>
      </c>
      <c r="J26" s="136" t="s">
        <v>19</v>
      </c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9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7" t="s">
        <v>36</v>
      </c>
      <c r="E28" s="41"/>
      <c r="F28" s="41"/>
      <c r="G28" s="41"/>
      <c r="H28" s="41"/>
      <c r="I28" s="41"/>
      <c r="J28" s="41"/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71.25" customHeight="1">
      <c r="A29" s="152"/>
      <c r="B29" s="153"/>
      <c r="C29" s="152"/>
      <c r="D29" s="152"/>
      <c r="E29" s="154" t="s">
        <v>37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6"/>
      <c r="E31" s="156"/>
      <c r="F31" s="156"/>
      <c r="G31" s="156"/>
      <c r="H31" s="156"/>
      <c r="I31" s="156"/>
      <c r="J31" s="156"/>
      <c r="K31" s="156"/>
      <c r="L31" s="149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7" t="s">
        <v>38</v>
      </c>
      <c r="E32" s="41"/>
      <c r="F32" s="41"/>
      <c r="G32" s="41"/>
      <c r="H32" s="41"/>
      <c r="I32" s="41"/>
      <c r="J32" s="158">
        <f>ROUND(J116,2)</f>
        <v>0</v>
      </c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6"/>
      <c r="E33" s="156"/>
      <c r="F33" s="156"/>
      <c r="G33" s="156"/>
      <c r="H33" s="156"/>
      <c r="I33" s="156"/>
      <c r="J33" s="156"/>
      <c r="K33" s="156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9" t="s">
        <v>40</v>
      </c>
      <c r="G34" s="41"/>
      <c r="H34" s="41"/>
      <c r="I34" s="159" t="s">
        <v>39</v>
      </c>
      <c r="J34" s="159" t="s">
        <v>41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60" t="s">
        <v>42</v>
      </c>
      <c r="E35" s="147" t="s">
        <v>43</v>
      </c>
      <c r="F35" s="161">
        <f>ROUND((SUM(BE116:BE1040)),2)</f>
        <v>0</v>
      </c>
      <c r="G35" s="41"/>
      <c r="H35" s="41"/>
      <c r="I35" s="162">
        <v>0.21</v>
      </c>
      <c r="J35" s="161">
        <f>ROUND(((SUM(BE116:BE1040))*I35),2)</f>
        <v>0</v>
      </c>
      <c r="K35" s="41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7" t="s">
        <v>44</v>
      </c>
      <c r="F36" s="161">
        <f>ROUND((SUM(BF116:BF1040)),2)</f>
        <v>0</v>
      </c>
      <c r="G36" s="41"/>
      <c r="H36" s="41"/>
      <c r="I36" s="162">
        <v>0.12</v>
      </c>
      <c r="J36" s="161">
        <f>ROUND(((SUM(BF116:BF1040))*I36),2)</f>
        <v>0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7" t="s">
        <v>45</v>
      </c>
      <c r="F37" s="161">
        <f>ROUND((SUM(BG116:BG1040)),2)</f>
        <v>0</v>
      </c>
      <c r="G37" s="41"/>
      <c r="H37" s="41"/>
      <c r="I37" s="162">
        <v>0.21</v>
      </c>
      <c r="J37" s="161">
        <f>0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7" t="s">
        <v>46</v>
      </c>
      <c r="F38" s="161">
        <f>ROUND((SUM(BH116:BH1040)),2)</f>
        <v>0</v>
      </c>
      <c r="G38" s="41"/>
      <c r="H38" s="41"/>
      <c r="I38" s="162">
        <v>0.12</v>
      </c>
      <c r="J38" s="161">
        <f>0</f>
        <v>0</v>
      </c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47</v>
      </c>
      <c r="F39" s="161">
        <f>ROUND((SUM(BI116:BI1040)),2)</f>
        <v>0</v>
      </c>
      <c r="G39" s="41"/>
      <c r="H39" s="41"/>
      <c r="I39" s="162">
        <v>0</v>
      </c>
      <c r="J39" s="161">
        <f>0</f>
        <v>0</v>
      </c>
      <c r="K39" s="41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3"/>
      <c r="D41" s="164" t="s">
        <v>48</v>
      </c>
      <c r="E41" s="165"/>
      <c r="F41" s="165"/>
      <c r="G41" s="166" t="s">
        <v>49</v>
      </c>
      <c r="H41" s="167" t="s">
        <v>50</v>
      </c>
      <c r="I41" s="165"/>
      <c r="J41" s="168">
        <f>SUM(J32:J39)</f>
        <v>0</v>
      </c>
      <c r="K41" s="169"/>
      <c r="L41" s="149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4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49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157</v>
      </c>
      <c r="D47" s="43"/>
      <c r="E47" s="43"/>
      <c r="F47" s="43"/>
      <c r="G47" s="43"/>
      <c r="H47" s="43"/>
      <c r="I47" s="43"/>
      <c r="J47" s="43"/>
      <c r="K47" s="43"/>
      <c r="L47" s="149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26.25" customHeight="1">
      <c r="A50" s="41"/>
      <c r="B50" s="42"/>
      <c r="C50" s="43"/>
      <c r="D50" s="43"/>
      <c r="E50" s="174" t="str">
        <f>E7</f>
        <v>ZČU - REKONSTRUKCE POSLUCHÁREN UP 101,104,108,112 a 115</v>
      </c>
      <c r="F50" s="35"/>
      <c r="G50" s="35"/>
      <c r="H50" s="35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147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74" t="s">
        <v>150</v>
      </c>
      <c r="F52" s="43"/>
      <c r="G52" s="43"/>
      <c r="H52" s="43"/>
      <c r="I52" s="43"/>
      <c r="J52" s="43"/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153</v>
      </c>
      <c r="D53" s="43"/>
      <c r="E53" s="43"/>
      <c r="F53" s="43"/>
      <c r="G53" s="43"/>
      <c r="H53" s="43"/>
      <c r="I53" s="43"/>
      <c r="J53" s="43"/>
      <c r="K53" s="43"/>
      <c r="L53" s="149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 xml:space="preserve">D.1.1 - Architektonicko-stavební a konstrukční řešení </v>
      </c>
      <c r="F54" s="43"/>
      <c r="G54" s="43"/>
      <c r="H54" s="43"/>
      <c r="I54" s="43"/>
      <c r="J54" s="43"/>
      <c r="K54" s="43"/>
      <c r="L54" s="149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9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Areál ZČU, Univerzitní 22, 306 14 Plzeň</v>
      </c>
      <c r="G56" s="43"/>
      <c r="H56" s="43"/>
      <c r="I56" s="35" t="s">
        <v>23</v>
      </c>
      <c r="J56" s="75" t="str">
        <f>IF(J14="","",J14)</f>
        <v>15. 1. 2024</v>
      </c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25.65" customHeight="1">
      <c r="A58" s="41"/>
      <c r="B58" s="42"/>
      <c r="C58" s="35" t="s">
        <v>25</v>
      </c>
      <c r="D58" s="43"/>
      <c r="E58" s="43"/>
      <c r="F58" s="30" t="str">
        <f>E17</f>
        <v>Západočeská univerzita v Plzni, Univerzitní 8, 306</v>
      </c>
      <c r="G58" s="43"/>
      <c r="H58" s="43"/>
      <c r="I58" s="35" t="s">
        <v>31</v>
      </c>
      <c r="J58" s="39" t="str">
        <f>E23</f>
        <v>ATELIER SOUKUP OPL ŠVEHLA S.R.O.</v>
      </c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29</v>
      </c>
      <c r="D59" s="43"/>
      <c r="E59" s="43"/>
      <c r="F59" s="30" t="str">
        <f>IF(E20="","",E20)</f>
        <v>Vyplň údaj</v>
      </c>
      <c r="G59" s="43"/>
      <c r="H59" s="43"/>
      <c r="I59" s="35" t="s">
        <v>34</v>
      </c>
      <c r="J59" s="39" t="str">
        <f>E26</f>
        <v>Michal Jirka</v>
      </c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9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5" t="s">
        <v>158</v>
      </c>
      <c r="D61" s="176"/>
      <c r="E61" s="176"/>
      <c r="F61" s="176"/>
      <c r="G61" s="176"/>
      <c r="H61" s="176"/>
      <c r="I61" s="176"/>
      <c r="J61" s="177" t="s">
        <v>159</v>
      </c>
      <c r="K61" s="176"/>
      <c r="L61" s="14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9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8" t="s">
        <v>70</v>
      </c>
      <c r="D63" s="43"/>
      <c r="E63" s="43"/>
      <c r="F63" s="43"/>
      <c r="G63" s="43"/>
      <c r="H63" s="43"/>
      <c r="I63" s="43"/>
      <c r="J63" s="105">
        <f>J116</f>
        <v>0</v>
      </c>
      <c r="K63" s="43"/>
      <c r="L63" s="149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160</v>
      </c>
    </row>
    <row r="64" spans="1:31" s="9" customFormat="1" ht="24.95" customHeight="1">
      <c r="A64" s="9"/>
      <c r="B64" s="179"/>
      <c r="C64" s="180"/>
      <c r="D64" s="181" t="s">
        <v>161</v>
      </c>
      <c r="E64" s="182"/>
      <c r="F64" s="182"/>
      <c r="G64" s="182"/>
      <c r="H64" s="182"/>
      <c r="I64" s="182"/>
      <c r="J64" s="183">
        <f>J117</f>
        <v>0</v>
      </c>
      <c r="K64" s="180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5"/>
      <c r="C65" s="128"/>
      <c r="D65" s="186" t="s">
        <v>162</v>
      </c>
      <c r="E65" s="187"/>
      <c r="F65" s="187"/>
      <c r="G65" s="187"/>
      <c r="H65" s="187"/>
      <c r="I65" s="187"/>
      <c r="J65" s="188">
        <f>J118</f>
        <v>0</v>
      </c>
      <c r="K65" s="128"/>
      <c r="L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5"/>
      <c r="C66" s="128"/>
      <c r="D66" s="186" t="s">
        <v>163</v>
      </c>
      <c r="E66" s="187"/>
      <c r="F66" s="187"/>
      <c r="G66" s="187"/>
      <c r="H66" s="187"/>
      <c r="I66" s="187"/>
      <c r="J66" s="188">
        <f>J137</f>
        <v>0</v>
      </c>
      <c r="K66" s="128"/>
      <c r="L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5"/>
      <c r="C67" s="128"/>
      <c r="D67" s="186" t="s">
        <v>164</v>
      </c>
      <c r="E67" s="187"/>
      <c r="F67" s="187"/>
      <c r="G67" s="187"/>
      <c r="H67" s="187"/>
      <c r="I67" s="187"/>
      <c r="J67" s="188">
        <f>J142</f>
        <v>0</v>
      </c>
      <c r="K67" s="128"/>
      <c r="L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5"/>
      <c r="C68" s="128"/>
      <c r="D68" s="186" t="s">
        <v>165</v>
      </c>
      <c r="E68" s="187"/>
      <c r="F68" s="187"/>
      <c r="G68" s="187"/>
      <c r="H68" s="187"/>
      <c r="I68" s="187"/>
      <c r="J68" s="188">
        <f>J184</f>
        <v>0</v>
      </c>
      <c r="K68" s="128"/>
      <c r="L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5"/>
      <c r="C69" s="128"/>
      <c r="D69" s="186" t="s">
        <v>166</v>
      </c>
      <c r="E69" s="187"/>
      <c r="F69" s="187"/>
      <c r="G69" s="187"/>
      <c r="H69" s="187"/>
      <c r="I69" s="187"/>
      <c r="J69" s="188">
        <f>J296</f>
        <v>0</v>
      </c>
      <c r="K69" s="128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85"/>
      <c r="C70" s="128"/>
      <c r="D70" s="186" t="s">
        <v>167</v>
      </c>
      <c r="E70" s="187"/>
      <c r="F70" s="187"/>
      <c r="G70" s="187"/>
      <c r="H70" s="187"/>
      <c r="I70" s="187"/>
      <c r="J70" s="188">
        <f>J297</f>
        <v>0</v>
      </c>
      <c r="K70" s="128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85"/>
      <c r="C71" s="128"/>
      <c r="D71" s="186" t="s">
        <v>168</v>
      </c>
      <c r="E71" s="187"/>
      <c r="F71" s="187"/>
      <c r="G71" s="187"/>
      <c r="H71" s="187"/>
      <c r="I71" s="187"/>
      <c r="J71" s="188">
        <f>J340</f>
        <v>0</v>
      </c>
      <c r="K71" s="128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4.85" customHeight="1">
      <c r="A72" s="10"/>
      <c r="B72" s="185"/>
      <c r="C72" s="128"/>
      <c r="D72" s="186" t="s">
        <v>169</v>
      </c>
      <c r="E72" s="187"/>
      <c r="F72" s="187"/>
      <c r="G72" s="187"/>
      <c r="H72" s="187"/>
      <c r="I72" s="187"/>
      <c r="J72" s="188">
        <f>J378</f>
        <v>0</v>
      </c>
      <c r="K72" s="128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28"/>
      <c r="D73" s="186" t="s">
        <v>170</v>
      </c>
      <c r="E73" s="187"/>
      <c r="F73" s="187"/>
      <c r="G73" s="187"/>
      <c r="H73" s="187"/>
      <c r="I73" s="187"/>
      <c r="J73" s="188">
        <f>J395</f>
        <v>0</v>
      </c>
      <c r="K73" s="128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4.85" customHeight="1">
      <c r="A74" s="10"/>
      <c r="B74" s="185"/>
      <c r="C74" s="128"/>
      <c r="D74" s="186" t="s">
        <v>171</v>
      </c>
      <c r="E74" s="187"/>
      <c r="F74" s="187"/>
      <c r="G74" s="187"/>
      <c r="H74" s="187"/>
      <c r="I74" s="187"/>
      <c r="J74" s="188">
        <f>J396</f>
        <v>0</v>
      </c>
      <c r="K74" s="128"/>
      <c r="L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4.85" customHeight="1">
      <c r="A75" s="10"/>
      <c r="B75" s="185"/>
      <c r="C75" s="128"/>
      <c r="D75" s="186" t="s">
        <v>172</v>
      </c>
      <c r="E75" s="187"/>
      <c r="F75" s="187"/>
      <c r="G75" s="187"/>
      <c r="H75" s="187"/>
      <c r="I75" s="187"/>
      <c r="J75" s="188">
        <f>J409</f>
        <v>0</v>
      </c>
      <c r="K75" s="128"/>
      <c r="L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4.85" customHeight="1">
      <c r="A76" s="10"/>
      <c r="B76" s="185"/>
      <c r="C76" s="128"/>
      <c r="D76" s="186" t="s">
        <v>173</v>
      </c>
      <c r="E76" s="187"/>
      <c r="F76" s="187"/>
      <c r="G76" s="187"/>
      <c r="H76" s="187"/>
      <c r="I76" s="187"/>
      <c r="J76" s="188">
        <f>J432</f>
        <v>0</v>
      </c>
      <c r="K76" s="128"/>
      <c r="L76" s="18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4.85" customHeight="1">
      <c r="A77" s="10"/>
      <c r="B77" s="185"/>
      <c r="C77" s="128"/>
      <c r="D77" s="186" t="s">
        <v>174</v>
      </c>
      <c r="E77" s="187"/>
      <c r="F77" s="187"/>
      <c r="G77" s="187"/>
      <c r="H77" s="187"/>
      <c r="I77" s="187"/>
      <c r="J77" s="188">
        <f>J462</f>
        <v>0</v>
      </c>
      <c r="K77" s="128"/>
      <c r="L77" s="18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4.85" customHeight="1">
      <c r="A78" s="10"/>
      <c r="B78" s="185"/>
      <c r="C78" s="128"/>
      <c r="D78" s="186" t="s">
        <v>175</v>
      </c>
      <c r="E78" s="187"/>
      <c r="F78" s="187"/>
      <c r="G78" s="187"/>
      <c r="H78" s="187"/>
      <c r="I78" s="187"/>
      <c r="J78" s="188">
        <f>J504</f>
        <v>0</v>
      </c>
      <c r="K78" s="128"/>
      <c r="L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4.85" customHeight="1">
      <c r="A79" s="10"/>
      <c r="B79" s="185"/>
      <c r="C79" s="128"/>
      <c r="D79" s="186" t="s">
        <v>176</v>
      </c>
      <c r="E79" s="187"/>
      <c r="F79" s="187"/>
      <c r="G79" s="187"/>
      <c r="H79" s="187"/>
      <c r="I79" s="187"/>
      <c r="J79" s="188">
        <f>J557</f>
        <v>0</v>
      </c>
      <c r="K79" s="128"/>
      <c r="L79" s="18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4.85" customHeight="1">
      <c r="A80" s="10"/>
      <c r="B80" s="185"/>
      <c r="C80" s="128"/>
      <c r="D80" s="186" t="s">
        <v>177</v>
      </c>
      <c r="E80" s="187"/>
      <c r="F80" s="187"/>
      <c r="G80" s="187"/>
      <c r="H80" s="187"/>
      <c r="I80" s="187"/>
      <c r="J80" s="188">
        <f>J598</f>
        <v>0</v>
      </c>
      <c r="K80" s="128"/>
      <c r="L80" s="18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21.8" customHeight="1">
      <c r="A81" s="10"/>
      <c r="B81" s="185"/>
      <c r="C81" s="128"/>
      <c r="D81" s="186" t="s">
        <v>178</v>
      </c>
      <c r="E81" s="187"/>
      <c r="F81" s="187"/>
      <c r="G81" s="187"/>
      <c r="H81" s="187"/>
      <c r="I81" s="187"/>
      <c r="J81" s="188">
        <f>J599</f>
        <v>0</v>
      </c>
      <c r="K81" s="128"/>
      <c r="L81" s="18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5"/>
      <c r="C82" s="128"/>
      <c r="D82" s="186" t="s">
        <v>179</v>
      </c>
      <c r="E82" s="187"/>
      <c r="F82" s="187"/>
      <c r="G82" s="187"/>
      <c r="H82" s="187"/>
      <c r="I82" s="187"/>
      <c r="J82" s="188">
        <f>J613</f>
        <v>0</v>
      </c>
      <c r="K82" s="128"/>
      <c r="L82" s="18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9" customFormat="1" ht="24.95" customHeight="1">
      <c r="A83" s="9"/>
      <c r="B83" s="179"/>
      <c r="C83" s="180"/>
      <c r="D83" s="181" t="s">
        <v>180</v>
      </c>
      <c r="E83" s="182"/>
      <c r="F83" s="182"/>
      <c r="G83" s="182"/>
      <c r="H83" s="182"/>
      <c r="I83" s="182"/>
      <c r="J83" s="183">
        <f>J617</f>
        <v>0</v>
      </c>
      <c r="K83" s="180"/>
      <c r="L83" s="184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s="10" customFormat="1" ht="19.9" customHeight="1">
      <c r="A84" s="10"/>
      <c r="B84" s="185"/>
      <c r="C84" s="128"/>
      <c r="D84" s="186" t="s">
        <v>181</v>
      </c>
      <c r="E84" s="187"/>
      <c r="F84" s="187"/>
      <c r="G84" s="187"/>
      <c r="H84" s="187"/>
      <c r="I84" s="187"/>
      <c r="J84" s="188">
        <f>J618</f>
        <v>0</v>
      </c>
      <c r="K84" s="128"/>
      <c r="L84" s="189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85"/>
      <c r="C85" s="128"/>
      <c r="D85" s="186" t="s">
        <v>182</v>
      </c>
      <c r="E85" s="187"/>
      <c r="F85" s="187"/>
      <c r="G85" s="187"/>
      <c r="H85" s="187"/>
      <c r="I85" s="187"/>
      <c r="J85" s="188">
        <f>J637</f>
        <v>0</v>
      </c>
      <c r="K85" s="128"/>
      <c r="L85" s="189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85"/>
      <c r="C86" s="128"/>
      <c r="D86" s="186" t="s">
        <v>183</v>
      </c>
      <c r="E86" s="187"/>
      <c r="F86" s="187"/>
      <c r="G86" s="187"/>
      <c r="H86" s="187"/>
      <c r="I86" s="187"/>
      <c r="J86" s="188">
        <f>J644</f>
        <v>0</v>
      </c>
      <c r="K86" s="128"/>
      <c r="L86" s="189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85"/>
      <c r="C87" s="128"/>
      <c r="D87" s="186" t="s">
        <v>184</v>
      </c>
      <c r="E87" s="187"/>
      <c r="F87" s="187"/>
      <c r="G87" s="187"/>
      <c r="H87" s="187"/>
      <c r="I87" s="187"/>
      <c r="J87" s="188">
        <f>J680</f>
        <v>0</v>
      </c>
      <c r="K87" s="128"/>
      <c r="L87" s="189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85"/>
      <c r="C88" s="128"/>
      <c r="D88" s="186" t="s">
        <v>185</v>
      </c>
      <c r="E88" s="187"/>
      <c r="F88" s="187"/>
      <c r="G88" s="187"/>
      <c r="H88" s="187"/>
      <c r="I88" s="187"/>
      <c r="J88" s="188">
        <f>J714</f>
        <v>0</v>
      </c>
      <c r="K88" s="128"/>
      <c r="L88" s="189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9.9" customHeight="1">
      <c r="A89" s="10"/>
      <c r="B89" s="185"/>
      <c r="C89" s="128"/>
      <c r="D89" s="186" t="s">
        <v>186</v>
      </c>
      <c r="E89" s="187"/>
      <c r="F89" s="187"/>
      <c r="G89" s="187"/>
      <c r="H89" s="187"/>
      <c r="I89" s="187"/>
      <c r="J89" s="188">
        <f>J750</f>
        <v>0</v>
      </c>
      <c r="K89" s="128"/>
      <c r="L89" s="189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85"/>
      <c r="C90" s="128"/>
      <c r="D90" s="186" t="s">
        <v>187</v>
      </c>
      <c r="E90" s="187"/>
      <c r="F90" s="187"/>
      <c r="G90" s="187"/>
      <c r="H90" s="187"/>
      <c r="I90" s="187"/>
      <c r="J90" s="188">
        <f>J899</f>
        <v>0</v>
      </c>
      <c r="K90" s="128"/>
      <c r="L90" s="189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10" customFormat="1" ht="19.9" customHeight="1">
      <c r="A91" s="10"/>
      <c r="B91" s="185"/>
      <c r="C91" s="128"/>
      <c r="D91" s="186" t="s">
        <v>188</v>
      </c>
      <c r="E91" s="187"/>
      <c r="F91" s="187"/>
      <c r="G91" s="187"/>
      <c r="H91" s="187"/>
      <c r="I91" s="187"/>
      <c r="J91" s="188">
        <f>J919</f>
        <v>0</v>
      </c>
      <c r="K91" s="128"/>
      <c r="L91" s="189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10" customFormat="1" ht="19.9" customHeight="1">
      <c r="A92" s="10"/>
      <c r="B92" s="185"/>
      <c r="C92" s="128"/>
      <c r="D92" s="186" t="s">
        <v>189</v>
      </c>
      <c r="E92" s="187"/>
      <c r="F92" s="187"/>
      <c r="G92" s="187"/>
      <c r="H92" s="187"/>
      <c r="I92" s="187"/>
      <c r="J92" s="188">
        <f>J952</f>
        <v>0</v>
      </c>
      <c r="K92" s="128"/>
      <c r="L92" s="189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s="10" customFormat="1" ht="19.9" customHeight="1">
      <c r="A93" s="10"/>
      <c r="B93" s="185"/>
      <c r="C93" s="128"/>
      <c r="D93" s="186" t="s">
        <v>190</v>
      </c>
      <c r="E93" s="187"/>
      <c r="F93" s="187"/>
      <c r="G93" s="187"/>
      <c r="H93" s="187"/>
      <c r="I93" s="187"/>
      <c r="J93" s="188">
        <f>J991</f>
        <v>0</v>
      </c>
      <c r="K93" s="128"/>
      <c r="L93" s="189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s="9" customFormat="1" ht="24.95" customHeight="1">
      <c r="A94" s="9"/>
      <c r="B94" s="179"/>
      <c r="C94" s="180"/>
      <c r="D94" s="181" t="s">
        <v>191</v>
      </c>
      <c r="E94" s="182"/>
      <c r="F94" s="182"/>
      <c r="G94" s="182"/>
      <c r="H94" s="182"/>
      <c r="I94" s="182"/>
      <c r="J94" s="183">
        <f>J1014</f>
        <v>0</v>
      </c>
      <c r="K94" s="180"/>
      <c r="L94" s="184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1:31" s="2" customFormat="1" ht="21.8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149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6.95" customHeight="1">
      <c r="A96" s="41"/>
      <c r="B96" s="62"/>
      <c r="C96" s="63"/>
      <c r="D96" s="63"/>
      <c r="E96" s="63"/>
      <c r="F96" s="63"/>
      <c r="G96" s="63"/>
      <c r="H96" s="63"/>
      <c r="I96" s="63"/>
      <c r="J96" s="63"/>
      <c r="K96" s="63"/>
      <c r="L96" s="149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100" spans="1:31" s="2" customFormat="1" ht="6.95" customHeight="1">
      <c r="A100" s="41"/>
      <c r="B100" s="64"/>
      <c r="C100" s="65"/>
      <c r="D100" s="65"/>
      <c r="E100" s="65"/>
      <c r="F100" s="65"/>
      <c r="G100" s="65"/>
      <c r="H100" s="65"/>
      <c r="I100" s="65"/>
      <c r="J100" s="65"/>
      <c r="K100" s="65"/>
      <c r="L100" s="149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</row>
    <row r="101" spans="1:31" s="2" customFormat="1" ht="24.95" customHeight="1">
      <c r="A101" s="41"/>
      <c r="B101" s="42"/>
      <c r="C101" s="26" t="s">
        <v>192</v>
      </c>
      <c r="D101" s="43"/>
      <c r="E101" s="43"/>
      <c r="F101" s="43"/>
      <c r="G101" s="43"/>
      <c r="H101" s="43"/>
      <c r="I101" s="43"/>
      <c r="J101" s="43"/>
      <c r="K101" s="43"/>
      <c r="L101" s="149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</row>
    <row r="102" spans="1:31" s="2" customFormat="1" ht="6.95" customHeight="1">
      <c r="A102" s="41"/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149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</row>
    <row r="103" spans="1:31" s="2" customFormat="1" ht="12" customHeight="1">
      <c r="A103" s="41"/>
      <c r="B103" s="42"/>
      <c r="C103" s="35" t="s">
        <v>16</v>
      </c>
      <c r="D103" s="43"/>
      <c r="E103" s="43"/>
      <c r="F103" s="43"/>
      <c r="G103" s="43"/>
      <c r="H103" s="43"/>
      <c r="I103" s="43"/>
      <c r="J103" s="43"/>
      <c r="K103" s="43"/>
      <c r="L103" s="149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</row>
    <row r="104" spans="1:31" s="2" customFormat="1" ht="26.25" customHeight="1">
      <c r="A104" s="41"/>
      <c r="B104" s="42"/>
      <c r="C104" s="43"/>
      <c r="D104" s="43"/>
      <c r="E104" s="174" t="str">
        <f>E7</f>
        <v>ZČU - REKONSTRUKCE POSLUCHÁREN UP 101,104,108,112 a 115</v>
      </c>
      <c r="F104" s="35"/>
      <c r="G104" s="35"/>
      <c r="H104" s="35"/>
      <c r="I104" s="43"/>
      <c r="J104" s="43"/>
      <c r="K104" s="43"/>
      <c r="L104" s="149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spans="2:12" s="1" customFormat="1" ht="12" customHeight="1">
      <c r="B105" s="24"/>
      <c r="C105" s="35" t="s">
        <v>147</v>
      </c>
      <c r="D105" s="25"/>
      <c r="E105" s="25"/>
      <c r="F105" s="25"/>
      <c r="G105" s="25"/>
      <c r="H105" s="25"/>
      <c r="I105" s="25"/>
      <c r="J105" s="25"/>
      <c r="K105" s="25"/>
      <c r="L105" s="23"/>
    </row>
    <row r="106" spans="1:31" s="2" customFormat="1" ht="16.5" customHeight="1">
      <c r="A106" s="41"/>
      <c r="B106" s="42"/>
      <c r="C106" s="43"/>
      <c r="D106" s="43"/>
      <c r="E106" s="174" t="s">
        <v>150</v>
      </c>
      <c r="F106" s="43"/>
      <c r="G106" s="43"/>
      <c r="H106" s="43"/>
      <c r="I106" s="43"/>
      <c r="J106" s="43"/>
      <c r="K106" s="43"/>
      <c r="L106" s="149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12" customHeight="1">
      <c r="A107" s="41"/>
      <c r="B107" s="42"/>
      <c r="C107" s="35" t="s">
        <v>153</v>
      </c>
      <c r="D107" s="43"/>
      <c r="E107" s="43"/>
      <c r="F107" s="43"/>
      <c r="G107" s="43"/>
      <c r="H107" s="43"/>
      <c r="I107" s="43"/>
      <c r="J107" s="43"/>
      <c r="K107" s="43"/>
      <c r="L107" s="149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31" s="2" customFormat="1" ht="16.5" customHeight="1">
      <c r="A108" s="41"/>
      <c r="B108" s="42"/>
      <c r="C108" s="43"/>
      <c r="D108" s="43"/>
      <c r="E108" s="72" t="str">
        <f>E11</f>
        <v xml:space="preserve">D.1.1 - Architektonicko-stavební a konstrukční řešení </v>
      </c>
      <c r="F108" s="43"/>
      <c r="G108" s="43"/>
      <c r="H108" s="43"/>
      <c r="I108" s="43"/>
      <c r="J108" s="43"/>
      <c r="K108" s="43"/>
      <c r="L108" s="149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</row>
    <row r="109" spans="1:31" s="2" customFormat="1" ht="6.95" customHeight="1">
      <c r="A109" s="41"/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149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</row>
    <row r="110" spans="1:31" s="2" customFormat="1" ht="12" customHeight="1">
      <c r="A110" s="41"/>
      <c r="B110" s="42"/>
      <c r="C110" s="35" t="s">
        <v>21</v>
      </c>
      <c r="D110" s="43"/>
      <c r="E110" s="43"/>
      <c r="F110" s="30" t="str">
        <f>F14</f>
        <v>Areál ZČU, Univerzitní 22, 306 14 Plzeň</v>
      </c>
      <c r="G110" s="43"/>
      <c r="H110" s="43"/>
      <c r="I110" s="35" t="s">
        <v>23</v>
      </c>
      <c r="J110" s="75" t="str">
        <f>IF(J14="","",J14)</f>
        <v>15. 1. 2024</v>
      </c>
      <c r="K110" s="43"/>
      <c r="L110" s="149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</row>
    <row r="111" spans="1:31" s="2" customFormat="1" ht="6.95" customHeight="1">
      <c r="A111" s="41"/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149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</row>
    <row r="112" spans="1:31" s="2" customFormat="1" ht="25.65" customHeight="1">
      <c r="A112" s="41"/>
      <c r="B112" s="42"/>
      <c r="C112" s="35" t="s">
        <v>25</v>
      </c>
      <c r="D112" s="43"/>
      <c r="E112" s="43"/>
      <c r="F112" s="30" t="str">
        <f>E17</f>
        <v>Západočeská univerzita v Plzni, Univerzitní 8, 306</v>
      </c>
      <c r="G112" s="43"/>
      <c r="H112" s="43"/>
      <c r="I112" s="35" t="s">
        <v>31</v>
      </c>
      <c r="J112" s="39" t="str">
        <f>E23</f>
        <v>ATELIER SOUKUP OPL ŠVEHLA S.R.O.</v>
      </c>
      <c r="K112" s="43"/>
      <c r="L112" s="149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</row>
    <row r="113" spans="1:31" s="2" customFormat="1" ht="15.15" customHeight="1">
      <c r="A113" s="41"/>
      <c r="B113" s="42"/>
      <c r="C113" s="35" t="s">
        <v>29</v>
      </c>
      <c r="D113" s="43"/>
      <c r="E113" s="43"/>
      <c r="F113" s="30" t="str">
        <f>IF(E20="","",E20)</f>
        <v>Vyplň údaj</v>
      </c>
      <c r="G113" s="43"/>
      <c r="H113" s="43"/>
      <c r="I113" s="35" t="s">
        <v>34</v>
      </c>
      <c r="J113" s="39" t="str">
        <f>E26</f>
        <v>Michal Jirka</v>
      </c>
      <c r="K113" s="43"/>
      <c r="L113" s="149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10.3" customHeight="1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149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11" customFormat="1" ht="29.25" customHeight="1">
      <c r="A115" s="190"/>
      <c r="B115" s="191"/>
      <c r="C115" s="192" t="s">
        <v>193</v>
      </c>
      <c r="D115" s="193" t="s">
        <v>57</v>
      </c>
      <c r="E115" s="193" t="s">
        <v>53</v>
      </c>
      <c r="F115" s="193" t="s">
        <v>54</v>
      </c>
      <c r="G115" s="193" t="s">
        <v>194</v>
      </c>
      <c r="H115" s="193" t="s">
        <v>195</v>
      </c>
      <c r="I115" s="193" t="s">
        <v>196</v>
      </c>
      <c r="J115" s="193" t="s">
        <v>159</v>
      </c>
      <c r="K115" s="194" t="s">
        <v>197</v>
      </c>
      <c r="L115" s="195"/>
      <c r="M115" s="95" t="s">
        <v>19</v>
      </c>
      <c r="N115" s="96" t="s">
        <v>42</v>
      </c>
      <c r="O115" s="96" t="s">
        <v>198</v>
      </c>
      <c r="P115" s="96" t="s">
        <v>199</v>
      </c>
      <c r="Q115" s="96" t="s">
        <v>200</v>
      </c>
      <c r="R115" s="96" t="s">
        <v>201</v>
      </c>
      <c r="S115" s="96" t="s">
        <v>202</v>
      </c>
      <c r="T115" s="97" t="s">
        <v>203</v>
      </c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</row>
    <row r="116" spans="1:63" s="2" customFormat="1" ht="22.8" customHeight="1">
      <c r="A116" s="41"/>
      <c r="B116" s="42"/>
      <c r="C116" s="102" t="s">
        <v>204</v>
      </c>
      <c r="D116" s="43"/>
      <c r="E116" s="43"/>
      <c r="F116" s="43"/>
      <c r="G116" s="43"/>
      <c r="H116" s="43"/>
      <c r="I116" s="43"/>
      <c r="J116" s="196">
        <f>BK116</f>
        <v>0</v>
      </c>
      <c r="K116" s="43"/>
      <c r="L116" s="47"/>
      <c r="M116" s="98"/>
      <c r="N116" s="197"/>
      <c r="O116" s="99"/>
      <c r="P116" s="198">
        <f>P117+P617+P1014</f>
        <v>0</v>
      </c>
      <c r="Q116" s="99"/>
      <c r="R116" s="198">
        <f>R117+R617+R1014</f>
        <v>82.31338984000001</v>
      </c>
      <c r="S116" s="99"/>
      <c r="T116" s="199">
        <f>T117+T617+T1014</f>
        <v>224.45325605000002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71</v>
      </c>
      <c r="AU116" s="20" t="s">
        <v>160</v>
      </c>
      <c r="BK116" s="200">
        <f>BK117+BK617+BK1014</f>
        <v>0</v>
      </c>
    </row>
    <row r="117" spans="1:63" s="12" customFormat="1" ht="25.9" customHeight="1">
      <c r="A117" s="12"/>
      <c r="B117" s="201"/>
      <c r="C117" s="202"/>
      <c r="D117" s="203" t="s">
        <v>71</v>
      </c>
      <c r="E117" s="204" t="s">
        <v>205</v>
      </c>
      <c r="F117" s="204" t="s">
        <v>206</v>
      </c>
      <c r="G117" s="202"/>
      <c r="H117" s="202"/>
      <c r="I117" s="205"/>
      <c r="J117" s="206">
        <f>BK117</f>
        <v>0</v>
      </c>
      <c r="K117" s="202"/>
      <c r="L117" s="207"/>
      <c r="M117" s="208"/>
      <c r="N117" s="209"/>
      <c r="O117" s="209"/>
      <c r="P117" s="210">
        <f>P118+P137+P142+P184+P296+P395+P613</f>
        <v>0</v>
      </c>
      <c r="Q117" s="209"/>
      <c r="R117" s="210">
        <f>R118+R137+R142+R184+R296+R395+R613</f>
        <v>79.56054293000001</v>
      </c>
      <c r="S117" s="209"/>
      <c r="T117" s="211">
        <f>T118+T137+T142+T184+T296+T395+T613</f>
        <v>219.85775900000002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12" t="s">
        <v>79</v>
      </c>
      <c r="AT117" s="213" t="s">
        <v>71</v>
      </c>
      <c r="AU117" s="213" t="s">
        <v>72</v>
      </c>
      <c r="AY117" s="212" t="s">
        <v>207</v>
      </c>
      <c r="BK117" s="214">
        <f>BK118+BK137+BK142+BK184+BK296+BK395+BK613</f>
        <v>0</v>
      </c>
    </row>
    <row r="118" spans="1:63" s="12" customFormat="1" ht="22.8" customHeight="1">
      <c r="A118" s="12"/>
      <c r="B118" s="201"/>
      <c r="C118" s="202"/>
      <c r="D118" s="203" t="s">
        <v>71</v>
      </c>
      <c r="E118" s="215" t="s">
        <v>79</v>
      </c>
      <c r="F118" s="215" t="s">
        <v>208</v>
      </c>
      <c r="G118" s="202"/>
      <c r="H118" s="202"/>
      <c r="I118" s="205"/>
      <c r="J118" s="216">
        <f>BK118</f>
        <v>0</v>
      </c>
      <c r="K118" s="202"/>
      <c r="L118" s="207"/>
      <c r="M118" s="208"/>
      <c r="N118" s="209"/>
      <c r="O118" s="209"/>
      <c r="P118" s="210">
        <f>SUM(P119:P136)</f>
        <v>0</v>
      </c>
      <c r="Q118" s="209"/>
      <c r="R118" s="210">
        <f>SUM(R119:R136)</f>
        <v>56.265</v>
      </c>
      <c r="S118" s="209"/>
      <c r="T118" s="211">
        <f>SUM(T119:T136)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2" t="s">
        <v>79</v>
      </c>
      <c r="AT118" s="213" t="s">
        <v>71</v>
      </c>
      <c r="AU118" s="213" t="s">
        <v>79</v>
      </c>
      <c r="AY118" s="212" t="s">
        <v>207</v>
      </c>
      <c r="BK118" s="214">
        <f>SUM(BK119:BK136)</f>
        <v>0</v>
      </c>
    </row>
    <row r="119" spans="1:65" s="2" customFormat="1" ht="24.15" customHeight="1">
      <c r="A119" s="41"/>
      <c r="B119" s="42"/>
      <c r="C119" s="217" t="s">
        <v>79</v>
      </c>
      <c r="D119" s="217" t="s">
        <v>209</v>
      </c>
      <c r="E119" s="218" t="s">
        <v>210</v>
      </c>
      <c r="F119" s="219" t="s">
        <v>211</v>
      </c>
      <c r="G119" s="220" t="s">
        <v>212</v>
      </c>
      <c r="H119" s="221">
        <v>750</v>
      </c>
      <c r="I119" s="222"/>
      <c r="J119" s="223">
        <f>ROUND(I119*H119,2)</f>
        <v>0</v>
      </c>
      <c r="K119" s="219" t="s">
        <v>213</v>
      </c>
      <c r="L119" s="47"/>
      <c r="M119" s="224" t="s">
        <v>19</v>
      </c>
      <c r="N119" s="225" t="s">
        <v>43</v>
      </c>
      <c r="O119" s="87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8" t="s">
        <v>111</v>
      </c>
      <c r="AT119" s="228" t="s">
        <v>209</v>
      </c>
      <c r="AU119" s="228" t="s">
        <v>81</v>
      </c>
      <c r="AY119" s="20" t="s">
        <v>207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0" t="s">
        <v>79</v>
      </c>
      <c r="BK119" s="229">
        <f>ROUND(I119*H119,2)</f>
        <v>0</v>
      </c>
      <c r="BL119" s="20" t="s">
        <v>111</v>
      </c>
      <c r="BM119" s="228" t="s">
        <v>214</v>
      </c>
    </row>
    <row r="120" spans="1:47" s="2" customFormat="1" ht="12">
      <c r="A120" s="41"/>
      <c r="B120" s="42"/>
      <c r="C120" s="43"/>
      <c r="D120" s="230" t="s">
        <v>215</v>
      </c>
      <c r="E120" s="43"/>
      <c r="F120" s="231" t="s">
        <v>216</v>
      </c>
      <c r="G120" s="43"/>
      <c r="H120" s="43"/>
      <c r="I120" s="232"/>
      <c r="J120" s="43"/>
      <c r="K120" s="43"/>
      <c r="L120" s="47"/>
      <c r="M120" s="233"/>
      <c r="N120" s="23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215</v>
      </c>
      <c r="AU120" s="20" t="s">
        <v>81</v>
      </c>
    </row>
    <row r="121" spans="1:47" s="2" customFormat="1" ht="12">
      <c r="A121" s="41"/>
      <c r="B121" s="42"/>
      <c r="C121" s="43"/>
      <c r="D121" s="235" t="s">
        <v>217</v>
      </c>
      <c r="E121" s="43"/>
      <c r="F121" s="236" t="s">
        <v>218</v>
      </c>
      <c r="G121" s="43"/>
      <c r="H121" s="43"/>
      <c r="I121" s="232"/>
      <c r="J121" s="43"/>
      <c r="K121" s="43"/>
      <c r="L121" s="47"/>
      <c r="M121" s="233"/>
      <c r="N121" s="23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217</v>
      </c>
      <c r="AU121" s="20" t="s">
        <v>81</v>
      </c>
    </row>
    <row r="122" spans="1:51" s="13" customFormat="1" ht="12">
      <c r="A122" s="13"/>
      <c r="B122" s="237"/>
      <c r="C122" s="238"/>
      <c r="D122" s="230" t="s">
        <v>219</v>
      </c>
      <c r="E122" s="239" t="s">
        <v>19</v>
      </c>
      <c r="F122" s="240" t="s">
        <v>220</v>
      </c>
      <c r="G122" s="238"/>
      <c r="H122" s="239" t="s">
        <v>19</v>
      </c>
      <c r="I122" s="241"/>
      <c r="J122" s="238"/>
      <c r="K122" s="238"/>
      <c r="L122" s="242"/>
      <c r="M122" s="243"/>
      <c r="N122" s="244"/>
      <c r="O122" s="244"/>
      <c r="P122" s="244"/>
      <c r="Q122" s="244"/>
      <c r="R122" s="244"/>
      <c r="S122" s="244"/>
      <c r="T122" s="24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6" t="s">
        <v>219</v>
      </c>
      <c r="AU122" s="246" t="s">
        <v>81</v>
      </c>
      <c r="AV122" s="13" t="s">
        <v>79</v>
      </c>
      <c r="AW122" s="13" t="s">
        <v>33</v>
      </c>
      <c r="AX122" s="13" t="s">
        <v>72</v>
      </c>
      <c r="AY122" s="246" t="s">
        <v>207</v>
      </c>
    </row>
    <row r="123" spans="1:51" s="14" customFormat="1" ht="12">
      <c r="A123" s="14"/>
      <c r="B123" s="247"/>
      <c r="C123" s="248"/>
      <c r="D123" s="230" t="s">
        <v>219</v>
      </c>
      <c r="E123" s="249" t="s">
        <v>19</v>
      </c>
      <c r="F123" s="250" t="s">
        <v>221</v>
      </c>
      <c r="G123" s="248"/>
      <c r="H123" s="251">
        <v>750</v>
      </c>
      <c r="I123" s="252"/>
      <c r="J123" s="248"/>
      <c r="K123" s="248"/>
      <c r="L123" s="253"/>
      <c r="M123" s="254"/>
      <c r="N123" s="255"/>
      <c r="O123" s="255"/>
      <c r="P123" s="255"/>
      <c r="Q123" s="255"/>
      <c r="R123" s="255"/>
      <c r="S123" s="255"/>
      <c r="T123" s="256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7" t="s">
        <v>219</v>
      </c>
      <c r="AU123" s="257" t="s">
        <v>81</v>
      </c>
      <c r="AV123" s="14" t="s">
        <v>81</v>
      </c>
      <c r="AW123" s="14" t="s">
        <v>33</v>
      </c>
      <c r="AX123" s="14" t="s">
        <v>72</v>
      </c>
      <c r="AY123" s="257" t="s">
        <v>207</v>
      </c>
    </row>
    <row r="124" spans="1:51" s="15" customFormat="1" ht="12">
      <c r="A124" s="15"/>
      <c r="B124" s="258"/>
      <c r="C124" s="259"/>
      <c r="D124" s="230" t="s">
        <v>219</v>
      </c>
      <c r="E124" s="260" t="s">
        <v>19</v>
      </c>
      <c r="F124" s="261" t="s">
        <v>222</v>
      </c>
      <c r="G124" s="259"/>
      <c r="H124" s="262">
        <v>750</v>
      </c>
      <c r="I124" s="263"/>
      <c r="J124" s="259"/>
      <c r="K124" s="259"/>
      <c r="L124" s="264"/>
      <c r="M124" s="265"/>
      <c r="N124" s="266"/>
      <c r="O124" s="266"/>
      <c r="P124" s="266"/>
      <c r="Q124" s="266"/>
      <c r="R124" s="266"/>
      <c r="S124" s="266"/>
      <c r="T124" s="267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8" t="s">
        <v>219</v>
      </c>
      <c r="AU124" s="268" t="s">
        <v>81</v>
      </c>
      <c r="AV124" s="15" t="s">
        <v>111</v>
      </c>
      <c r="AW124" s="15" t="s">
        <v>33</v>
      </c>
      <c r="AX124" s="15" t="s">
        <v>79</v>
      </c>
      <c r="AY124" s="268" t="s">
        <v>207</v>
      </c>
    </row>
    <row r="125" spans="1:65" s="2" customFormat="1" ht="16.5" customHeight="1">
      <c r="A125" s="41"/>
      <c r="B125" s="42"/>
      <c r="C125" s="269" t="s">
        <v>81</v>
      </c>
      <c r="D125" s="269" t="s">
        <v>223</v>
      </c>
      <c r="E125" s="270" t="s">
        <v>224</v>
      </c>
      <c r="F125" s="271" t="s">
        <v>225</v>
      </c>
      <c r="G125" s="272" t="s">
        <v>226</v>
      </c>
      <c r="H125" s="273">
        <v>15</v>
      </c>
      <c r="I125" s="274"/>
      <c r="J125" s="275">
        <f>ROUND(I125*H125,2)</f>
        <v>0</v>
      </c>
      <c r="K125" s="271" t="s">
        <v>213</v>
      </c>
      <c r="L125" s="276"/>
      <c r="M125" s="277" t="s">
        <v>19</v>
      </c>
      <c r="N125" s="278" t="s">
        <v>43</v>
      </c>
      <c r="O125" s="87"/>
      <c r="P125" s="226">
        <f>O125*H125</f>
        <v>0</v>
      </c>
      <c r="Q125" s="226">
        <v>0.001</v>
      </c>
      <c r="R125" s="226">
        <f>Q125*H125</f>
        <v>0.015</v>
      </c>
      <c r="S125" s="226">
        <v>0</v>
      </c>
      <c r="T125" s="22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8" t="s">
        <v>227</v>
      </c>
      <c r="AT125" s="228" t="s">
        <v>223</v>
      </c>
      <c r="AU125" s="228" t="s">
        <v>81</v>
      </c>
      <c r="AY125" s="20" t="s">
        <v>207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20" t="s">
        <v>79</v>
      </c>
      <c r="BK125" s="229">
        <f>ROUND(I125*H125,2)</f>
        <v>0</v>
      </c>
      <c r="BL125" s="20" t="s">
        <v>111</v>
      </c>
      <c r="BM125" s="228" t="s">
        <v>228</v>
      </c>
    </row>
    <row r="126" spans="1:47" s="2" customFormat="1" ht="12">
      <c r="A126" s="41"/>
      <c r="B126" s="42"/>
      <c r="C126" s="43"/>
      <c r="D126" s="230" t="s">
        <v>215</v>
      </c>
      <c r="E126" s="43"/>
      <c r="F126" s="231" t="s">
        <v>225</v>
      </c>
      <c r="G126" s="43"/>
      <c r="H126" s="43"/>
      <c r="I126" s="232"/>
      <c r="J126" s="43"/>
      <c r="K126" s="43"/>
      <c r="L126" s="47"/>
      <c r="M126" s="233"/>
      <c r="N126" s="23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215</v>
      </c>
      <c r="AU126" s="20" t="s">
        <v>81</v>
      </c>
    </row>
    <row r="127" spans="1:51" s="14" customFormat="1" ht="12">
      <c r="A127" s="14"/>
      <c r="B127" s="247"/>
      <c r="C127" s="248"/>
      <c r="D127" s="230" t="s">
        <v>219</v>
      </c>
      <c r="E127" s="248"/>
      <c r="F127" s="250" t="s">
        <v>229</v>
      </c>
      <c r="G127" s="248"/>
      <c r="H127" s="251">
        <v>15</v>
      </c>
      <c r="I127" s="252"/>
      <c r="J127" s="248"/>
      <c r="K127" s="248"/>
      <c r="L127" s="253"/>
      <c r="M127" s="254"/>
      <c r="N127" s="255"/>
      <c r="O127" s="255"/>
      <c r="P127" s="255"/>
      <c r="Q127" s="255"/>
      <c r="R127" s="255"/>
      <c r="S127" s="255"/>
      <c r="T127" s="256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7" t="s">
        <v>219</v>
      </c>
      <c r="AU127" s="257" t="s">
        <v>81</v>
      </c>
      <c r="AV127" s="14" t="s">
        <v>81</v>
      </c>
      <c r="AW127" s="14" t="s">
        <v>4</v>
      </c>
      <c r="AX127" s="14" t="s">
        <v>79</v>
      </c>
      <c r="AY127" s="257" t="s">
        <v>207</v>
      </c>
    </row>
    <row r="128" spans="1:65" s="2" customFormat="1" ht="33" customHeight="1">
      <c r="A128" s="41"/>
      <c r="B128" s="42"/>
      <c r="C128" s="217" t="s">
        <v>92</v>
      </c>
      <c r="D128" s="217" t="s">
        <v>209</v>
      </c>
      <c r="E128" s="218" t="s">
        <v>230</v>
      </c>
      <c r="F128" s="219" t="s">
        <v>231</v>
      </c>
      <c r="G128" s="220" t="s">
        <v>212</v>
      </c>
      <c r="H128" s="221">
        <v>750</v>
      </c>
      <c r="I128" s="222"/>
      <c r="J128" s="223">
        <f>ROUND(I128*H128,2)</f>
        <v>0</v>
      </c>
      <c r="K128" s="219" t="s">
        <v>213</v>
      </c>
      <c r="L128" s="47"/>
      <c r="M128" s="224" t="s">
        <v>19</v>
      </c>
      <c r="N128" s="225" t="s">
        <v>43</v>
      </c>
      <c r="O128" s="87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8" t="s">
        <v>111</v>
      </c>
      <c r="AT128" s="228" t="s">
        <v>209</v>
      </c>
      <c r="AU128" s="228" t="s">
        <v>81</v>
      </c>
      <c r="AY128" s="20" t="s">
        <v>207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20" t="s">
        <v>79</v>
      </c>
      <c r="BK128" s="229">
        <f>ROUND(I128*H128,2)</f>
        <v>0</v>
      </c>
      <c r="BL128" s="20" t="s">
        <v>111</v>
      </c>
      <c r="BM128" s="228" t="s">
        <v>232</v>
      </c>
    </row>
    <row r="129" spans="1:47" s="2" customFormat="1" ht="12">
      <c r="A129" s="41"/>
      <c r="B129" s="42"/>
      <c r="C129" s="43"/>
      <c r="D129" s="230" t="s">
        <v>215</v>
      </c>
      <c r="E129" s="43"/>
      <c r="F129" s="231" t="s">
        <v>233</v>
      </c>
      <c r="G129" s="43"/>
      <c r="H129" s="43"/>
      <c r="I129" s="232"/>
      <c r="J129" s="43"/>
      <c r="K129" s="43"/>
      <c r="L129" s="47"/>
      <c r="M129" s="233"/>
      <c r="N129" s="23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215</v>
      </c>
      <c r="AU129" s="20" t="s">
        <v>81</v>
      </c>
    </row>
    <row r="130" spans="1:47" s="2" customFormat="1" ht="12">
      <c r="A130" s="41"/>
      <c r="B130" s="42"/>
      <c r="C130" s="43"/>
      <c r="D130" s="235" t="s">
        <v>217</v>
      </c>
      <c r="E130" s="43"/>
      <c r="F130" s="236" t="s">
        <v>234</v>
      </c>
      <c r="G130" s="43"/>
      <c r="H130" s="43"/>
      <c r="I130" s="232"/>
      <c r="J130" s="43"/>
      <c r="K130" s="43"/>
      <c r="L130" s="47"/>
      <c r="M130" s="233"/>
      <c r="N130" s="23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217</v>
      </c>
      <c r="AU130" s="20" t="s">
        <v>81</v>
      </c>
    </row>
    <row r="131" spans="1:51" s="13" customFormat="1" ht="12">
      <c r="A131" s="13"/>
      <c r="B131" s="237"/>
      <c r="C131" s="238"/>
      <c r="D131" s="230" t="s">
        <v>219</v>
      </c>
      <c r="E131" s="239" t="s">
        <v>19</v>
      </c>
      <c r="F131" s="240" t="s">
        <v>220</v>
      </c>
      <c r="G131" s="238"/>
      <c r="H131" s="239" t="s">
        <v>19</v>
      </c>
      <c r="I131" s="241"/>
      <c r="J131" s="238"/>
      <c r="K131" s="238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219</v>
      </c>
      <c r="AU131" s="246" t="s">
        <v>81</v>
      </c>
      <c r="AV131" s="13" t="s">
        <v>79</v>
      </c>
      <c r="AW131" s="13" t="s">
        <v>33</v>
      </c>
      <c r="AX131" s="13" t="s">
        <v>72</v>
      </c>
      <c r="AY131" s="246" t="s">
        <v>207</v>
      </c>
    </row>
    <row r="132" spans="1:51" s="14" customFormat="1" ht="12">
      <c r="A132" s="14"/>
      <c r="B132" s="247"/>
      <c r="C132" s="248"/>
      <c r="D132" s="230" t="s">
        <v>219</v>
      </c>
      <c r="E132" s="249" t="s">
        <v>19</v>
      </c>
      <c r="F132" s="250" t="s">
        <v>221</v>
      </c>
      <c r="G132" s="248"/>
      <c r="H132" s="251">
        <v>750</v>
      </c>
      <c r="I132" s="252"/>
      <c r="J132" s="248"/>
      <c r="K132" s="248"/>
      <c r="L132" s="253"/>
      <c r="M132" s="254"/>
      <c r="N132" s="255"/>
      <c r="O132" s="255"/>
      <c r="P132" s="255"/>
      <c r="Q132" s="255"/>
      <c r="R132" s="255"/>
      <c r="S132" s="255"/>
      <c r="T132" s="256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7" t="s">
        <v>219</v>
      </c>
      <c r="AU132" s="257" t="s">
        <v>81</v>
      </c>
      <c r="AV132" s="14" t="s">
        <v>81</v>
      </c>
      <c r="AW132" s="14" t="s">
        <v>33</v>
      </c>
      <c r="AX132" s="14" t="s">
        <v>72</v>
      </c>
      <c r="AY132" s="257" t="s">
        <v>207</v>
      </c>
    </row>
    <row r="133" spans="1:51" s="15" customFormat="1" ht="12">
      <c r="A133" s="15"/>
      <c r="B133" s="258"/>
      <c r="C133" s="259"/>
      <c r="D133" s="230" t="s">
        <v>219</v>
      </c>
      <c r="E133" s="260" t="s">
        <v>19</v>
      </c>
      <c r="F133" s="261" t="s">
        <v>222</v>
      </c>
      <c r="G133" s="259"/>
      <c r="H133" s="262">
        <v>750</v>
      </c>
      <c r="I133" s="263"/>
      <c r="J133" s="259"/>
      <c r="K133" s="259"/>
      <c r="L133" s="264"/>
      <c r="M133" s="265"/>
      <c r="N133" s="266"/>
      <c r="O133" s="266"/>
      <c r="P133" s="266"/>
      <c r="Q133" s="266"/>
      <c r="R133" s="266"/>
      <c r="S133" s="266"/>
      <c r="T133" s="267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8" t="s">
        <v>219</v>
      </c>
      <c r="AU133" s="268" t="s">
        <v>81</v>
      </c>
      <c r="AV133" s="15" t="s">
        <v>111</v>
      </c>
      <c r="AW133" s="15" t="s">
        <v>33</v>
      </c>
      <c r="AX133" s="15" t="s">
        <v>79</v>
      </c>
      <c r="AY133" s="268" t="s">
        <v>207</v>
      </c>
    </row>
    <row r="134" spans="1:65" s="2" customFormat="1" ht="16.5" customHeight="1">
      <c r="A134" s="41"/>
      <c r="B134" s="42"/>
      <c r="C134" s="269" t="s">
        <v>111</v>
      </c>
      <c r="D134" s="269" t="s">
        <v>223</v>
      </c>
      <c r="E134" s="270" t="s">
        <v>235</v>
      </c>
      <c r="F134" s="271" t="s">
        <v>236</v>
      </c>
      <c r="G134" s="272" t="s">
        <v>237</v>
      </c>
      <c r="H134" s="273">
        <v>56.25</v>
      </c>
      <c r="I134" s="274"/>
      <c r="J134" s="275">
        <f>ROUND(I134*H134,2)</f>
        <v>0</v>
      </c>
      <c r="K134" s="271" t="s">
        <v>213</v>
      </c>
      <c r="L134" s="276"/>
      <c r="M134" s="277" t="s">
        <v>19</v>
      </c>
      <c r="N134" s="278" t="s">
        <v>43</v>
      </c>
      <c r="O134" s="87"/>
      <c r="P134" s="226">
        <f>O134*H134</f>
        <v>0</v>
      </c>
      <c r="Q134" s="226">
        <v>1</v>
      </c>
      <c r="R134" s="226">
        <f>Q134*H134</f>
        <v>56.25</v>
      </c>
      <c r="S134" s="226">
        <v>0</v>
      </c>
      <c r="T134" s="22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8" t="s">
        <v>227</v>
      </c>
      <c r="AT134" s="228" t="s">
        <v>223</v>
      </c>
      <c r="AU134" s="228" t="s">
        <v>81</v>
      </c>
      <c r="AY134" s="20" t="s">
        <v>207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20" t="s">
        <v>79</v>
      </c>
      <c r="BK134" s="229">
        <f>ROUND(I134*H134,2)</f>
        <v>0</v>
      </c>
      <c r="BL134" s="20" t="s">
        <v>111</v>
      </c>
      <c r="BM134" s="228" t="s">
        <v>238</v>
      </c>
    </row>
    <row r="135" spans="1:47" s="2" customFormat="1" ht="12">
      <c r="A135" s="41"/>
      <c r="B135" s="42"/>
      <c r="C135" s="43"/>
      <c r="D135" s="230" t="s">
        <v>215</v>
      </c>
      <c r="E135" s="43"/>
      <c r="F135" s="231" t="s">
        <v>236</v>
      </c>
      <c r="G135" s="43"/>
      <c r="H135" s="43"/>
      <c r="I135" s="232"/>
      <c r="J135" s="43"/>
      <c r="K135" s="43"/>
      <c r="L135" s="47"/>
      <c r="M135" s="233"/>
      <c r="N135" s="234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215</v>
      </c>
      <c r="AU135" s="20" t="s">
        <v>81</v>
      </c>
    </row>
    <row r="136" spans="1:51" s="14" customFormat="1" ht="12">
      <c r="A136" s="14"/>
      <c r="B136" s="247"/>
      <c r="C136" s="248"/>
      <c r="D136" s="230" t="s">
        <v>219</v>
      </c>
      <c r="E136" s="249" t="s">
        <v>19</v>
      </c>
      <c r="F136" s="250" t="s">
        <v>239</v>
      </c>
      <c r="G136" s="248"/>
      <c r="H136" s="251">
        <v>56.25</v>
      </c>
      <c r="I136" s="252"/>
      <c r="J136" s="248"/>
      <c r="K136" s="248"/>
      <c r="L136" s="253"/>
      <c r="M136" s="254"/>
      <c r="N136" s="255"/>
      <c r="O136" s="255"/>
      <c r="P136" s="255"/>
      <c r="Q136" s="255"/>
      <c r="R136" s="255"/>
      <c r="S136" s="255"/>
      <c r="T136" s="256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7" t="s">
        <v>219</v>
      </c>
      <c r="AU136" s="257" t="s">
        <v>81</v>
      </c>
      <c r="AV136" s="14" t="s">
        <v>81</v>
      </c>
      <c r="AW136" s="14" t="s">
        <v>33</v>
      </c>
      <c r="AX136" s="14" t="s">
        <v>79</v>
      </c>
      <c r="AY136" s="257" t="s">
        <v>207</v>
      </c>
    </row>
    <row r="137" spans="1:63" s="12" customFormat="1" ht="22.8" customHeight="1">
      <c r="A137" s="12"/>
      <c r="B137" s="201"/>
      <c r="C137" s="202"/>
      <c r="D137" s="203" t="s">
        <v>71</v>
      </c>
      <c r="E137" s="215" t="s">
        <v>81</v>
      </c>
      <c r="F137" s="215" t="s">
        <v>240</v>
      </c>
      <c r="G137" s="202"/>
      <c r="H137" s="202"/>
      <c r="I137" s="205"/>
      <c r="J137" s="216">
        <f>BK137</f>
        <v>0</v>
      </c>
      <c r="K137" s="202"/>
      <c r="L137" s="207"/>
      <c r="M137" s="208"/>
      <c r="N137" s="209"/>
      <c r="O137" s="209"/>
      <c r="P137" s="210">
        <f>SUM(P138:P141)</f>
        <v>0</v>
      </c>
      <c r="Q137" s="209"/>
      <c r="R137" s="210">
        <f>SUM(R138:R141)</f>
        <v>0.1848</v>
      </c>
      <c r="S137" s="209"/>
      <c r="T137" s="211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2" t="s">
        <v>79</v>
      </c>
      <c r="AT137" s="213" t="s">
        <v>71</v>
      </c>
      <c r="AU137" s="213" t="s">
        <v>79</v>
      </c>
      <c r="AY137" s="212" t="s">
        <v>207</v>
      </c>
      <c r="BK137" s="214">
        <f>SUM(BK138:BK141)</f>
        <v>0</v>
      </c>
    </row>
    <row r="138" spans="1:65" s="2" customFormat="1" ht="24.15" customHeight="1">
      <c r="A138" s="41"/>
      <c r="B138" s="42"/>
      <c r="C138" s="217" t="s">
        <v>241</v>
      </c>
      <c r="D138" s="217" t="s">
        <v>209</v>
      </c>
      <c r="E138" s="218" t="s">
        <v>242</v>
      </c>
      <c r="F138" s="219" t="s">
        <v>243</v>
      </c>
      <c r="G138" s="220" t="s">
        <v>244</v>
      </c>
      <c r="H138" s="221">
        <v>60</v>
      </c>
      <c r="I138" s="222"/>
      <c r="J138" s="223">
        <f>ROUND(I138*H138,2)</f>
        <v>0</v>
      </c>
      <c r="K138" s="219" t="s">
        <v>213</v>
      </c>
      <c r="L138" s="47"/>
      <c r="M138" s="224" t="s">
        <v>19</v>
      </c>
      <c r="N138" s="225" t="s">
        <v>43</v>
      </c>
      <c r="O138" s="87"/>
      <c r="P138" s="226">
        <f>O138*H138</f>
        <v>0</v>
      </c>
      <c r="Q138" s="226">
        <v>0.00308</v>
      </c>
      <c r="R138" s="226">
        <f>Q138*H138</f>
        <v>0.1848</v>
      </c>
      <c r="S138" s="226">
        <v>0</v>
      </c>
      <c r="T138" s="22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8" t="s">
        <v>111</v>
      </c>
      <c r="AT138" s="228" t="s">
        <v>209</v>
      </c>
      <c r="AU138" s="228" t="s">
        <v>81</v>
      </c>
      <c r="AY138" s="20" t="s">
        <v>207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20" t="s">
        <v>79</v>
      </c>
      <c r="BK138" s="229">
        <f>ROUND(I138*H138,2)</f>
        <v>0</v>
      </c>
      <c r="BL138" s="20" t="s">
        <v>111</v>
      </c>
      <c r="BM138" s="228" t="s">
        <v>245</v>
      </c>
    </row>
    <row r="139" spans="1:47" s="2" customFormat="1" ht="12">
      <c r="A139" s="41"/>
      <c r="B139" s="42"/>
      <c r="C139" s="43"/>
      <c r="D139" s="230" t="s">
        <v>215</v>
      </c>
      <c r="E139" s="43"/>
      <c r="F139" s="231" t="s">
        <v>246</v>
      </c>
      <c r="G139" s="43"/>
      <c r="H139" s="43"/>
      <c r="I139" s="232"/>
      <c r="J139" s="43"/>
      <c r="K139" s="43"/>
      <c r="L139" s="47"/>
      <c r="M139" s="233"/>
      <c r="N139" s="234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215</v>
      </c>
      <c r="AU139" s="20" t="s">
        <v>81</v>
      </c>
    </row>
    <row r="140" spans="1:47" s="2" customFormat="1" ht="12">
      <c r="A140" s="41"/>
      <c r="B140" s="42"/>
      <c r="C140" s="43"/>
      <c r="D140" s="235" t="s">
        <v>217</v>
      </c>
      <c r="E140" s="43"/>
      <c r="F140" s="236" t="s">
        <v>247</v>
      </c>
      <c r="G140" s="43"/>
      <c r="H140" s="43"/>
      <c r="I140" s="232"/>
      <c r="J140" s="43"/>
      <c r="K140" s="43"/>
      <c r="L140" s="47"/>
      <c r="M140" s="233"/>
      <c r="N140" s="23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217</v>
      </c>
      <c r="AU140" s="20" t="s">
        <v>81</v>
      </c>
    </row>
    <row r="141" spans="1:51" s="14" customFormat="1" ht="12">
      <c r="A141" s="14"/>
      <c r="B141" s="247"/>
      <c r="C141" s="248"/>
      <c r="D141" s="230" t="s">
        <v>219</v>
      </c>
      <c r="E141" s="249" t="s">
        <v>19</v>
      </c>
      <c r="F141" s="250" t="s">
        <v>248</v>
      </c>
      <c r="G141" s="248"/>
      <c r="H141" s="251">
        <v>60</v>
      </c>
      <c r="I141" s="252"/>
      <c r="J141" s="248"/>
      <c r="K141" s="248"/>
      <c r="L141" s="253"/>
      <c r="M141" s="254"/>
      <c r="N141" s="255"/>
      <c r="O141" s="255"/>
      <c r="P141" s="255"/>
      <c r="Q141" s="255"/>
      <c r="R141" s="255"/>
      <c r="S141" s="255"/>
      <c r="T141" s="25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7" t="s">
        <v>219</v>
      </c>
      <c r="AU141" s="257" t="s">
        <v>81</v>
      </c>
      <c r="AV141" s="14" t="s">
        <v>81</v>
      </c>
      <c r="AW141" s="14" t="s">
        <v>33</v>
      </c>
      <c r="AX141" s="14" t="s">
        <v>79</v>
      </c>
      <c r="AY141" s="257" t="s">
        <v>207</v>
      </c>
    </row>
    <row r="142" spans="1:63" s="12" customFormat="1" ht="22.8" customHeight="1">
      <c r="A142" s="12"/>
      <c r="B142" s="201"/>
      <c r="C142" s="202"/>
      <c r="D142" s="203" t="s">
        <v>71</v>
      </c>
      <c r="E142" s="215" t="s">
        <v>92</v>
      </c>
      <c r="F142" s="215" t="s">
        <v>249</v>
      </c>
      <c r="G142" s="202"/>
      <c r="H142" s="202"/>
      <c r="I142" s="205"/>
      <c r="J142" s="216">
        <f>BK142</f>
        <v>0</v>
      </c>
      <c r="K142" s="202"/>
      <c r="L142" s="207"/>
      <c r="M142" s="208"/>
      <c r="N142" s="209"/>
      <c r="O142" s="209"/>
      <c r="P142" s="210">
        <f>SUM(P143:P183)</f>
        <v>0</v>
      </c>
      <c r="Q142" s="209"/>
      <c r="R142" s="210">
        <f>SUM(R143:R183)</f>
        <v>2.29921885</v>
      </c>
      <c r="S142" s="209"/>
      <c r="T142" s="211">
        <f>SUM(T143:T183)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2" t="s">
        <v>79</v>
      </c>
      <c r="AT142" s="213" t="s">
        <v>71</v>
      </c>
      <c r="AU142" s="213" t="s">
        <v>79</v>
      </c>
      <c r="AY142" s="212" t="s">
        <v>207</v>
      </c>
      <c r="BK142" s="214">
        <f>SUM(BK143:BK183)</f>
        <v>0</v>
      </c>
    </row>
    <row r="143" spans="1:65" s="2" customFormat="1" ht="33" customHeight="1">
      <c r="A143" s="41"/>
      <c r="B143" s="42"/>
      <c r="C143" s="217" t="s">
        <v>250</v>
      </c>
      <c r="D143" s="217" t="s">
        <v>209</v>
      </c>
      <c r="E143" s="218" t="s">
        <v>251</v>
      </c>
      <c r="F143" s="219" t="s">
        <v>252</v>
      </c>
      <c r="G143" s="220" t="s">
        <v>244</v>
      </c>
      <c r="H143" s="221">
        <v>1</v>
      </c>
      <c r="I143" s="222"/>
      <c r="J143" s="223">
        <f>ROUND(I143*H143,2)</f>
        <v>0</v>
      </c>
      <c r="K143" s="219" t="s">
        <v>213</v>
      </c>
      <c r="L143" s="47"/>
      <c r="M143" s="224" t="s">
        <v>19</v>
      </c>
      <c r="N143" s="225" t="s">
        <v>43</v>
      </c>
      <c r="O143" s="87"/>
      <c r="P143" s="226">
        <f>O143*H143</f>
        <v>0</v>
      </c>
      <c r="Q143" s="226">
        <v>0.12021</v>
      </c>
      <c r="R143" s="226">
        <f>Q143*H143</f>
        <v>0.12021</v>
      </c>
      <c r="S143" s="226">
        <v>0</v>
      </c>
      <c r="T143" s="22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8" t="s">
        <v>111</v>
      </c>
      <c r="AT143" s="228" t="s">
        <v>209</v>
      </c>
      <c r="AU143" s="228" t="s">
        <v>81</v>
      </c>
      <c r="AY143" s="20" t="s">
        <v>207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20" t="s">
        <v>79</v>
      </c>
      <c r="BK143" s="229">
        <f>ROUND(I143*H143,2)</f>
        <v>0</v>
      </c>
      <c r="BL143" s="20" t="s">
        <v>111</v>
      </c>
      <c r="BM143" s="228" t="s">
        <v>253</v>
      </c>
    </row>
    <row r="144" spans="1:47" s="2" customFormat="1" ht="12">
      <c r="A144" s="41"/>
      <c r="B144" s="42"/>
      <c r="C144" s="43"/>
      <c r="D144" s="230" t="s">
        <v>215</v>
      </c>
      <c r="E144" s="43"/>
      <c r="F144" s="231" t="s">
        <v>254</v>
      </c>
      <c r="G144" s="43"/>
      <c r="H144" s="43"/>
      <c r="I144" s="232"/>
      <c r="J144" s="43"/>
      <c r="K144" s="43"/>
      <c r="L144" s="47"/>
      <c r="M144" s="233"/>
      <c r="N144" s="23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215</v>
      </c>
      <c r="AU144" s="20" t="s">
        <v>81</v>
      </c>
    </row>
    <row r="145" spans="1:47" s="2" customFormat="1" ht="12">
      <c r="A145" s="41"/>
      <c r="B145" s="42"/>
      <c r="C145" s="43"/>
      <c r="D145" s="235" t="s">
        <v>217</v>
      </c>
      <c r="E145" s="43"/>
      <c r="F145" s="236" t="s">
        <v>255</v>
      </c>
      <c r="G145" s="43"/>
      <c r="H145" s="43"/>
      <c r="I145" s="232"/>
      <c r="J145" s="43"/>
      <c r="K145" s="43"/>
      <c r="L145" s="47"/>
      <c r="M145" s="233"/>
      <c r="N145" s="234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217</v>
      </c>
      <c r="AU145" s="20" t="s">
        <v>81</v>
      </c>
    </row>
    <row r="146" spans="1:51" s="13" customFormat="1" ht="12">
      <c r="A146" s="13"/>
      <c r="B146" s="237"/>
      <c r="C146" s="238"/>
      <c r="D146" s="230" t="s">
        <v>219</v>
      </c>
      <c r="E146" s="239" t="s">
        <v>19</v>
      </c>
      <c r="F146" s="240" t="s">
        <v>256</v>
      </c>
      <c r="G146" s="238"/>
      <c r="H146" s="239" t="s">
        <v>19</v>
      </c>
      <c r="I146" s="241"/>
      <c r="J146" s="238"/>
      <c r="K146" s="238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219</v>
      </c>
      <c r="AU146" s="246" t="s">
        <v>81</v>
      </c>
      <c r="AV146" s="13" t="s">
        <v>79</v>
      </c>
      <c r="AW146" s="13" t="s">
        <v>33</v>
      </c>
      <c r="AX146" s="13" t="s">
        <v>72</v>
      </c>
      <c r="AY146" s="246" t="s">
        <v>207</v>
      </c>
    </row>
    <row r="147" spans="1:51" s="14" customFormat="1" ht="12">
      <c r="A147" s="14"/>
      <c r="B147" s="247"/>
      <c r="C147" s="248"/>
      <c r="D147" s="230" t="s">
        <v>219</v>
      </c>
      <c r="E147" s="249" t="s">
        <v>19</v>
      </c>
      <c r="F147" s="250" t="s">
        <v>79</v>
      </c>
      <c r="G147" s="248"/>
      <c r="H147" s="251">
        <v>1</v>
      </c>
      <c r="I147" s="252"/>
      <c r="J147" s="248"/>
      <c r="K147" s="248"/>
      <c r="L147" s="253"/>
      <c r="M147" s="254"/>
      <c r="N147" s="255"/>
      <c r="O147" s="255"/>
      <c r="P147" s="255"/>
      <c r="Q147" s="255"/>
      <c r="R147" s="255"/>
      <c r="S147" s="255"/>
      <c r="T147" s="25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7" t="s">
        <v>219</v>
      </c>
      <c r="AU147" s="257" t="s">
        <v>81</v>
      </c>
      <c r="AV147" s="14" t="s">
        <v>81</v>
      </c>
      <c r="AW147" s="14" t="s">
        <v>33</v>
      </c>
      <c r="AX147" s="14" t="s">
        <v>72</v>
      </c>
      <c r="AY147" s="257" t="s">
        <v>207</v>
      </c>
    </row>
    <row r="148" spans="1:51" s="15" customFormat="1" ht="12">
      <c r="A148" s="15"/>
      <c r="B148" s="258"/>
      <c r="C148" s="259"/>
      <c r="D148" s="230" t="s">
        <v>219</v>
      </c>
      <c r="E148" s="260" t="s">
        <v>19</v>
      </c>
      <c r="F148" s="261" t="s">
        <v>222</v>
      </c>
      <c r="G148" s="259"/>
      <c r="H148" s="262">
        <v>1</v>
      </c>
      <c r="I148" s="263"/>
      <c r="J148" s="259"/>
      <c r="K148" s="259"/>
      <c r="L148" s="264"/>
      <c r="M148" s="265"/>
      <c r="N148" s="266"/>
      <c r="O148" s="266"/>
      <c r="P148" s="266"/>
      <c r="Q148" s="266"/>
      <c r="R148" s="266"/>
      <c r="S148" s="266"/>
      <c r="T148" s="267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8" t="s">
        <v>219</v>
      </c>
      <c r="AU148" s="268" t="s">
        <v>81</v>
      </c>
      <c r="AV148" s="15" t="s">
        <v>111</v>
      </c>
      <c r="AW148" s="15" t="s">
        <v>33</v>
      </c>
      <c r="AX148" s="15" t="s">
        <v>79</v>
      </c>
      <c r="AY148" s="268" t="s">
        <v>207</v>
      </c>
    </row>
    <row r="149" spans="1:65" s="2" customFormat="1" ht="37.8" customHeight="1">
      <c r="A149" s="41"/>
      <c r="B149" s="42"/>
      <c r="C149" s="217" t="s">
        <v>257</v>
      </c>
      <c r="D149" s="217" t="s">
        <v>209</v>
      </c>
      <c r="E149" s="218" t="s">
        <v>258</v>
      </c>
      <c r="F149" s="219" t="s">
        <v>259</v>
      </c>
      <c r="G149" s="220" t="s">
        <v>244</v>
      </c>
      <c r="H149" s="221">
        <v>1</v>
      </c>
      <c r="I149" s="222"/>
      <c r="J149" s="223">
        <f>ROUND(I149*H149,2)</f>
        <v>0</v>
      </c>
      <c r="K149" s="219" t="s">
        <v>213</v>
      </c>
      <c r="L149" s="47"/>
      <c r="M149" s="224" t="s">
        <v>19</v>
      </c>
      <c r="N149" s="225" t="s">
        <v>43</v>
      </c>
      <c r="O149" s="87"/>
      <c r="P149" s="226">
        <f>O149*H149</f>
        <v>0</v>
      </c>
      <c r="Q149" s="226">
        <v>0.18142</v>
      </c>
      <c r="R149" s="226">
        <f>Q149*H149</f>
        <v>0.18142</v>
      </c>
      <c r="S149" s="226">
        <v>0</v>
      </c>
      <c r="T149" s="227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8" t="s">
        <v>111</v>
      </c>
      <c r="AT149" s="228" t="s">
        <v>209</v>
      </c>
      <c r="AU149" s="228" t="s">
        <v>81</v>
      </c>
      <c r="AY149" s="20" t="s">
        <v>207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20" t="s">
        <v>79</v>
      </c>
      <c r="BK149" s="229">
        <f>ROUND(I149*H149,2)</f>
        <v>0</v>
      </c>
      <c r="BL149" s="20" t="s">
        <v>111</v>
      </c>
      <c r="BM149" s="228" t="s">
        <v>260</v>
      </c>
    </row>
    <row r="150" spans="1:47" s="2" customFormat="1" ht="12">
      <c r="A150" s="41"/>
      <c r="B150" s="42"/>
      <c r="C150" s="43"/>
      <c r="D150" s="230" t="s">
        <v>215</v>
      </c>
      <c r="E150" s="43"/>
      <c r="F150" s="231" t="s">
        <v>261</v>
      </c>
      <c r="G150" s="43"/>
      <c r="H150" s="43"/>
      <c r="I150" s="232"/>
      <c r="J150" s="43"/>
      <c r="K150" s="43"/>
      <c r="L150" s="47"/>
      <c r="M150" s="233"/>
      <c r="N150" s="234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215</v>
      </c>
      <c r="AU150" s="20" t="s">
        <v>81</v>
      </c>
    </row>
    <row r="151" spans="1:47" s="2" customFormat="1" ht="12">
      <c r="A151" s="41"/>
      <c r="B151" s="42"/>
      <c r="C151" s="43"/>
      <c r="D151" s="235" t="s">
        <v>217</v>
      </c>
      <c r="E151" s="43"/>
      <c r="F151" s="236" t="s">
        <v>262</v>
      </c>
      <c r="G151" s="43"/>
      <c r="H151" s="43"/>
      <c r="I151" s="232"/>
      <c r="J151" s="43"/>
      <c r="K151" s="43"/>
      <c r="L151" s="47"/>
      <c r="M151" s="233"/>
      <c r="N151" s="234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217</v>
      </c>
      <c r="AU151" s="20" t="s">
        <v>81</v>
      </c>
    </row>
    <row r="152" spans="1:51" s="13" customFormat="1" ht="12">
      <c r="A152" s="13"/>
      <c r="B152" s="237"/>
      <c r="C152" s="238"/>
      <c r="D152" s="230" t="s">
        <v>219</v>
      </c>
      <c r="E152" s="239" t="s">
        <v>19</v>
      </c>
      <c r="F152" s="240" t="s">
        <v>263</v>
      </c>
      <c r="G152" s="238"/>
      <c r="H152" s="239" t="s">
        <v>19</v>
      </c>
      <c r="I152" s="241"/>
      <c r="J152" s="238"/>
      <c r="K152" s="238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219</v>
      </c>
      <c r="AU152" s="246" t="s">
        <v>81</v>
      </c>
      <c r="AV152" s="13" t="s">
        <v>79</v>
      </c>
      <c r="AW152" s="13" t="s">
        <v>33</v>
      </c>
      <c r="AX152" s="13" t="s">
        <v>72</v>
      </c>
      <c r="AY152" s="246" t="s">
        <v>207</v>
      </c>
    </row>
    <row r="153" spans="1:51" s="14" customFormat="1" ht="12">
      <c r="A153" s="14"/>
      <c r="B153" s="247"/>
      <c r="C153" s="248"/>
      <c r="D153" s="230" t="s">
        <v>219</v>
      </c>
      <c r="E153" s="249" t="s">
        <v>19</v>
      </c>
      <c r="F153" s="250" t="s">
        <v>79</v>
      </c>
      <c r="G153" s="248"/>
      <c r="H153" s="251">
        <v>1</v>
      </c>
      <c r="I153" s="252"/>
      <c r="J153" s="248"/>
      <c r="K153" s="248"/>
      <c r="L153" s="253"/>
      <c r="M153" s="254"/>
      <c r="N153" s="255"/>
      <c r="O153" s="255"/>
      <c r="P153" s="255"/>
      <c r="Q153" s="255"/>
      <c r="R153" s="255"/>
      <c r="S153" s="255"/>
      <c r="T153" s="25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7" t="s">
        <v>219</v>
      </c>
      <c r="AU153" s="257" t="s">
        <v>81</v>
      </c>
      <c r="AV153" s="14" t="s">
        <v>81</v>
      </c>
      <c r="AW153" s="14" t="s">
        <v>33</v>
      </c>
      <c r="AX153" s="14" t="s">
        <v>72</v>
      </c>
      <c r="AY153" s="257" t="s">
        <v>207</v>
      </c>
    </row>
    <row r="154" spans="1:51" s="15" customFormat="1" ht="12">
      <c r="A154" s="15"/>
      <c r="B154" s="258"/>
      <c r="C154" s="259"/>
      <c r="D154" s="230" t="s">
        <v>219</v>
      </c>
      <c r="E154" s="260" t="s">
        <v>19</v>
      </c>
      <c r="F154" s="261" t="s">
        <v>222</v>
      </c>
      <c r="G154" s="259"/>
      <c r="H154" s="262">
        <v>1</v>
      </c>
      <c r="I154" s="263"/>
      <c r="J154" s="259"/>
      <c r="K154" s="259"/>
      <c r="L154" s="264"/>
      <c r="M154" s="265"/>
      <c r="N154" s="266"/>
      <c r="O154" s="266"/>
      <c r="P154" s="266"/>
      <c r="Q154" s="266"/>
      <c r="R154" s="266"/>
      <c r="S154" s="266"/>
      <c r="T154" s="267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8" t="s">
        <v>219</v>
      </c>
      <c r="AU154" s="268" t="s">
        <v>81</v>
      </c>
      <c r="AV154" s="15" t="s">
        <v>111</v>
      </c>
      <c r="AW154" s="15" t="s">
        <v>33</v>
      </c>
      <c r="AX154" s="15" t="s">
        <v>79</v>
      </c>
      <c r="AY154" s="268" t="s">
        <v>207</v>
      </c>
    </row>
    <row r="155" spans="1:65" s="2" customFormat="1" ht="24.15" customHeight="1">
      <c r="A155" s="41"/>
      <c r="B155" s="42"/>
      <c r="C155" s="217" t="s">
        <v>227</v>
      </c>
      <c r="D155" s="217" t="s">
        <v>209</v>
      </c>
      <c r="E155" s="218" t="s">
        <v>264</v>
      </c>
      <c r="F155" s="219" t="s">
        <v>265</v>
      </c>
      <c r="G155" s="220" t="s">
        <v>266</v>
      </c>
      <c r="H155" s="221">
        <v>0.365</v>
      </c>
      <c r="I155" s="222"/>
      <c r="J155" s="223">
        <f>ROUND(I155*H155,2)</f>
        <v>0</v>
      </c>
      <c r="K155" s="219" t="s">
        <v>213</v>
      </c>
      <c r="L155" s="47"/>
      <c r="M155" s="224" t="s">
        <v>19</v>
      </c>
      <c r="N155" s="225" t="s">
        <v>43</v>
      </c>
      <c r="O155" s="87"/>
      <c r="P155" s="226">
        <f>O155*H155</f>
        <v>0</v>
      </c>
      <c r="Q155" s="226">
        <v>1.8775</v>
      </c>
      <c r="R155" s="226">
        <f>Q155*H155</f>
        <v>0.6852874999999999</v>
      </c>
      <c r="S155" s="226">
        <v>0</v>
      </c>
      <c r="T155" s="22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28" t="s">
        <v>111</v>
      </c>
      <c r="AT155" s="228" t="s">
        <v>209</v>
      </c>
      <c r="AU155" s="228" t="s">
        <v>81</v>
      </c>
      <c r="AY155" s="20" t="s">
        <v>207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20" t="s">
        <v>79</v>
      </c>
      <c r="BK155" s="229">
        <f>ROUND(I155*H155,2)</f>
        <v>0</v>
      </c>
      <c r="BL155" s="20" t="s">
        <v>111</v>
      </c>
      <c r="BM155" s="228" t="s">
        <v>267</v>
      </c>
    </row>
    <row r="156" spans="1:47" s="2" customFormat="1" ht="12">
      <c r="A156" s="41"/>
      <c r="B156" s="42"/>
      <c r="C156" s="43"/>
      <c r="D156" s="230" t="s">
        <v>215</v>
      </c>
      <c r="E156" s="43"/>
      <c r="F156" s="231" t="s">
        <v>268</v>
      </c>
      <c r="G156" s="43"/>
      <c r="H156" s="43"/>
      <c r="I156" s="232"/>
      <c r="J156" s="43"/>
      <c r="K156" s="43"/>
      <c r="L156" s="47"/>
      <c r="M156" s="233"/>
      <c r="N156" s="234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215</v>
      </c>
      <c r="AU156" s="20" t="s">
        <v>81</v>
      </c>
    </row>
    <row r="157" spans="1:47" s="2" customFormat="1" ht="12">
      <c r="A157" s="41"/>
      <c r="B157" s="42"/>
      <c r="C157" s="43"/>
      <c r="D157" s="235" t="s">
        <v>217</v>
      </c>
      <c r="E157" s="43"/>
      <c r="F157" s="236" t="s">
        <v>269</v>
      </c>
      <c r="G157" s="43"/>
      <c r="H157" s="43"/>
      <c r="I157" s="232"/>
      <c r="J157" s="43"/>
      <c r="K157" s="43"/>
      <c r="L157" s="47"/>
      <c r="M157" s="233"/>
      <c r="N157" s="234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217</v>
      </c>
      <c r="AU157" s="20" t="s">
        <v>81</v>
      </c>
    </row>
    <row r="158" spans="1:51" s="13" customFormat="1" ht="12">
      <c r="A158" s="13"/>
      <c r="B158" s="237"/>
      <c r="C158" s="238"/>
      <c r="D158" s="230" t="s">
        <v>219</v>
      </c>
      <c r="E158" s="239" t="s">
        <v>19</v>
      </c>
      <c r="F158" s="240" t="s">
        <v>270</v>
      </c>
      <c r="G158" s="238"/>
      <c r="H158" s="239" t="s">
        <v>19</v>
      </c>
      <c r="I158" s="241"/>
      <c r="J158" s="238"/>
      <c r="K158" s="238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219</v>
      </c>
      <c r="AU158" s="246" t="s">
        <v>81</v>
      </c>
      <c r="AV158" s="13" t="s">
        <v>79</v>
      </c>
      <c r="AW158" s="13" t="s">
        <v>33</v>
      </c>
      <c r="AX158" s="13" t="s">
        <v>72</v>
      </c>
      <c r="AY158" s="246" t="s">
        <v>207</v>
      </c>
    </row>
    <row r="159" spans="1:51" s="14" customFormat="1" ht="12">
      <c r="A159" s="14"/>
      <c r="B159" s="247"/>
      <c r="C159" s="248"/>
      <c r="D159" s="230" t="s">
        <v>219</v>
      </c>
      <c r="E159" s="249" t="s">
        <v>19</v>
      </c>
      <c r="F159" s="250" t="s">
        <v>271</v>
      </c>
      <c r="G159" s="248"/>
      <c r="H159" s="251">
        <v>0.365</v>
      </c>
      <c r="I159" s="252"/>
      <c r="J159" s="248"/>
      <c r="K159" s="248"/>
      <c r="L159" s="253"/>
      <c r="M159" s="254"/>
      <c r="N159" s="255"/>
      <c r="O159" s="255"/>
      <c r="P159" s="255"/>
      <c r="Q159" s="255"/>
      <c r="R159" s="255"/>
      <c r="S159" s="255"/>
      <c r="T159" s="25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7" t="s">
        <v>219</v>
      </c>
      <c r="AU159" s="257" t="s">
        <v>81</v>
      </c>
      <c r="AV159" s="14" t="s">
        <v>81</v>
      </c>
      <c r="AW159" s="14" t="s">
        <v>33</v>
      </c>
      <c r="AX159" s="14" t="s">
        <v>72</v>
      </c>
      <c r="AY159" s="257" t="s">
        <v>207</v>
      </c>
    </row>
    <row r="160" spans="1:51" s="15" customFormat="1" ht="12">
      <c r="A160" s="15"/>
      <c r="B160" s="258"/>
      <c r="C160" s="259"/>
      <c r="D160" s="230" t="s">
        <v>219</v>
      </c>
      <c r="E160" s="260" t="s">
        <v>19</v>
      </c>
      <c r="F160" s="261" t="s">
        <v>222</v>
      </c>
      <c r="G160" s="259"/>
      <c r="H160" s="262">
        <v>0.365</v>
      </c>
      <c r="I160" s="263"/>
      <c r="J160" s="259"/>
      <c r="K160" s="259"/>
      <c r="L160" s="264"/>
      <c r="M160" s="265"/>
      <c r="N160" s="266"/>
      <c r="O160" s="266"/>
      <c r="P160" s="266"/>
      <c r="Q160" s="266"/>
      <c r="R160" s="266"/>
      <c r="S160" s="266"/>
      <c r="T160" s="26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8" t="s">
        <v>219</v>
      </c>
      <c r="AU160" s="268" t="s">
        <v>81</v>
      </c>
      <c r="AV160" s="15" t="s">
        <v>111</v>
      </c>
      <c r="AW160" s="15" t="s">
        <v>33</v>
      </c>
      <c r="AX160" s="15" t="s">
        <v>79</v>
      </c>
      <c r="AY160" s="268" t="s">
        <v>207</v>
      </c>
    </row>
    <row r="161" spans="1:65" s="2" customFormat="1" ht="24.15" customHeight="1">
      <c r="A161" s="41"/>
      <c r="B161" s="42"/>
      <c r="C161" s="217" t="s">
        <v>272</v>
      </c>
      <c r="D161" s="217" t="s">
        <v>209</v>
      </c>
      <c r="E161" s="218" t="s">
        <v>273</v>
      </c>
      <c r="F161" s="219" t="s">
        <v>274</v>
      </c>
      <c r="G161" s="220" t="s">
        <v>237</v>
      </c>
      <c r="H161" s="221">
        <v>0.031</v>
      </c>
      <c r="I161" s="222"/>
      <c r="J161" s="223">
        <f>ROUND(I161*H161,2)</f>
        <v>0</v>
      </c>
      <c r="K161" s="219" t="s">
        <v>213</v>
      </c>
      <c r="L161" s="47"/>
      <c r="M161" s="224" t="s">
        <v>19</v>
      </c>
      <c r="N161" s="225" t="s">
        <v>43</v>
      </c>
      <c r="O161" s="87"/>
      <c r="P161" s="226">
        <f>O161*H161</f>
        <v>0</v>
      </c>
      <c r="Q161" s="226">
        <v>1.09</v>
      </c>
      <c r="R161" s="226">
        <f>Q161*H161</f>
        <v>0.03379</v>
      </c>
      <c r="S161" s="226">
        <v>0</v>
      </c>
      <c r="T161" s="22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28" t="s">
        <v>111</v>
      </c>
      <c r="AT161" s="228" t="s">
        <v>209</v>
      </c>
      <c r="AU161" s="228" t="s">
        <v>81</v>
      </c>
      <c r="AY161" s="20" t="s">
        <v>207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20" t="s">
        <v>79</v>
      </c>
      <c r="BK161" s="229">
        <f>ROUND(I161*H161,2)</f>
        <v>0</v>
      </c>
      <c r="BL161" s="20" t="s">
        <v>111</v>
      </c>
      <c r="BM161" s="228" t="s">
        <v>275</v>
      </c>
    </row>
    <row r="162" spans="1:47" s="2" customFormat="1" ht="12">
      <c r="A162" s="41"/>
      <c r="B162" s="42"/>
      <c r="C162" s="43"/>
      <c r="D162" s="230" t="s">
        <v>215</v>
      </c>
      <c r="E162" s="43"/>
      <c r="F162" s="231" t="s">
        <v>276</v>
      </c>
      <c r="G162" s="43"/>
      <c r="H162" s="43"/>
      <c r="I162" s="232"/>
      <c r="J162" s="43"/>
      <c r="K162" s="43"/>
      <c r="L162" s="47"/>
      <c r="M162" s="233"/>
      <c r="N162" s="234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215</v>
      </c>
      <c r="AU162" s="20" t="s">
        <v>81</v>
      </c>
    </row>
    <row r="163" spans="1:47" s="2" customFormat="1" ht="12">
      <c r="A163" s="41"/>
      <c r="B163" s="42"/>
      <c r="C163" s="43"/>
      <c r="D163" s="235" t="s">
        <v>217</v>
      </c>
      <c r="E163" s="43"/>
      <c r="F163" s="236" t="s">
        <v>277</v>
      </c>
      <c r="G163" s="43"/>
      <c r="H163" s="43"/>
      <c r="I163" s="232"/>
      <c r="J163" s="43"/>
      <c r="K163" s="43"/>
      <c r="L163" s="47"/>
      <c r="M163" s="233"/>
      <c r="N163" s="234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217</v>
      </c>
      <c r="AU163" s="20" t="s">
        <v>81</v>
      </c>
    </row>
    <row r="164" spans="1:51" s="13" customFormat="1" ht="12">
      <c r="A164" s="13"/>
      <c r="B164" s="237"/>
      <c r="C164" s="238"/>
      <c r="D164" s="230" t="s">
        <v>219</v>
      </c>
      <c r="E164" s="239" t="s">
        <v>19</v>
      </c>
      <c r="F164" s="240" t="s">
        <v>278</v>
      </c>
      <c r="G164" s="238"/>
      <c r="H164" s="239" t="s">
        <v>19</v>
      </c>
      <c r="I164" s="241"/>
      <c r="J164" s="238"/>
      <c r="K164" s="238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219</v>
      </c>
      <c r="AU164" s="246" t="s">
        <v>81</v>
      </c>
      <c r="AV164" s="13" t="s">
        <v>79</v>
      </c>
      <c r="AW164" s="13" t="s">
        <v>33</v>
      </c>
      <c r="AX164" s="13" t="s">
        <v>72</v>
      </c>
      <c r="AY164" s="246" t="s">
        <v>207</v>
      </c>
    </row>
    <row r="165" spans="1:51" s="14" customFormat="1" ht="12">
      <c r="A165" s="14"/>
      <c r="B165" s="247"/>
      <c r="C165" s="248"/>
      <c r="D165" s="230" t="s">
        <v>219</v>
      </c>
      <c r="E165" s="249" t="s">
        <v>19</v>
      </c>
      <c r="F165" s="250" t="s">
        <v>279</v>
      </c>
      <c r="G165" s="248"/>
      <c r="H165" s="251">
        <v>0.008</v>
      </c>
      <c r="I165" s="252"/>
      <c r="J165" s="248"/>
      <c r="K165" s="248"/>
      <c r="L165" s="253"/>
      <c r="M165" s="254"/>
      <c r="N165" s="255"/>
      <c r="O165" s="255"/>
      <c r="P165" s="255"/>
      <c r="Q165" s="255"/>
      <c r="R165" s="255"/>
      <c r="S165" s="255"/>
      <c r="T165" s="25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7" t="s">
        <v>219</v>
      </c>
      <c r="AU165" s="257" t="s">
        <v>81</v>
      </c>
      <c r="AV165" s="14" t="s">
        <v>81</v>
      </c>
      <c r="AW165" s="14" t="s">
        <v>33</v>
      </c>
      <c r="AX165" s="14" t="s">
        <v>72</v>
      </c>
      <c r="AY165" s="257" t="s">
        <v>207</v>
      </c>
    </row>
    <row r="166" spans="1:51" s="13" customFormat="1" ht="12">
      <c r="A166" s="13"/>
      <c r="B166" s="237"/>
      <c r="C166" s="238"/>
      <c r="D166" s="230" t="s">
        <v>219</v>
      </c>
      <c r="E166" s="239" t="s">
        <v>19</v>
      </c>
      <c r="F166" s="240" t="s">
        <v>280</v>
      </c>
      <c r="G166" s="238"/>
      <c r="H166" s="239" t="s">
        <v>19</v>
      </c>
      <c r="I166" s="241"/>
      <c r="J166" s="238"/>
      <c r="K166" s="238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219</v>
      </c>
      <c r="AU166" s="246" t="s">
        <v>81</v>
      </c>
      <c r="AV166" s="13" t="s">
        <v>79</v>
      </c>
      <c r="AW166" s="13" t="s">
        <v>33</v>
      </c>
      <c r="AX166" s="13" t="s">
        <v>72</v>
      </c>
      <c r="AY166" s="246" t="s">
        <v>207</v>
      </c>
    </row>
    <row r="167" spans="1:51" s="14" customFormat="1" ht="12">
      <c r="A167" s="14"/>
      <c r="B167" s="247"/>
      <c r="C167" s="248"/>
      <c r="D167" s="230" t="s">
        <v>219</v>
      </c>
      <c r="E167" s="249" t="s">
        <v>19</v>
      </c>
      <c r="F167" s="250" t="s">
        <v>281</v>
      </c>
      <c r="G167" s="248"/>
      <c r="H167" s="251">
        <v>0.023</v>
      </c>
      <c r="I167" s="252"/>
      <c r="J167" s="248"/>
      <c r="K167" s="248"/>
      <c r="L167" s="253"/>
      <c r="M167" s="254"/>
      <c r="N167" s="255"/>
      <c r="O167" s="255"/>
      <c r="P167" s="255"/>
      <c r="Q167" s="255"/>
      <c r="R167" s="255"/>
      <c r="S167" s="255"/>
      <c r="T167" s="25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7" t="s">
        <v>219</v>
      </c>
      <c r="AU167" s="257" t="s">
        <v>81</v>
      </c>
      <c r="AV167" s="14" t="s">
        <v>81</v>
      </c>
      <c r="AW167" s="14" t="s">
        <v>33</v>
      </c>
      <c r="AX167" s="14" t="s">
        <v>72</v>
      </c>
      <c r="AY167" s="257" t="s">
        <v>207</v>
      </c>
    </row>
    <row r="168" spans="1:51" s="15" customFormat="1" ht="12">
      <c r="A168" s="15"/>
      <c r="B168" s="258"/>
      <c r="C168" s="259"/>
      <c r="D168" s="230" t="s">
        <v>219</v>
      </c>
      <c r="E168" s="260" t="s">
        <v>19</v>
      </c>
      <c r="F168" s="261" t="s">
        <v>222</v>
      </c>
      <c r="G168" s="259"/>
      <c r="H168" s="262">
        <v>0.031</v>
      </c>
      <c r="I168" s="263"/>
      <c r="J168" s="259"/>
      <c r="K168" s="259"/>
      <c r="L168" s="264"/>
      <c r="M168" s="265"/>
      <c r="N168" s="266"/>
      <c r="O168" s="266"/>
      <c r="P168" s="266"/>
      <c r="Q168" s="266"/>
      <c r="R168" s="266"/>
      <c r="S168" s="266"/>
      <c r="T168" s="267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8" t="s">
        <v>219</v>
      </c>
      <c r="AU168" s="268" t="s">
        <v>81</v>
      </c>
      <c r="AV168" s="15" t="s">
        <v>111</v>
      </c>
      <c r="AW168" s="15" t="s">
        <v>33</v>
      </c>
      <c r="AX168" s="15" t="s">
        <v>79</v>
      </c>
      <c r="AY168" s="268" t="s">
        <v>207</v>
      </c>
    </row>
    <row r="169" spans="1:65" s="2" customFormat="1" ht="24.15" customHeight="1">
      <c r="A169" s="41"/>
      <c r="B169" s="42"/>
      <c r="C169" s="217" t="s">
        <v>282</v>
      </c>
      <c r="D169" s="217" t="s">
        <v>209</v>
      </c>
      <c r="E169" s="218" t="s">
        <v>283</v>
      </c>
      <c r="F169" s="219" t="s">
        <v>284</v>
      </c>
      <c r="G169" s="220" t="s">
        <v>237</v>
      </c>
      <c r="H169" s="221">
        <v>0.126</v>
      </c>
      <c r="I169" s="222"/>
      <c r="J169" s="223">
        <f>ROUND(I169*H169,2)</f>
        <v>0</v>
      </c>
      <c r="K169" s="219" t="s">
        <v>213</v>
      </c>
      <c r="L169" s="47"/>
      <c r="M169" s="224" t="s">
        <v>19</v>
      </c>
      <c r="N169" s="225" t="s">
        <v>43</v>
      </c>
      <c r="O169" s="87"/>
      <c r="P169" s="226">
        <f>O169*H169</f>
        <v>0</v>
      </c>
      <c r="Q169" s="226">
        <v>1.09</v>
      </c>
      <c r="R169" s="226">
        <f>Q169*H169</f>
        <v>0.13734000000000002</v>
      </c>
      <c r="S169" s="226">
        <v>0</v>
      </c>
      <c r="T169" s="227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28" t="s">
        <v>111</v>
      </c>
      <c r="AT169" s="228" t="s">
        <v>209</v>
      </c>
      <c r="AU169" s="228" t="s">
        <v>81</v>
      </c>
      <c r="AY169" s="20" t="s">
        <v>207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20" t="s">
        <v>79</v>
      </c>
      <c r="BK169" s="229">
        <f>ROUND(I169*H169,2)</f>
        <v>0</v>
      </c>
      <c r="BL169" s="20" t="s">
        <v>111</v>
      </c>
      <c r="BM169" s="228" t="s">
        <v>285</v>
      </c>
    </row>
    <row r="170" spans="1:47" s="2" customFormat="1" ht="12">
      <c r="A170" s="41"/>
      <c r="B170" s="42"/>
      <c r="C170" s="43"/>
      <c r="D170" s="230" t="s">
        <v>215</v>
      </c>
      <c r="E170" s="43"/>
      <c r="F170" s="231" t="s">
        <v>286</v>
      </c>
      <c r="G170" s="43"/>
      <c r="H170" s="43"/>
      <c r="I170" s="232"/>
      <c r="J170" s="43"/>
      <c r="K170" s="43"/>
      <c r="L170" s="47"/>
      <c r="M170" s="233"/>
      <c r="N170" s="234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215</v>
      </c>
      <c r="AU170" s="20" t="s">
        <v>81</v>
      </c>
    </row>
    <row r="171" spans="1:47" s="2" customFormat="1" ht="12">
      <c r="A171" s="41"/>
      <c r="B171" s="42"/>
      <c r="C171" s="43"/>
      <c r="D171" s="235" t="s">
        <v>217</v>
      </c>
      <c r="E171" s="43"/>
      <c r="F171" s="236" t="s">
        <v>287</v>
      </c>
      <c r="G171" s="43"/>
      <c r="H171" s="43"/>
      <c r="I171" s="232"/>
      <c r="J171" s="43"/>
      <c r="K171" s="43"/>
      <c r="L171" s="47"/>
      <c r="M171" s="233"/>
      <c r="N171" s="234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217</v>
      </c>
      <c r="AU171" s="20" t="s">
        <v>81</v>
      </c>
    </row>
    <row r="172" spans="1:51" s="13" customFormat="1" ht="12">
      <c r="A172" s="13"/>
      <c r="B172" s="237"/>
      <c r="C172" s="238"/>
      <c r="D172" s="230" t="s">
        <v>219</v>
      </c>
      <c r="E172" s="239" t="s">
        <v>19</v>
      </c>
      <c r="F172" s="240" t="s">
        <v>288</v>
      </c>
      <c r="G172" s="238"/>
      <c r="H172" s="239" t="s">
        <v>19</v>
      </c>
      <c r="I172" s="241"/>
      <c r="J172" s="238"/>
      <c r="K172" s="238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219</v>
      </c>
      <c r="AU172" s="246" t="s">
        <v>81</v>
      </c>
      <c r="AV172" s="13" t="s">
        <v>79</v>
      </c>
      <c r="AW172" s="13" t="s">
        <v>33</v>
      </c>
      <c r="AX172" s="13" t="s">
        <v>72</v>
      </c>
      <c r="AY172" s="246" t="s">
        <v>207</v>
      </c>
    </row>
    <row r="173" spans="1:51" s="14" customFormat="1" ht="12">
      <c r="A173" s="14"/>
      <c r="B173" s="247"/>
      <c r="C173" s="248"/>
      <c r="D173" s="230" t="s">
        <v>219</v>
      </c>
      <c r="E173" s="249" t="s">
        <v>19</v>
      </c>
      <c r="F173" s="250" t="s">
        <v>289</v>
      </c>
      <c r="G173" s="248"/>
      <c r="H173" s="251">
        <v>0.057</v>
      </c>
      <c r="I173" s="252"/>
      <c r="J173" s="248"/>
      <c r="K173" s="248"/>
      <c r="L173" s="253"/>
      <c r="M173" s="254"/>
      <c r="N173" s="255"/>
      <c r="O173" s="255"/>
      <c r="P173" s="255"/>
      <c r="Q173" s="255"/>
      <c r="R173" s="255"/>
      <c r="S173" s="255"/>
      <c r="T173" s="25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7" t="s">
        <v>219</v>
      </c>
      <c r="AU173" s="257" t="s">
        <v>81</v>
      </c>
      <c r="AV173" s="14" t="s">
        <v>81</v>
      </c>
      <c r="AW173" s="14" t="s">
        <v>33</v>
      </c>
      <c r="AX173" s="14" t="s">
        <v>72</v>
      </c>
      <c r="AY173" s="257" t="s">
        <v>207</v>
      </c>
    </row>
    <row r="174" spans="1:51" s="13" customFormat="1" ht="12">
      <c r="A174" s="13"/>
      <c r="B174" s="237"/>
      <c r="C174" s="238"/>
      <c r="D174" s="230" t="s">
        <v>219</v>
      </c>
      <c r="E174" s="239" t="s">
        <v>19</v>
      </c>
      <c r="F174" s="240" t="s">
        <v>290</v>
      </c>
      <c r="G174" s="238"/>
      <c r="H174" s="239" t="s">
        <v>19</v>
      </c>
      <c r="I174" s="241"/>
      <c r="J174" s="238"/>
      <c r="K174" s="238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219</v>
      </c>
      <c r="AU174" s="246" t="s">
        <v>81</v>
      </c>
      <c r="AV174" s="13" t="s">
        <v>79</v>
      </c>
      <c r="AW174" s="13" t="s">
        <v>33</v>
      </c>
      <c r="AX174" s="13" t="s">
        <v>72</v>
      </c>
      <c r="AY174" s="246" t="s">
        <v>207</v>
      </c>
    </row>
    <row r="175" spans="1:51" s="14" customFormat="1" ht="12">
      <c r="A175" s="14"/>
      <c r="B175" s="247"/>
      <c r="C175" s="248"/>
      <c r="D175" s="230" t="s">
        <v>219</v>
      </c>
      <c r="E175" s="249" t="s">
        <v>19</v>
      </c>
      <c r="F175" s="250" t="s">
        <v>291</v>
      </c>
      <c r="G175" s="248"/>
      <c r="H175" s="251">
        <v>0.069</v>
      </c>
      <c r="I175" s="252"/>
      <c r="J175" s="248"/>
      <c r="K175" s="248"/>
      <c r="L175" s="253"/>
      <c r="M175" s="254"/>
      <c r="N175" s="255"/>
      <c r="O175" s="255"/>
      <c r="P175" s="255"/>
      <c r="Q175" s="255"/>
      <c r="R175" s="255"/>
      <c r="S175" s="255"/>
      <c r="T175" s="25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7" t="s">
        <v>219</v>
      </c>
      <c r="AU175" s="257" t="s">
        <v>81</v>
      </c>
      <c r="AV175" s="14" t="s">
        <v>81</v>
      </c>
      <c r="AW175" s="14" t="s">
        <v>33</v>
      </c>
      <c r="AX175" s="14" t="s">
        <v>72</v>
      </c>
      <c r="AY175" s="257" t="s">
        <v>207</v>
      </c>
    </row>
    <row r="176" spans="1:51" s="15" customFormat="1" ht="12">
      <c r="A176" s="15"/>
      <c r="B176" s="258"/>
      <c r="C176" s="259"/>
      <c r="D176" s="230" t="s">
        <v>219</v>
      </c>
      <c r="E176" s="260" t="s">
        <v>19</v>
      </c>
      <c r="F176" s="261" t="s">
        <v>222</v>
      </c>
      <c r="G176" s="259"/>
      <c r="H176" s="262">
        <v>0.126</v>
      </c>
      <c r="I176" s="263"/>
      <c r="J176" s="259"/>
      <c r="K176" s="259"/>
      <c r="L176" s="264"/>
      <c r="M176" s="265"/>
      <c r="N176" s="266"/>
      <c r="O176" s="266"/>
      <c r="P176" s="266"/>
      <c r="Q176" s="266"/>
      <c r="R176" s="266"/>
      <c r="S176" s="266"/>
      <c r="T176" s="267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8" t="s">
        <v>219</v>
      </c>
      <c r="AU176" s="268" t="s">
        <v>81</v>
      </c>
      <c r="AV176" s="15" t="s">
        <v>111</v>
      </c>
      <c r="AW176" s="15" t="s">
        <v>33</v>
      </c>
      <c r="AX176" s="15" t="s">
        <v>79</v>
      </c>
      <c r="AY176" s="268" t="s">
        <v>207</v>
      </c>
    </row>
    <row r="177" spans="1:65" s="2" customFormat="1" ht="24.15" customHeight="1">
      <c r="A177" s="41"/>
      <c r="B177" s="42"/>
      <c r="C177" s="217" t="s">
        <v>292</v>
      </c>
      <c r="D177" s="217" t="s">
        <v>209</v>
      </c>
      <c r="E177" s="218" t="s">
        <v>293</v>
      </c>
      <c r="F177" s="219" t="s">
        <v>294</v>
      </c>
      <c r="G177" s="220" t="s">
        <v>212</v>
      </c>
      <c r="H177" s="221">
        <v>4.499</v>
      </c>
      <c r="I177" s="222"/>
      <c r="J177" s="223">
        <f>ROUND(I177*H177,2)</f>
        <v>0</v>
      </c>
      <c r="K177" s="219" t="s">
        <v>213</v>
      </c>
      <c r="L177" s="47"/>
      <c r="M177" s="224" t="s">
        <v>19</v>
      </c>
      <c r="N177" s="225" t="s">
        <v>43</v>
      </c>
      <c r="O177" s="87"/>
      <c r="P177" s="226">
        <f>O177*H177</f>
        <v>0</v>
      </c>
      <c r="Q177" s="226">
        <v>0.25365</v>
      </c>
      <c r="R177" s="226">
        <f>Q177*H177</f>
        <v>1.1411713499999998</v>
      </c>
      <c r="S177" s="226">
        <v>0</v>
      </c>
      <c r="T177" s="227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28" t="s">
        <v>111</v>
      </c>
      <c r="AT177" s="228" t="s">
        <v>209</v>
      </c>
      <c r="AU177" s="228" t="s">
        <v>81</v>
      </c>
      <c r="AY177" s="20" t="s">
        <v>207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20" t="s">
        <v>79</v>
      </c>
      <c r="BK177" s="229">
        <f>ROUND(I177*H177,2)</f>
        <v>0</v>
      </c>
      <c r="BL177" s="20" t="s">
        <v>111</v>
      </c>
      <c r="BM177" s="228" t="s">
        <v>295</v>
      </c>
    </row>
    <row r="178" spans="1:47" s="2" customFormat="1" ht="12">
      <c r="A178" s="41"/>
      <c r="B178" s="42"/>
      <c r="C178" s="43"/>
      <c r="D178" s="230" t="s">
        <v>215</v>
      </c>
      <c r="E178" s="43"/>
      <c r="F178" s="231" t="s">
        <v>296</v>
      </c>
      <c r="G178" s="43"/>
      <c r="H178" s="43"/>
      <c r="I178" s="232"/>
      <c r="J178" s="43"/>
      <c r="K178" s="43"/>
      <c r="L178" s="47"/>
      <c r="M178" s="233"/>
      <c r="N178" s="234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20" t="s">
        <v>215</v>
      </c>
      <c r="AU178" s="20" t="s">
        <v>81</v>
      </c>
    </row>
    <row r="179" spans="1:47" s="2" customFormat="1" ht="12">
      <c r="A179" s="41"/>
      <c r="B179" s="42"/>
      <c r="C179" s="43"/>
      <c r="D179" s="235" t="s">
        <v>217</v>
      </c>
      <c r="E179" s="43"/>
      <c r="F179" s="236" t="s">
        <v>297</v>
      </c>
      <c r="G179" s="43"/>
      <c r="H179" s="43"/>
      <c r="I179" s="232"/>
      <c r="J179" s="43"/>
      <c r="K179" s="43"/>
      <c r="L179" s="47"/>
      <c r="M179" s="233"/>
      <c r="N179" s="234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217</v>
      </c>
      <c r="AU179" s="20" t="s">
        <v>81</v>
      </c>
    </row>
    <row r="180" spans="1:51" s="14" customFormat="1" ht="12">
      <c r="A180" s="14"/>
      <c r="B180" s="247"/>
      <c r="C180" s="248"/>
      <c r="D180" s="230" t="s">
        <v>219</v>
      </c>
      <c r="E180" s="249" t="s">
        <v>19</v>
      </c>
      <c r="F180" s="250" t="s">
        <v>298</v>
      </c>
      <c r="G180" s="248"/>
      <c r="H180" s="251">
        <v>2.069</v>
      </c>
      <c r="I180" s="252"/>
      <c r="J180" s="248"/>
      <c r="K180" s="248"/>
      <c r="L180" s="253"/>
      <c r="M180" s="254"/>
      <c r="N180" s="255"/>
      <c r="O180" s="255"/>
      <c r="P180" s="255"/>
      <c r="Q180" s="255"/>
      <c r="R180" s="255"/>
      <c r="S180" s="255"/>
      <c r="T180" s="256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7" t="s">
        <v>219</v>
      </c>
      <c r="AU180" s="257" t="s">
        <v>81</v>
      </c>
      <c r="AV180" s="14" t="s">
        <v>81</v>
      </c>
      <c r="AW180" s="14" t="s">
        <v>33</v>
      </c>
      <c r="AX180" s="14" t="s">
        <v>72</v>
      </c>
      <c r="AY180" s="257" t="s">
        <v>207</v>
      </c>
    </row>
    <row r="181" spans="1:51" s="14" customFormat="1" ht="12">
      <c r="A181" s="14"/>
      <c r="B181" s="247"/>
      <c r="C181" s="248"/>
      <c r="D181" s="230" t="s">
        <v>219</v>
      </c>
      <c r="E181" s="249" t="s">
        <v>19</v>
      </c>
      <c r="F181" s="250" t="s">
        <v>299</v>
      </c>
      <c r="G181" s="248"/>
      <c r="H181" s="251">
        <v>1.448</v>
      </c>
      <c r="I181" s="252"/>
      <c r="J181" s="248"/>
      <c r="K181" s="248"/>
      <c r="L181" s="253"/>
      <c r="M181" s="254"/>
      <c r="N181" s="255"/>
      <c r="O181" s="255"/>
      <c r="P181" s="255"/>
      <c r="Q181" s="255"/>
      <c r="R181" s="255"/>
      <c r="S181" s="255"/>
      <c r="T181" s="25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7" t="s">
        <v>219</v>
      </c>
      <c r="AU181" s="257" t="s">
        <v>81</v>
      </c>
      <c r="AV181" s="14" t="s">
        <v>81</v>
      </c>
      <c r="AW181" s="14" t="s">
        <v>33</v>
      </c>
      <c r="AX181" s="14" t="s">
        <v>72</v>
      </c>
      <c r="AY181" s="257" t="s">
        <v>207</v>
      </c>
    </row>
    <row r="182" spans="1:51" s="14" customFormat="1" ht="12">
      <c r="A182" s="14"/>
      <c r="B182" s="247"/>
      <c r="C182" s="248"/>
      <c r="D182" s="230" t="s">
        <v>219</v>
      </c>
      <c r="E182" s="249" t="s">
        <v>19</v>
      </c>
      <c r="F182" s="250" t="s">
        <v>300</v>
      </c>
      <c r="G182" s="248"/>
      <c r="H182" s="251">
        <v>0.982</v>
      </c>
      <c r="I182" s="252"/>
      <c r="J182" s="248"/>
      <c r="K182" s="248"/>
      <c r="L182" s="253"/>
      <c r="M182" s="254"/>
      <c r="N182" s="255"/>
      <c r="O182" s="255"/>
      <c r="P182" s="255"/>
      <c r="Q182" s="255"/>
      <c r="R182" s="255"/>
      <c r="S182" s="255"/>
      <c r="T182" s="25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7" t="s">
        <v>219</v>
      </c>
      <c r="AU182" s="257" t="s">
        <v>81</v>
      </c>
      <c r="AV182" s="14" t="s">
        <v>81</v>
      </c>
      <c r="AW182" s="14" t="s">
        <v>33</v>
      </c>
      <c r="AX182" s="14" t="s">
        <v>72</v>
      </c>
      <c r="AY182" s="257" t="s">
        <v>207</v>
      </c>
    </row>
    <row r="183" spans="1:51" s="15" customFormat="1" ht="12">
      <c r="A183" s="15"/>
      <c r="B183" s="258"/>
      <c r="C183" s="259"/>
      <c r="D183" s="230" t="s">
        <v>219</v>
      </c>
      <c r="E183" s="260" t="s">
        <v>19</v>
      </c>
      <c r="F183" s="261" t="s">
        <v>222</v>
      </c>
      <c r="G183" s="259"/>
      <c r="H183" s="262">
        <v>4.499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8" t="s">
        <v>219</v>
      </c>
      <c r="AU183" s="268" t="s">
        <v>81</v>
      </c>
      <c r="AV183" s="15" t="s">
        <v>111</v>
      </c>
      <c r="AW183" s="15" t="s">
        <v>33</v>
      </c>
      <c r="AX183" s="15" t="s">
        <v>79</v>
      </c>
      <c r="AY183" s="268" t="s">
        <v>207</v>
      </c>
    </row>
    <row r="184" spans="1:63" s="12" customFormat="1" ht="22.8" customHeight="1">
      <c r="A184" s="12"/>
      <c r="B184" s="201"/>
      <c r="C184" s="202"/>
      <c r="D184" s="203" t="s">
        <v>71</v>
      </c>
      <c r="E184" s="215" t="s">
        <v>111</v>
      </c>
      <c r="F184" s="215" t="s">
        <v>301</v>
      </c>
      <c r="G184" s="202"/>
      <c r="H184" s="202"/>
      <c r="I184" s="205"/>
      <c r="J184" s="216">
        <f>BK184</f>
        <v>0</v>
      </c>
      <c r="K184" s="202"/>
      <c r="L184" s="207"/>
      <c r="M184" s="208"/>
      <c r="N184" s="209"/>
      <c r="O184" s="209"/>
      <c r="P184" s="210">
        <f>SUM(P185:P295)</f>
        <v>0</v>
      </c>
      <c r="Q184" s="209"/>
      <c r="R184" s="210">
        <f>SUM(R185:R295)</f>
        <v>8.34944066</v>
      </c>
      <c r="S184" s="209"/>
      <c r="T184" s="211">
        <f>SUM(T185:T295)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2" t="s">
        <v>79</v>
      </c>
      <c r="AT184" s="213" t="s">
        <v>71</v>
      </c>
      <c r="AU184" s="213" t="s">
        <v>79</v>
      </c>
      <c r="AY184" s="212" t="s">
        <v>207</v>
      </c>
      <c r="BK184" s="214">
        <f>SUM(BK185:BK295)</f>
        <v>0</v>
      </c>
    </row>
    <row r="185" spans="1:65" s="2" customFormat="1" ht="21.75" customHeight="1">
      <c r="A185" s="41"/>
      <c r="B185" s="42"/>
      <c r="C185" s="217" t="s">
        <v>8</v>
      </c>
      <c r="D185" s="217" t="s">
        <v>209</v>
      </c>
      <c r="E185" s="218" t="s">
        <v>302</v>
      </c>
      <c r="F185" s="219" t="s">
        <v>303</v>
      </c>
      <c r="G185" s="220" t="s">
        <v>266</v>
      </c>
      <c r="H185" s="221">
        <v>2.998</v>
      </c>
      <c r="I185" s="222"/>
      <c r="J185" s="223">
        <f>ROUND(I185*H185,2)</f>
        <v>0</v>
      </c>
      <c r="K185" s="219" t="s">
        <v>213</v>
      </c>
      <c r="L185" s="47"/>
      <c r="M185" s="224" t="s">
        <v>19</v>
      </c>
      <c r="N185" s="225" t="s">
        <v>43</v>
      </c>
      <c r="O185" s="87"/>
      <c r="P185" s="226">
        <f>O185*H185</f>
        <v>0</v>
      </c>
      <c r="Q185" s="226">
        <v>2.50195</v>
      </c>
      <c r="R185" s="226">
        <f>Q185*H185</f>
        <v>7.5008461</v>
      </c>
      <c r="S185" s="226">
        <v>0</v>
      </c>
      <c r="T185" s="227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28" t="s">
        <v>111</v>
      </c>
      <c r="AT185" s="228" t="s">
        <v>209</v>
      </c>
      <c r="AU185" s="228" t="s">
        <v>81</v>
      </c>
      <c r="AY185" s="20" t="s">
        <v>207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20" t="s">
        <v>79</v>
      </c>
      <c r="BK185" s="229">
        <f>ROUND(I185*H185,2)</f>
        <v>0</v>
      </c>
      <c r="BL185" s="20" t="s">
        <v>111</v>
      </c>
      <c r="BM185" s="228" t="s">
        <v>304</v>
      </c>
    </row>
    <row r="186" spans="1:47" s="2" customFormat="1" ht="12">
      <c r="A186" s="41"/>
      <c r="B186" s="42"/>
      <c r="C186" s="43"/>
      <c r="D186" s="230" t="s">
        <v>215</v>
      </c>
      <c r="E186" s="43"/>
      <c r="F186" s="231" t="s">
        <v>305</v>
      </c>
      <c r="G186" s="43"/>
      <c r="H186" s="43"/>
      <c r="I186" s="232"/>
      <c r="J186" s="43"/>
      <c r="K186" s="43"/>
      <c r="L186" s="47"/>
      <c r="M186" s="233"/>
      <c r="N186" s="234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215</v>
      </c>
      <c r="AU186" s="20" t="s">
        <v>81</v>
      </c>
    </row>
    <row r="187" spans="1:47" s="2" customFormat="1" ht="12">
      <c r="A187" s="41"/>
      <c r="B187" s="42"/>
      <c r="C187" s="43"/>
      <c r="D187" s="235" t="s">
        <v>217</v>
      </c>
      <c r="E187" s="43"/>
      <c r="F187" s="236" t="s">
        <v>306</v>
      </c>
      <c r="G187" s="43"/>
      <c r="H187" s="43"/>
      <c r="I187" s="232"/>
      <c r="J187" s="43"/>
      <c r="K187" s="43"/>
      <c r="L187" s="47"/>
      <c r="M187" s="233"/>
      <c r="N187" s="234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217</v>
      </c>
      <c r="AU187" s="20" t="s">
        <v>81</v>
      </c>
    </row>
    <row r="188" spans="1:51" s="13" customFormat="1" ht="12">
      <c r="A188" s="13"/>
      <c r="B188" s="237"/>
      <c r="C188" s="238"/>
      <c r="D188" s="230" t="s">
        <v>219</v>
      </c>
      <c r="E188" s="239" t="s">
        <v>19</v>
      </c>
      <c r="F188" s="240" t="s">
        <v>307</v>
      </c>
      <c r="G188" s="238"/>
      <c r="H188" s="239" t="s">
        <v>19</v>
      </c>
      <c r="I188" s="241"/>
      <c r="J188" s="238"/>
      <c r="K188" s="238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219</v>
      </c>
      <c r="AU188" s="246" t="s">
        <v>81</v>
      </c>
      <c r="AV188" s="13" t="s">
        <v>79</v>
      </c>
      <c r="AW188" s="13" t="s">
        <v>33</v>
      </c>
      <c r="AX188" s="13" t="s">
        <v>72</v>
      </c>
      <c r="AY188" s="246" t="s">
        <v>207</v>
      </c>
    </row>
    <row r="189" spans="1:51" s="14" customFormat="1" ht="12">
      <c r="A189" s="14"/>
      <c r="B189" s="247"/>
      <c r="C189" s="248"/>
      <c r="D189" s="230" t="s">
        <v>219</v>
      </c>
      <c r="E189" s="249" t="s">
        <v>19</v>
      </c>
      <c r="F189" s="250" t="s">
        <v>308</v>
      </c>
      <c r="G189" s="248"/>
      <c r="H189" s="251">
        <v>0.146</v>
      </c>
      <c r="I189" s="252"/>
      <c r="J189" s="248"/>
      <c r="K189" s="248"/>
      <c r="L189" s="253"/>
      <c r="M189" s="254"/>
      <c r="N189" s="255"/>
      <c r="O189" s="255"/>
      <c r="P189" s="255"/>
      <c r="Q189" s="255"/>
      <c r="R189" s="255"/>
      <c r="S189" s="255"/>
      <c r="T189" s="25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7" t="s">
        <v>219</v>
      </c>
      <c r="AU189" s="257" t="s">
        <v>81</v>
      </c>
      <c r="AV189" s="14" t="s">
        <v>81</v>
      </c>
      <c r="AW189" s="14" t="s">
        <v>33</v>
      </c>
      <c r="AX189" s="14" t="s">
        <v>72</v>
      </c>
      <c r="AY189" s="257" t="s">
        <v>207</v>
      </c>
    </row>
    <row r="190" spans="1:51" s="14" customFormat="1" ht="12">
      <c r="A190" s="14"/>
      <c r="B190" s="247"/>
      <c r="C190" s="248"/>
      <c r="D190" s="230" t="s">
        <v>219</v>
      </c>
      <c r="E190" s="249" t="s">
        <v>19</v>
      </c>
      <c r="F190" s="250" t="s">
        <v>309</v>
      </c>
      <c r="G190" s="248"/>
      <c r="H190" s="251">
        <v>0.122</v>
      </c>
      <c r="I190" s="252"/>
      <c r="J190" s="248"/>
      <c r="K190" s="248"/>
      <c r="L190" s="253"/>
      <c r="M190" s="254"/>
      <c r="N190" s="255"/>
      <c r="O190" s="255"/>
      <c r="P190" s="255"/>
      <c r="Q190" s="255"/>
      <c r="R190" s="255"/>
      <c r="S190" s="255"/>
      <c r="T190" s="25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7" t="s">
        <v>219</v>
      </c>
      <c r="AU190" s="257" t="s">
        <v>81</v>
      </c>
      <c r="AV190" s="14" t="s">
        <v>81</v>
      </c>
      <c r="AW190" s="14" t="s">
        <v>33</v>
      </c>
      <c r="AX190" s="14" t="s">
        <v>72</v>
      </c>
      <c r="AY190" s="257" t="s">
        <v>207</v>
      </c>
    </row>
    <row r="191" spans="1:51" s="14" customFormat="1" ht="12">
      <c r="A191" s="14"/>
      <c r="B191" s="247"/>
      <c r="C191" s="248"/>
      <c r="D191" s="230" t="s">
        <v>219</v>
      </c>
      <c r="E191" s="249" t="s">
        <v>19</v>
      </c>
      <c r="F191" s="250" t="s">
        <v>310</v>
      </c>
      <c r="G191" s="248"/>
      <c r="H191" s="251">
        <v>0.105</v>
      </c>
      <c r="I191" s="252"/>
      <c r="J191" s="248"/>
      <c r="K191" s="248"/>
      <c r="L191" s="253"/>
      <c r="M191" s="254"/>
      <c r="N191" s="255"/>
      <c r="O191" s="255"/>
      <c r="P191" s="255"/>
      <c r="Q191" s="255"/>
      <c r="R191" s="255"/>
      <c r="S191" s="255"/>
      <c r="T191" s="25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7" t="s">
        <v>219</v>
      </c>
      <c r="AU191" s="257" t="s">
        <v>81</v>
      </c>
      <c r="AV191" s="14" t="s">
        <v>81</v>
      </c>
      <c r="AW191" s="14" t="s">
        <v>33</v>
      </c>
      <c r="AX191" s="14" t="s">
        <v>72</v>
      </c>
      <c r="AY191" s="257" t="s">
        <v>207</v>
      </c>
    </row>
    <row r="192" spans="1:51" s="14" customFormat="1" ht="12">
      <c r="A192" s="14"/>
      <c r="B192" s="247"/>
      <c r="C192" s="248"/>
      <c r="D192" s="230" t="s">
        <v>219</v>
      </c>
      <c r="E192" s="249" t="s">
        <v>19</v>
      </c>
      <c r="F192" s="250" t="s">
        <v>311</v>
      </c>
      <c r="G192" s="248"/>
      <c r="H192" s="251">
        <v>0.052</v>
      </c>
      <c r="I192" s="252"/>
      <c r="J192" s="248"/>
      <c r="K192" s="248"/>
      <c r="L192" s="253"/>
      <c r="M192" s="254"/>
      <c r="N192" s="255"/>
      <c r="O192" s="255"/>
      <c r="P192" s="255"/>
      <c r="Q192" s="255"/>
      <c r="R192" s="255"/>
      <c r="S192" s="255"/>
      <c r="T192" s="25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7" t="s">
        <v>219</v>
      </c>
      <c r="AU192" s="257" t="s">
        <v>81</v>
      </c>
      <c r="AV192" s="14" t="s">
        <v>81</v>
      </c>
      <c r="AW192" s="14" t="s">
        <v>33</v>
      </c>
      <c r="AX192" s="14" t="s">
        <v>72</v>
      </c>
      <c r="AY192" s="257" t="s">
        <v>207</v>
      </c>
    </row>
    <row r="193" spans="1:51" s="14" customFormat="1" ht="12">
      <c r="A193" s="14"/>
      <c r="B193" s="247"/>
      <c r="C193" s="248"/>
      <c r="D193" s="230" t="s">
        <v>219</v>
      </c>
      <c r="E193" s="249" t="s">
        <v>19</v>
      </c>
      <c r="F193" s="250" t="s">
        <v>312</v>
      </c>
      <c r="G193" s="248"/>
      <c r="H193" s="251">
        <v>0.149</v>
      </c>
      <c r="I193" s="252"/>
      <c r="J193" s="248"/>
      <c r="K193" s="248"/>
      <c r="L193" s="253"/>
      <c r="M193" s="254"/>
      <c r="N193" s="255"/>
      <c r="O193" s="255"/>
      <c r="P193" s="255"/>
      <c r="Q193" s="255"/>
      <c r="R193" s="255"/>
      <c r="S193" s="255"/>
      <c r="T193" s="25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7" t="s">
        <v>219</v>
      </c>
      <c r="AU193" s="257" t="s">
        <v>81</v>
      </c>
      <c r="AV193" s="14" t="s">
        <v>81</v>
      </c>
      <c r="AW193" s="14" t="s">
        <v>33</v>
      </c>
      <c r="AX193" s="14" t="s">
        <v>72</v>
      </c>
      <c r="AY193" s="257" t="s">
        <v>207</v>
      </c>
    </row>
    <row r="194" spans="1:51" s="14" customFormat="1" ht="12">
      <c r="A194" s="14"/>
      <c r="B194" s="247"/>
      <c r="C194" s="248"/>
      <c r="D194" s="230" t="s">
        <v>219</v>
      </c>
      <c r="E194" s="249" t="s">
        <v>19</v>
      </c>
      <c r="F194" s="250" t="s">
        <v>313</v>
      </c>
      <c r="G194" s="248"/>
      <c r="H194" s="251">
        <v>0.122</v>
      </c>
      <c r="I194" s="252"/>
      <c r="J194" s="248"/>
      <c r="K194" s="248"/>
      <c r="L194" s="253"/>
      <c r="M194" s="254"/>
      <c r="N194" s="255"/>
      <c r="O194" s="255"/>
      <c r="P194" s="255"/>
      <c r="Q194" s="255"/>
      <c r="R194" s="255"/>
      <c r="S194" s="255"/>
      <c r="T194" s="25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7" t="s">
        <v>219</v>
      </c>
      <c r="AU194" s="257" t="s">
        <v>81</v>
      </c>
      <c r="AV194" s="14" t="s">
        <v>81</v>
      </c>
      <c r="AW194" s="14" t="s">
        <v>33</v>
      </c>
      <c r="AX194" s="14" t="s">
        <v>72</v>
      </c>
      <c r="AY194" s="257" t="s">
        <v>207</v>
      </c>
    </row>
    <row r="195" spans="1:51" s="14" customFormat="1" ht="12">
      <c r="A195" s="14"/>
      <c r="B195" s="247"/>
      <c r="C195" s="248"/>
      <c r="D195" s="230" t="s">
        <v>219</v>
      </c>
      <c r="E195" s="249" t="s">
        <v>19</v>
      </c>
      <c r="F195" s="250" t="s">
        <v>314</v>
      </c>
      <c r="G195" s="248"/>
      <c r="H195" s="251">
        <v>0.106</v>
      </c>
      <c r="I195" s="252"/>
      <c r="J195" s="248"/>
      <c r="K195" s="248"/>
      <c r="L195" s="253"/>
      <c r="M195" s="254"/>
      <c r="N195" s="255"/>
      <c r="O195" s="255"/>
      <c r="P195" s="255"/>
      <c r="Q195" s="255"/>
      <c r="R195" s="255"/>
      <c r="S195" s="255"/>
      <c r="T195" s="25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7" t="s">
        <v>219</v>
      </c>
      <c r="AU195" s="257" t="s">
        <v>81</v>
      </c>
      <c r="AV195" s="14" t="s">
        <v>81</v>
      </c>
      <c r="AW195" s="14" t="s">
        <v>33</v>
      </c>
      <c r="AX195" s="14" t="s">
        <v>72</v>
      </c>
      <c r="AY195" s="257" t="s">
        <v>207</v>
      </c>
    </row>
    <row r="196" spans="1:51" s="14" customFormat="1" ht="12">
      <c r="A196" s="14"/>
      <c r="B196" s="247"/>
      <c r="C196" s="248"/>
      <c r="D196" s="230" t="s">
        <v>219</v>
      </c>
      <c r="E196" s="249" t="s">
        <v>19</v>
      </c>
      <c r="F196" s="250" t="s">
        <v>315</v>
      </c>
      <c r="G196" s="248"/>
      <c r="H196" s="251">
        <v>0.053</v>
      </c>
      <c r="I196" s="252"/>
      <c r="J196" s="248"/>
      <c r="K196" s="248"/>
      <c r="L196" s="253"/>
      <c r="M196" s="254"/>
      <c r="N196" s="255"/>
      <c r="O196" s="255"/>
      <c r="P196" s="255"/>
      <c r="Q196" s="255"/>
      <c r="R196" s="255"/>
      <c r="S196" s="255"/>
      <c r="T196" s="25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7" t="s">
        <v>219</v>
      </c>
      <c r="AU196" s="257" t="s">
        <v>81</v>
      </c>
      <c r="AV196" s="14" t="s">
        <v>81</v>
      </c>
      <c r="AW196" s="14" t="s">
        <v>33</v>
      </c>
      <c r="AX196" s="14" t="s">
        <v>72</v>
      </c>
      <c r="AY196" s="257" t="s">
        <v>207</v>
      </c>
    </row>
    <row r="197" spans="1:51" s="13" customFormat="1" ht="12">
      <c r="A197" s="13"/>
      <c r="B197" s="237"/>
      <c r="C197" s="238"/>
      <c r="D197" s="230" t="s">
        <v>219</v>
      </c>
      <c r="E197" s="239" t="s">
        <v>19</v>
      </c>
      <c r="F197" s="240" t="s">
        <v>316</v>
      </c>
      <c r="G197" s="238"/>
      <c r="H197" s="239" t="s">
        <v>19</v>
      </c>
      <c r="I197" s="241"/>
      <c r="J197" s="238"/>
      <c r="K197" s="238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219</v>
      </c>
      <c r="AU197" s="246" t="s">
        <v>81</v>
      </c>
      <c r="AV197" s="13" t="s">
        <v>79</v>
      </c>
      <c r="AW197" s="13" t="s">
        <v>33</v>
      </c>
      <c r="AX197" s="13" t="s">
        <v>72</v>
      </c>
      <c r="AY197" s="246" t="s">
        <v>207</v>
      </c>
    </row>
    <row r="198" spans="1:51" s="14" customFormat="1" ht="12">
      <c r="A198" s="14"/>
      <c r="B198" s="247"/>
      <c r="C198" s="248"/>
      <c r="D198" s="230" t="s">
        <v>219</v>
      </c>
      <c r="E198" s="249" t="s">
        <v>19</v>
      </c>
      <c r="F198" s="250" t="s">
        <v>317</v>
      </c>
      <c r="G198" s="248"/>
      <c r="H198" s="251">
        <v>0.81</v>
      </c>
      <c r="I198" s="252"/>
      <c r="J198" s="248"/>
      <c r="K198" s="248"/>
      <c r="L198" s="253"/>
      <c r="M198" s="254"/>
      <c r="N198" s="255"/>
      <c r="O198" s="255"/>
      <c r="P198" s="255"/>
      <c r="Q198" s="255"/>
      <c r="R198" s="255"/>
      <c r="S198" s="255"/>
      <c r="T198" s="256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7" t="s">
        <v>219</v>
      </c>
      <c r="AU198" s="257" t="s">
        <v>81</v>
      </c>
      <c r="AV198" s="14" t="s">
        <v>81</v>
      </c>
      <c r="AW198" s="14" t="s">
        <v>33</v>
      </c>
      <c r="AX198" s="14" t="s">
        <v>72</v>
      </c>
      <c r="AY198" s="257" t="s">
        <v>207</v>
      </c>
    </row>
    <row r="199" spans="1:51" s="13" customFormat="1" ht="12">
      <c r="A199" s="13"/>
      <c r="B199" s="237"/>
      <c r="C199" s="238"/>
      <c r="D199" s="230" t="s">
        <v>219</v>
      </c>
      <c r="E199" s="239" t="s">
        <v>19</v>
      </c>
      <c r="F199" s="240" t="s">
        <v>318</v>
      </c>
      <c r="G199" s="238"/>
      <c r="H199" s="239" t="s">
        <v>19</v>
      </c>
      <c r="I199" s="241"/>
      <c r="J199" s="238"/>
      <c r="K199" s="238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219</v>
      </c>
      <c r="AU199" s="246" t="s">
        <v>81</v>
      </c>
      <c r="AV199" s="13" t="s">
        <v>79</v>
      </c>
      <c r="AW199" s="13" t="s">
        <v>33</v>
      </c>
      <c r="AX199" s="13" t="s">
        <v>72</v>
      </c>
      <c r="AY199" s="246" t="s">
        <v>207</v>
      </c>
    </row>
    <row r="200" spans="1:51" s="14" customFormat="1" ht="12">
      <c r="A200" s="14"/>
      <c r="B200" s="247"/>
      <c r="C200" s="248"/>
      <c r="D200" s="230" t="s">
        <v>219</v>
      </c>
      <c r="E200" s="249" t="s">
        <v>19</v>
      </c>
      <c r="F200" s="250" t="s">
        <v>319</v>
      </c>
      <c r="G200" s="248"/>
      <c r="H200" s="251">
        <v>0.176</v>
      </c>
      <c r="I200" s="252"/>
      <c r="J200" s="248"/>
      <c r="K200" s="248"/>
      <c r="L200" s="253"/>
      <c r="M200" s="254"/>
      <c r="N200" s="255"/>
      <c r="O200" s="255"/>
      <c r="P200" s="255"/>
      <c r="Q200" s="255"/>
      <c r="R200" s="255"/>
      <c r="S200" s="255"/>
      <c r="T200" s="25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7" t="s">
        <v>219</v>
      </c>
      <c r="AU200" s="257" t="s">
        <v>81</v>
      </c>
      <c r="AV200" s="14" t="s">
        <v>81</v>
      </c>
      <c r="AW200" s="14" t="s">
        <v>33</v>
      </c>
      <c r="AX200" s="14" t="s">
        <v>72</v>
      </c>
      <c r="AY200" s="257" t="s">
        <v>207</v>
      </c>
    </row>
    <row r="201" spans="1:51" s="13" customFormat="1" ht="12">
      <c r="A201" s="13"/>
      <c r="B201" s="237"/>
      <c r="C201" s="238"/>
      <c r="D201" s="230" t="s">
        <v>219</v>
      </c>
      <c r="E201" s="239" t="s">
        <v>19</v>
      </c>
      <c r="F201" s="240" t="s">
        <v>320</v>
      </c>
      <c r="G201" s="238"/>
      <c r="H201" s="239" t="s">
        <v>19</v>
      </c>
      <c r="I201" s="241"/>
      <c r="J201" s="238"/>
      <c r="K201" s="238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219</v>
      </c>
      <c r="AU201" s="246" t="s">
        <v>81</v>
      </c>
      <c r="AV201" s="13" t="s">
        <v>79</v>
      </c>
      <c r="AW201" s="13" t="s">
        <v>33</v>
      </c>
      <c r="AX201" s="13" t="s">
        <v>72</v>
      </c>
      <c r="AY201" s="246" t="s">
        <v>207</v>
      </c>
    </row>
    <row r="202" spans="1:51" s="14" customFormat="1" ht="12">
      <c r="A202" s="14"/>
      <c r="B202" s="247"/>
      <c r="C202" s="248"/>
      <c r="D202" s="230" t="s">
        <v>219</v>
      </c>
      <c r="E202" s="249" t="s">
        <v>19</v>
      </c>
      <c r="F202" s="250" t="s">
        <v>321</v>
      </c>
      <c r="G202" s="248"/>
      <c r="H202" s="251">
        <v>0.573</v>
      </c>
      <c r="I202" s="252"/>
      <c r="J202" s="248"/>
      <c r="K202" s="248"/>
      <c r="L202" s="253"/>
      <c r="M202" s="254"/>
      <c r="N202" s="255"/>
      <c r="O202" s="255"/>
      <c r="P202" s="255"/>
      <c r="Q202" s="255"/>
      <c r="R202" s="255"/>
      <c r="S202" s="255"/>
      <c r="T202" s="25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7" t="s">
        <v>219</v>
      </c>
      <c r="AU202" s="257" t="s">
        <v>81</v>
      </c>
      <c r="AV202" s="14" t="s">
        <v>81</v>
      </c>
      <c r="AW202" s="14" t="s">
        <v>33</v>
      </c>
      <c r="AX202" s="14" t="s">
        <v>72</v>
      </c>
      <c r="AY202" s="257" t="s">
        <v>207</v>
      </c>
    </row>
    <row r="203" spans="1:51" s="13" customFormat="1" ht="12">
      <c r="A203" s="13"/>
      <c r="B203" s="237"/>
      <c r="C203" s="238"/>
      <c r="D203" s="230" t="s">
        <v>219</v>
      </c>
      <c r="E203" s="239" t="s">
        <v>19</v>
      </c>
      <c r="F203" s="240" t="s">
        <v>322</v>
      </c>
      <c r="G203" s="238"/>
      <c r="H203" s="239" t="s">
        <v>19</v>
      </c>
      <c r="I203" s="241"/>
      <c r="J203" s="238"/>
      <c r="K203" s="238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219</v>
      </c>
      <c r="AU203" s="246" t="s">
        <v>81</v>
      </c>
      <c r="AV203" s="13" t="s">
        <v>79</v>
      </c>
      <c r="AW203" s="13" t="s">
        <v>33</v>
      </c>
      <c r="AX203" s="13" t="s">
        <v>72</v>
      </c>
      <c r="AY203" s="246" t="s">
        <v>207</v>
      </c>
    </row>
    <row r="204" spans="1:51" s="14" customFormat="1" ht="12">
      <c r="A204" s="14"/>
      <c r="B204" s="247"/>
      <c r="C204" s="248"/>
      <c r="D204" s="230" t="s">
        <v>219</v>
      </c>
      <c r="E204" s="249" t="s">
        <v>19</v>
      </c>
      <c r="F204" s="250" t="s">
        <v>323</v>
      </c>
      <c r="G204" s="248"/>
      <c r="H204" s="251">
        <v>0.167</v>
      </c>
      <c r="I204" s="252"/>
      <c r="J204" s="248"/>
      <c r="K204" s="248"/>
      <c r="L204" s="253"/>
      <c r="M204" s="254"/>
      <c r="N204" s="255"/>
      <c r="O204" s="255"/>
      <c r="P204" s="255"/>
      <c r="Q204" s="255"/>
      <c r="R204" s="255"/>
      <c r="S204" s="255"/>
      <c r="T204" s="25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7" t="s">
        <v>219</v>
      </c>
      <c r="AU204" s="257" t="s">
        <v>81</v>
      </c>
      <c r="AV204" s="14" t="s">
        <v>81</v>
      </c>
      <c r="AW204" s="14" t="s">
        <v>33</v>
      </c>
      <c r="AX204" s="14" t="s">
        <v>72</v>
      </c>
      <c r="AY204" s="257" t="s">
        <v>207</v>
      </c>
    </row>
    <row r="205" spans="1:51" s="14" customFormat="1" ht="12">
      <c r="A205" s="14"/>
      <c r="B205" s="247"/>
      <c r="C205" s="248"/>
      <c r="D205" s="230" t="s">
        <v>219</v>
      </c>
      <c r="E205" s="249" t="s">
        <v>19</v>
      </c>
      <c r="F205" s="250" t="s">
        <v>324</v>
      </c>
      <c r="G205" s="248"/>
      <c r="H205" s="251">
        <v>0.15</v>
      </c>
      <c r="I205" s="252"/>
      <c r="J205" s="248"/>
      <c r="K205" s="248"/>
      <c r="L205" s="253"/>
      <c r="M205" s="254"/>
      <c r="N205" s="255"/>
      <c r="O205" s="255"/>
      <c r="P205" s="255"/>
      <c r="Q205" s="255"/>
      <c r="R205" s="255"/>
      <c r="S205" s="255"/>
      <c r="T205" s="25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7" t="s">
        <v>219</v>
      </c>
      <c r="AU205" s="257" t="s">
        <v>81</v>
      </c>
      <c r="AV205" s="14" t="s">
        <v>81</v>
      </c>
      <c r="AW205" s="14" t="s">
        <v>33</v>
      </c>
      <c r="AX205" s="14" t="s">
        <v>72</v>
      </c>
      <c r="AY205" s="257" t="s">
        <v>207</v>
      </c>
    </row>
    <row r="206" spans="1:51" s="14" customFormat="1" ht="12">
      <c r="A206" s="14"/>
      <c r="B206" s="247"/>
      <c r="C206" s="248"/>
      <c r="D206" s="230" t="s">
        <v>219</v>
      </c>
      <c r="E206" s="249" t="s">
        <v>19</v>
      </c>
      <c r="F206" s="250" t="s">
        <v>325</v>
      </c>
      <c r="G206" s="248"/>
      <c r="H206" s="251">
        <v>0.137</v>
      </c>
      <c r="I206" s="252"/>
      <c r="J206" s="248"/>
      <c r="K206" s="248"/>
      <c r="L206" s="253"/>
      <c r="M206" s="254"/>
      <c r="N206" s="255"/>
      <c r="O206" s="255"/>
      <c r="P206" s="255"/>
      <c r="Q206" s="255"/>
      <c r="R206" s="255"/>
      <c r="S206" s="255"/>
      <c r="T206" s="256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7" t="s">
        <v>219</v>
      </c>
      <c r="AU206" s="257" t="s">
        <v>81</v>
      </c>
      <c r="AV206" s="14" t="s">
        <v>81</v>
      </c>
      <c r="AW206" s="14" t="s">
        <v>33</v>
      </c>
      <c r="AX206" s="14" t="s">
        <v>72</v>
      </c>
      <c r="AY206" s="257" t="s">
        <v>207</v>
      </c>
    </row>
    <row r="207" spans="1:51" s="14" customFormat="1" ht="12">
      <c r="A207" s="14"/>
      <c r="B207" s="247"/>
      <c r="C207" s="248"/>
      <c r="D207" s="230" t="s">
        <v>219</v>
      </c>
      <c r="E207" s="249" t="s">
        <v>19</v>
      </c>
      <c r="F207" s="250" t="s">
        <v>326</v>
      </c>
      <c r="G207" s="248"/>
      <c r="H207" s="251">
        <v>0.071</v>
      </c>
      <c r="I207" s="252"/>
      <c r="J207" s="248"/>
      <c r="K207" s="248"/>
      <c r="L207" s="253"/>
      <c r="M207" s="254"/>
      <c r="N207" s="255"/>
      <c r="O207" s="255"/>
      <c r="P207" s="255"/>
      <c r="Q207" s="255"/>
      <c r="R207" s="255"/>
      <c r="S207" s="255"/>
      <c r="T207" s="25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7" t="s">
        <v>219</v>
      </c>
      <c r="AU207" s="257" t="s">
        <v>81</v>
      </c>
      <c r="AV207" s="14" t="s">
        <v>81</v>
      </c>
      <c r="AW207" s="14" t="s">
        <v>33</v>
      </c>
      <c r="AX207" s="14" t="s">
        <v>72</v>
      </c>
      <c r="AY207" s="257" t="s">
        <v>207</v>
      </c>
    </row>
    <row r="208" spans="1:51" s="14" customFormat="1" ht="12">
      <c r="A208" s="14"/>
      <c r="B208" s="247"/>
      <c r="C208" s="248"/>
      <c r="D208" s="230" t="s">
        <v>219</v>
      </c>
      <c r="E208" s="249" t="s">
        <v>19</v>
      </c>
      <c r="F208" s="250" t="s">
        <v>327</v>
      </c>
      <c r="G208" s="248"/>
      <c r="H208" s="251">
        <v>0.059</v>
      </c>
      <c r="I208" s="252"/>
      <c r="J208" s="248"/>
      <c r="K208" s="248"/>
      <c r="L208" s="253"/>
      <c r="M208" s="254"/>
      <c r="N208" s="255"/>
      <c r="O208" s="255"/>
      <c r="P208" s="255"/>
      <c r="Q208" s="255"/>
      <c r="R208" s="255"/>
      <c r="S208" s="255"/>
      <c r="T208" s="25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7" t="s">
        <v>219</v>
      </c>
      <c r="AU208" s="257" t="s">
        <v>81</v>
      </c>
      <c r="AV208" s="14" t="s">
        <v>81</v>
      </c>
      <c r="AW208" s="14" t="s">
        <v>33</v>
      </c>
      <c r="AX208" s="14" t="s">
        <v>72</v>
      </c>
      <c r="AY208" s="257" t="s">
        <v>207</v>
      </c>
    </row>
    <row r="209" spans="1:51" s="15" customFormat="1" ht="12">
      <c r="A209" s="15"/>
      <c r="B209" s="258"/>
      <c r="C209" s="259"/>
      <c r="D209" s="230" t="s">
        <v>219</v>
      </c>
      <c r="E209" s="260" t="s">
        <v>19</v>
      </c>
      <c r="F209" s="261" t="s">
        <v>222</v>
      </c>
      <c r="G209" s="259"/>
      <c r="H209" s="262">
        <v>2.998</v>
      </c>
      <c r="I209" s="263"/>
      <c r="J209" s="259"/>
      <c r="K209" s="259"/>
      <c r="L209" s="264"/>
      <c r="M209" s="265"/>
      <c r="N209" s="266"/>
      <c r="O209" s="266"/>
      <c r="P209" s="266"/>
      <c r="Q209" s="266"/>
      <c r="R209" s="266"/>
      <c r="S209" s="266"/>
      <c r="T209" s="267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8" t="s">
        <v>219</v>
      </c>
      <c r="AU209" s="268" t="s">
        <v>81</v>
      </c>
      <c r="AV209" s="15" t="s">
        <v>111</v>
      </c>
      <c r="AW209" s="15" t="s">
        <v>33</v>
      </c>
      <c r="AX209" s="15" t="s">
        <v>79</v>
      </c>
      <c r="AY209" s="268" t="s">
        <v>207</v>
      </c>
    </row>
    <row r="210" spans="1:65" s="2" customFormat="1" ht="37.8" customHeight="1">
      <c r="A210" s="41"/>
      <c r="B210" s="42"/>
      <c r="C210" s="217" t="s">
        <v>328</v>
      </c>
      <c r="D210" s="217" t="s">
        <v>209</v>
      </c>
      <c r="E210" s="218" t="s">
        <v>329</v>
      </c>
      <c r="F210" s="219" t="s">
        <v>330</v>
      </c>
      <c r="G210" s="220" t="s">
        <v>237</v>
      </c>
      <c r="H210" s="221">
        <v>0.525</v>
      </c>
      <c r="I210" s="222"/>
      <c r="J210" s="223">
        <f>ROUND(I210*H210,2)</f>
        <v>0</v>
      </c>
      <c r="K210" s="219" t="s">
        <v>331</v>
      </c>
      <c r="L210" s="47"/>
      <c r="M210" s="224" t="s">
        <v>19</v>
      </c>
      <c r="N210" s="225" t="s">
        <v>43</v>
      </c>
      <c r="O210" s="87"/>
      <c r="P210" s="226">
        <f>O210*H210</f>
        <v>0</v>
      </c>
      <c r="Q210" s="226">
        <v>1</v>
      </c>
      <c r="R210" s="226">
        <f>Q210*H210</f>
        <v>0.525</v>
      </c>
      <c r="S210" s="226">
        <v>0</v>
      </c>
      <c r="T210" s="227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28" t="s">
        <v>111</v>
      </c>
      <c r="AT210" s="228" t="s">
        <v>209</v>
      </c>
      <c r="AU210" s="228" t="s">
        <v>81</v>
      </c>
      <c r="AY210" s="20" t="s">
        <v>207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20" t="s">
        <v>79</v>
      </c>
      <c r="BK210" s="229">
        <f>ROUND(I210*H210,2)</f>
        <v>0</v>
      </c>
      <c r="BL210" s="20" t="s">
        <v>111</v>
      </c>
      <c r="BM210" s="228" t="s">
        <v>332</v>
      </c>
    </row>
    <row r="211" spans="1:47" s="2" customFormat="1" ht="12">
      <c r="A211" s="41"/>
      <c r="B211" s="42"/>
      <c r="C211" s="43"/>
      <c r="D211" s="230" t="s">
        <v>215</v>
      </c>
      <c r="E211" s="43"/>
      <c r="F211" s="231" t="s">
        <v>333</v>
      </c>
      <c r="G211" s="43"/>
      <c r="H211" s="43"/>
      <c r="I211" s="232"/>
      <c r="J211" s="43"/>
      <c r="K211" s="43"/>
      <c r="L211" s="47"/>
      <c r="M211" s="233"/>
      <c r="N211" s="234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215</v>
      </c>
      <c r="AU211" s="20" t="s">
        <v>81</v>
      </c>
    </row>
    <row r="212" spans="1:51" s="13" customFormat="1" ht="12">
      <c r="A212" s="13"/>
      <c r="B212" s="237"/>
      <c r="C212" s="238"/>
      <c r="D212" s="230" t="s">
        <v>219</v>
      </c>
      <c r="E212" s="239" t="s">
        <v>19</v>
      </c>
      <c r="F212" s="240" t="s">
        <v>334</v>
      </c>
      <c r="G212" s="238"/>
      <c r="H212" s="239" t="s">
        <v>19</v>
      </c>
      <c r="I212" s="241"/>
      <c r="J212" s="238"/>
      <c r="K212" s="238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219</v>
      </c>
      <c r="AU212" s="246" t="s">
        <v>81</v>
      </c>
      <c r="AV212" s="13" t="s">
        <v>79</v>
      </c>
      <c r="AW212" s="13" t="s">
        <v>33</v>
      </c>
      <c r="AX212" s="13" t="s">
        <v>72</v>
      </c>
      <c r="AY212" s="246" t="s">
        <v>207</v>
      </c>
    </row>
    <row r="213" spans="1:51" s="14" customFormat="1" ht="12">
      <c r="A213" s="14"/>
      <c r="B213" s="247"/>
      <c r="C213" s="248"/>
      <c r="D213" s="230" t="s">
        <v>219</v>
      </c>
      <c r="E213" s="249" t="s">
        <v>19</v>
      </c>
      <c r="F213" s="250" t="s">
        <v>335</v>
      </c>
      <c r="G213" s="248"/>
      <c r="H213" s="251">
        <v>0.225</v>
      </c>
      <c r="I213" s="252"/>
      <c r="J213" s="248"/>
      <c r="K213" s="248"/>
      <c r="L213" s="253"/>
      <c r="M213" s="254"/>
      <c r="N213" s="255"/>
      <c r="O213" s="255"/>
      <c r="P213" s="255"/>
      <c r="Q213" s="255"/>
      <c r="R213" s="255"/>
      <c r="S213" s="255"/>
      <c r="T213" s="25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7" t="s">
        <v>219</v>
      </c>
      <c r="AU213" s="257" t="s">
        <v>81</v>
      </c>
      <c r="AV213" s="14" t="s">
        <v>81</v>
      </c>
      <c r="AW213" s="14" t="s">
        <v>33</v>
      </c>
      <c r="AX213" s="14" t="s">
        <v>72</v>
      </c>
      <c r="AY213" s="257" t="s">
        <v>207</v>
      </c>
    </row>
    <row r="214" spans="1:51" s="13" customFormat="1" ht="12">
      <c r="A214" s="13"/>
      <c r="B214" s="237"/>
      <c r="C214" s="238"/>
      <c r="D214" s="230" t="s">
        <v>219</v>
      </c>
      <c r="E214" s="239" t="s">
        <v>19</v>
      </c>
      <c r="F214" s="240" t="s">
        <v>336</v>
      </c>
      <c r="G214" s="238"/>
      <c r="H214" s="239" t="s">
        <v>19</v>
      </c>
      <c r="I214" s="241"/>
      <c r="J214" s="238"/>
      <c r="K214" s="238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219</v>
      </c>
      <c r="AU214" s="246" t="s">
        <v>81</v>
      </c>
      <c r="AV214" s="13" t="s">
        <v>79</v>
      </c>
      <c r="AW214" s="13" t="s">
        <v>33</v>
      </c>
      <c r="AX214" s="13" t="s">
        <v>72</v>
      </c>
      <c r="AY214" s="246" t="s">
        <v>207</v>
      </c>
    </row>
    <row r="215" spans="1:51" s="14" customFormat="1" ht="12">
      <c r="A215" s="14"/>
      <c r="B215" s="247"/>
      <c r="C215" s="248"/>
      <c r="D215" s="230" t="s">
        <v>219</v>
      </c>
      <c r="E215" s="249" t="s">
        <v>19</v>
      </c>
      <c r="F215" s="250" t="s">
        <v>337</v>
      </c>
      <c r="G215" s="248"/>
      <c r="H215" s="251">
        <v>0.113</v>
      </c>
      <c r="I215" s="252"/>
      <c r="J215" s="248"/>
      <c r="K215" s="248"/>
      <c r="L215" s="253"/>
      <c r="M215" s="254"/>
      <c r="N215" s="255"/>
      <c r="O215" s="255"/>
      <c r="P215" s="255"/>
      <c r="Q215" s="255"/>
      <c r="R215" s="255"/>
      <c r="S215" s="255"/>
      <c r="T215" s="25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7" t="s">
        <v>219</v>
      </c>
      <c r="AU215" s="257" t="s">
        <v>81</v>
      </c>
      <c r="AV215" s="14" t="s">
        <v>81</v>
      </c>
      <c r="AW215" s="14" t="s">
        <v>33</v>
      </c>
      <c r="AX215" s="14" t="s">
        <v>72</v>
      </c>
      <c r="AY215" s="257" t="s">
        <v>207</v>
      </c>
    </row>
    <row r="216" spans="1:51" s="13" customFormat="1" ht="12">
      <c r="A216" s="13"/>
      <c r="B216" s="237"/>
      <c r="C216" s="238"/>
      <c r="D216" s="230" t="s">
        <v>219</v>
      </c>
      <c r="E216" s="239" t="s">
        <v>19</v>
      </c>
      <c r="F216" s="240" t="s">
        <v>338</v>
      </c>
      <c r="G216" s="238"/>
      <c r="H216" s="239" t="s">
        <v>19</v>
      </c>
      <c r="I216" s="241"/>
      <c r="J216" s="238"/>
      <c r="K216" s="238"/>
      <c r="L216" s="242"/>
      <c r="M216" s="243"/>
      <c r="N216" s="244"/>
      <c r="O216" s="244"/>
      <c r="P216" s="244"/>
      <c r="Q216" s="244"/>
      <c r="R216" s="244"/>
      <c r="S216" s="244"/>
      <c r="T216" s="24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6" t="s">
        <v>219</v>
      </c>
      <c r="AU216" s="246" t="s">
        <v>81</v>
      </c>
      <c r="AV216" s="13" t="s">
        <v>79</v>
      </c>
      <c r="AW216" s="13" t="s">
        <v>33</v>
      </c>
      <c r="AX216" s="13" t="s">
        <v>72</v>
      </c>
      <c r="AY216" s="246" t="s">
        <v>207</v>
      </c>
    </row>
    <row r="217" spans="1:51" s="14" customFormat="1" ht="12">
      <c r="A217" s="14"/>
      <c r="B217" s="247"/>
      <c r="C217" s="248"/>
      <c r="D217" s="230" t="s">
        <v>219</v>
      </c>
      <c r="E217" s="249" t="s">
        <v>19</v>
      </c>
      <c r="F217" s="250" t="s">
        <v>339</v>
      </c>
      <c r="G217" s="248"/>
      <c r="H217" s="251">
        <v>0.071</v>
      </c>
      <c r="I217" s="252"/>
      <c r="J217" s="248"/>
      <c r="K217" s="248"/>
      <c r="L217" s="253"/>
      <c r="M217" s="254"/>
      <c r="N217" s="255"/>
      <c r="O217" s="255"/>
      <c r="P217" s="255"/>
      <c r="Q217" s="255"/>
      <c r="R217" s="255"/>
      <c r="S217" s="255"/>
      <c r="T217" s="25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7" t="s">
        <v>219</v>
      </c>
      <c r="AU217" s="257" t="s">
        <v>81</v>
      </c>
      <c r="AV217" s="14" t="s">
        <v>81</v>
      </c>
      <c r="AW217" s="14" t="s">
        <v>33</v>
      </c>
      <c r="AX217" s="14" t="s">
        <v>72</v>
      </c>
      <c r="AY217" s="257" t="s">
        <v>207</v>
      </c>
    </row>
    <row r="218" spans="1:51" s="13" customFormat="1" ht="12">
      <c r="A218" s="13"/>
      <c r="B218" s="237"/>
      <c r="C218" s="238"/>
      <c r="D218" s="230" t="s">
        <v>219</v>
      </c>
      <c r="E218" s="239" t="s">
        <v>19</v>
      </c>
      <c r="F218" s="240" t="s">
        <v>340</v>
      </c>
      <c r="G218" s="238"/>
      <c r="H218" s="239" t="s">
        <v>19</v>
      </c>
      <c r="I218" s="241"/>
      <c r="J218" s="238"/>
      <c r="K218" s="238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219</v>
      </c>
      <c r="AU218" s="246" t="s">
        <v>81</v>
      </c>
      <c r="AV218" s="13" t="s">
        <v>79</v>
      </c>
      <c r="AW218" s="13" t="s">
        <v>33</v>
      </c>
      <c r="AX218" s="13" t="s">
        <v>72</v>
      </c>
      <c r="AY218" s="246" t="s">
        <v>207</v>
      </c>
    </row>
    <row r="219" spans="1:51" s="14" customFormat="1" ht="12">
      <c r="A219" s="14"/>
      <c r="B219" s="247"/>
      <c r="C219" s="248"/>
      <c r="D219" s="230" t="s">
        <v>219</v>
      </c>
      <c r="E219" s="249" t="s">
        <v>19</v>
      </c>
      <c r="F219" s="250" t="s">
        <v>341</v>
      </c>
      <c r="G219" s="248"/>
      <c r="H219" s="251">
        <v>0.116</v>
      </c>
      <c r="I219" s="252"/>
      <c r="J219" s="248"/>
      <c r="K219" s="248"/>
      <c r="L219" s="253"/>
      <c r="M219" s="254"/>
      <c r="N219" s="255"/>
      <c r="O219" s="255"/>
      <c r="P219" s="255"/>
      <c r="Q219" s="255"/>
      <c r="R219" s="255"/>
      <c r="S219" s="255"/>
      <c r="T219" s="25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7" t="s">
        <v>219</v>
      </c>
      <c r="AU219" s="257" t="s">
        <v>81</v>
      </c>
      <c r="AV219" s="14" t="s">
        <v>81</v>
      </c>
      <c r="AW219" s="14" t="s">
        <v>33</v>
      </c>
      <c r="AX219" s="14" t="s">
        <v>72</v>
      </c>
      <c r="AY219" s="257" t="s">
        <v>207</v>
      </c>
    </row>
    <row r="220" spans="1:51" s="15" customFormat="1" ht="12">
      <c r="A220" s="15"/>
      <c r="B220" s="258"/>
      <c r="C220" s="259"/>
      <c r="D220" s="230" t="s">
        <v>219</v>
      </c>
      <c r="E220" s="260" t="s">
        <v>19</v>
      </c>
      <c r="F220" s="261" t="s">
        <v>222</v>
      </c>
      <c r="G220" s="259"/>
      <c r="H220" s="262">
        <v>0.525</v>
      </c>
      <c r="I220" s="263"/>
      <c r="J220" s="259"/>
      <c r="K220" s="259"/>
      <c r="L220" s="264"/>
      <c r="M220" s="265"/>
      <c r="N220" s="266"/>
      <c r="O220" s="266"/>
      <c r="P220" s="266"/>
      <c r="Q220" s="266"/>
      <c r="R220" s="266"/>
      <c r="S220" s="266"/>
      <c r="T220" s="267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8" t="s">
        <v>219</v>
      </c>
      <c r="AU220" s="268" t="s">
        <v>81</v>
      </c>
      <c r="AV220" s="15" t="s">
        <v>111</v>
      </c>
      <c r="AW220" s="15" t="s">
        <v>33</v>
      </c>
      <c r="AX220" s="15" t="s">
        <v>79</v>
      </c>
      <c r="AY220" s="268" t="s">
        <v>207</v>
      </c>
    </row>
    <row r="221" spans="1:65" s="2" customFormat="1" ht="33" customHeight="1">
      <c r="A221" s="41"/>
      <c r="B221" s="42"/>
      <c r="C221" s="269" t="s">
        <v>342</v>
      </c>
      <c r="D221" s="269" t="s">
        <v>223</v>
      </c>
      <c r="E221" s="270" t="s">
        <v>343</v>
      </c>
      <c r="F221" s="271" t="s">
        <v>344</v>
      </c>
      <c r="G221" s="272" t="s">
        <v>345</v>
      </c>
      <c r="H221" s="273">
        <v>41</v>
      </c>
      <c r="I221" s="274"/>
      <c r="J221" s="275">
        <f>ROUND(I221*H221,2)</f>
        <v>0</v>
      </c>
      <c r="K221" s="271" t="s">
        <v>331</v>
      </c>
      <c r="L221" s="276"/>
      <c r="M221" s="277" t="s">
        <v>19</v>
      </c>
      <c r="N221" s="278" t="s">
        <v>43</v>
      </c>
      <c r="O221" s="87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7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28" t="s">
        <v>227</v>
      </c>
      <c r="AT221" s="228" t="s">
        <v>223</v>
      </c>
      <c r="AU221" s="228" t="s">
        <v>81</v>
      </c>
      <c r="AY221" s="20" t="s">
        <v>207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20" t="s">
        <v>79</v>
      </c>
      <c r="BK221" s="229">
        <f>ROUND(I221*H221,2)</f>
        <v>0</v>
      </c>
      <c r="BL221" s="20" t="s">
        <v>111</v>
      </c>
      <c r="BM221" s="228" t="s">
        <v>346</v>
      </c>
    </row>
    <row r="222" spans="1:47" s="2" customFormat="1" ht="12">
      <c r="A222" s="41"/>
      <c r="B222" s="42"/>
      <c r="C222" s="43"/>
      <c r="D222" s="230" t="s">
        <v>215</v>
      </c>
      <c r="E222" s="43"/>
      <c r="F222" s="231" t="s">
        <v>344</v>
      </c>
      <c r="G222" s="43"/>
      <c r="H222" s="43"/>
      <c r="I222" s="232"/>
      <c r="J222" s="43"/>
      <c r="K222" s="43"/>
      <c r="L222" s="47"/>
      <c r="M222" s="233"/>
      <c r="N222" s="234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20" t="s">
        <v>215</v>
      </c>
      <c r="AU222" s="20" t="s">
        <v>81</v>
      </c>
    </row>
    <row r="223" spans="1:65" s="2" customFormat="1" ht="33" customHeight="1">
      <c r="A223" s="41"/>
      <c r="B223" s="42"/>
      <c r="C223" s="269" t="s">
        <v>347</v>
      </c>
      <c r="D223" s="269" t="s">
        <v>223</v>
      </c>
      <c r="E223" s="270" t="s">
        <v>348</v>
      </c>
      <c r="F223" s="271" t="s">
        <v>349</v>
      </c>
      <c r="G223" s="272" t="s">
        <v>345</v>
      </c>
      <c r="H223" s="273">
        <v>35</v>
      </c>
      <c r="I223" s="274"/>
      <c r="J223" s="275">
        <f>ROUND(I223*H223,2)</f>
        <v>0</v>
      </c>
      <c r="K223" s="271" t="s">
        <v>331</v>
      </c>
      <c r="L223" s="276"/>
      <c r="M223" s="277" t="s">
        <v>19</v>
      </c>
      <c r="N223" s="278" t="s">
        <v>43</v>
      </c>
      <c r="O223" s="87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28" t="s">
        <v>227</v>
      </c>
      <c r="AT223" s="228" t="s">
        <v>223</v>
      </c>
      <c r="AU223" s="228" t="s">
        <v>81</v>
      </c>
      <c r="AY223" s="20" t="s">
        <v>207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20" t="s">
        <v>79</v>
      </c>
      <c r="BK223" s="229">
        <f>ROUND(I223*H223,2)</f>
        <v>0</v>
      </c>
      <c r="BL223" s="20" t="s">
        <v>111</v>
      </c>
      <c r="BM223" s="228" t="s">
        <v>350</v>
      </c>
    </row>
    <row r="224" spans="1:47" s="2" customFormat="1" ht="12">
      <c r="A224" s="41"/>
      <c r="B224" s="42"/>
      <c r="C224" s="43"/>
      <c r="D224" s="230" t="s">
        <v>215</v>
      </c>
      <c r="E224" s="43"/>
      <c r="F224" s="231" t="s">
        <v>349</v>
      </c>
      <c r="G224" s="43"/>
      <c r="H224" s="43"/>
      <c r="I224" s="232"/>
      <c r="J224" s="43"/>
      <c r="K224" s="43"/>
      <c r="L224" s="47"/>
      <c r="M224" s="233"/>
      <c r="N224" s="234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20" t="s">
        <v>215</v>
      </c>
      <c r="AU224" s="20" t="s">
        <v>81</v>
      </c>
    </row>
    <row r="225" spans="1:65" s="2" customFormat="1" ht="33" customHeight="1">
      <c r="A225" s="41"/>
      <c r="B225" s="42"/>
      <c r="C225" s="269" t="s">
        <v>351</v>
      </c>
      <c r="D225" s="269" t="s">
        <v>223</v>
      </c>
      <c r="E225" s="270" t="s">
        <v>352</v>
      </c>
      <c r="F225" s="271" t="s">
        <v>353</v>
      </c>
      <c r="G225" s="272" t="s">
        <v>345</v>
      </c>
      <c r="H225" s="273">
        <v>31</v>
      </c>
      <c r="I225" s="274"/>
      <c r="J225" s="275">
        <f>ROUND(I225*H225,2)</f>
        <v>0</v>
      </c>
      <c r="K225" s="271" t="s">
        <v>331</v>
      </c>
      <c r="L225" s="276"/>
      <c r="M225" s="277" t="s">
        <v>19</v>
      </c>
      <c r="N225" s="278" t="s">
        <v>43</v>
      </c>
      <c r="O225" s="87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28" t="s">
        <v>227</v>
      </c>
      <c r="AT225" s="228" t="s">
        <v>223</v>
      </c>
      <c r="AU225" s="228" t="s">
        <v>81</v>
      </c>
      <c r="AY225" s="20" t="s">
        <v>207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20" t="s">
        <v>79</v>
      </c>
      <c r="BK225" s="229">
        <f>ROUND(I225*H225,2)</f>
        <v>0</v>
      </c>
      <c r="BL225" s="20" t="s">
        <v>111</v>
      </c>
      <c r="BM225" s="228" t="s">
        <v>354</v>
      </c>
    </row>
    <row r="226" spans="1:47" s="2" customFormat="1" ht="12">
      <c r="A226" s="41"/>
      <c r="B226" s="42"/>
      <c r="C226" s="43"/>
      <c r="D226" s="230" t="s">
        <v>215</v>
      </c>
      <c r="E226" s="43"/>
      <c r="F226" s="231" t="s">
        <v>353</v>
      </c>
      <c r="G226" s="43"/>
      <c r="H226" s="43"/>
      <c r="I226" s="232"/>
      <c r="J226" s="43"/>
      <c r="K226" s="43"/>
      <c r="L226" s="47"/>
      <c r="M226" s="233"/>
      <c r="N226" s="234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20" t="s">
        <v>215</v>
      </c>
      <c r="AU226" s="20" t="s">
        <v>81</v>
      </c>
    </row>
    <row r="227" spans="1:65" s="2" customFormat="1" ht="33" customHeight="1">
      <c r="A227" s="41"/>
      <c r="B227" s="42"/>
      <c r="C227" s="269" t="s">
        <v>355</v>
      </c>
      <c r="D227" s="269" t="s">
        <v>223</v>
      </c>
      <c r="E227" s="270" t="s">
        <v>356</v>
      </c>
      <c r="F227" s="271" t="s">
        <v>357</v>
      </c>
      <c r="G227" s="272" t="s">
        <v>345</v>
      </c>
      <c r="H227" s="273">
        <v>31</v>
      </c>
      <c r="I227" s="274"/>
      <c r="J227" s="275">
        <f>ROUND(I227*H227,2)</f>
        <v>0</v>
      </c>
      <c r="K227" s="271" t="s">
        <v>331</v>
      </c>
      <c r="L227" s="276"/>
      <c r="M227" s="277" t="s">
        <v>19</v>
      </c>
      <c r="N227" s="278" t="s">
        <v>43</v>
      </c>
      <c r="O227" s="87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28" t="s">
        <v>227</v>
      </c>
      <c r="AT227" s="228" t="s">
        <v>223</v>
      </c>
      <c r="AU227" s="228" t="s">
        <v>81</v>
      </c>
      <c r="AY227" s="20" t="s">
        <v>207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20" t="s">
        <v>79</v>
      </c>
      <c r="BK227" s="229">
        <f>ROUND(I227*H227,2)</f>
        <v>0</v>
      </c>
      <c r="BL227" s="20" t="s">
        <v>111</v>
      </c>
      <c r="BM227" s="228" t="s">
        <v>358</v>
      </c>
    </row>
    <row r="228" spans="1:47" s="2" customFormat="1" ht="12">
      <c r="A228" s="41"/>
      <c r="B228" s="42"/>
      <c r="C228" s="43"/>
      <c r="D228" s="230" t="s">
        <v>215</v>
      </c>
      <c r="E228" s="43"/>
      <c r="F228" s="231" t="s">
        <v>357</v>
      </c>
      <c r="G228" s="43"/>
      <c r="H228" s="43"/>
      <c r="I228" s="232"/>
      <c r="J228" s="43"/>
      <c r="K228" s="43"/>
      <c r="L228" s="47"/>
      <c r="M228" s="233"/>
      <c r="N228" s="234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20" t="s">
        <v>215</v>
      </c>
      <c r="AU228" s="20" t="s">
        <v>81</v>
      </c>
    </row>
    <row r="229" spans="1:65" s="2" customFormat="1" ht="33" customHeight="1">
      <c r="A229" s="41"/>
      <c r="B229" s="42"/>
      <c r="C229" s="269" t="s">
        <v>359</v>
      </c>
      <c r="D229" s="269" t="s">
        <v>223</v>
      </c>
      <c r="E229" s="270" t="s">
        <v>360</v>
      </c>
      <c r="F229" s="271" t="s">
        <v>361</v>
      </c>
      <c r="G229" s="272" t="s">
        <v>345</v>
      </c>
      <c r="H229" s="273">
        <v>31</v>
      </c>
      <c r="I229" s="274"/>
      <c r="J229" s="275">
        <f>ROUND(I229*H229,2)</f>
        <v>0</v>
      </c>
      <c r="K229" s="271" t="s">
        <v>331</v>
      </c>
      <c r="L229" s="276"/>
      <c r="M229" s="277" t="s">
        <v>19</v>
      </c>
      <c r="N229" s="278" t="s">
        <v>43</v>
      </c>
      <c r="O229" s="87"/>
      <c r="P229" s="226">
        <f>O229*H229</f>
        <v>0</v>
      </c>
      <c r="Q229" s="226">
        <v>0</v>
      </c>
      <c r="R229" s="226">
        <f>Q229*H229</f>
        <v>0</v>
      </c>
      <c r="S229" s="226">
        <v>0</v>
      </c>
      <c r="T229" s="227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28" t="s">
        <v>227</v>
      </c>
      <c r="AT229" s="228" t="s">
        <v>223</v>
      </c>
      <c r="AU229" s="228" t="s">
        <v>81</v>
      </c>
      <c r="AY229" s="20" t="s">
        <v>207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20" t="s">
        <v>79</v>
      </c>
      <c r="BK229" s="229">
        <f>ROUND(I229*H229,2)</f>
        <v>0</v>
      </c>
      <c r="BL229" s="20" t="s">
        <v>111</v>
      </c>
      <c r="BM229" s="228" t="s">
        <v>362</v>
      </c>
    </row>
    <row r="230" spans="1:47" s="2" customFormat="1" ht="12">
      <c r="A230" s="41"/>
      <c r="B230" s="42"/>
      <c r="C230" s="43"/>
      <c r="D230" s="230" t="s">
        <v>215</v>
      </c>
      <c r="E230" s="43"/>
      <c r="F230" s="231" t="s">
        <v>361</v>
      </c>
      <c r="G230" s="43"/>
      <c r="H230" s="43"/>
      <c r="I230" s="232"/>
      <c r="J230" s="43"/>
      <c r="K230" s="43"/>
      <c r="L230" s="47"/>
      <c r="M230" s="233"/>
      <c r="N230" s="234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20" t="s">
        <v>215</v>
      </c>
      <c r="AU230" s="20" t="s">
        <v>81</v>
      </c>
    </row>
    <row r="231" spans="1:65" s="2" customFormat="1" ht="33" customHeight="1">
      <c r="A231" s="41"/>
      <c r="B231" s="42"/>
      <c r="C231" s="269" t="s">
        <v>363</v>
      </c>
      <c r="D231" s="269" t="s">
        <v>223</v>
      </c>
      <c r="E231" s="270" t="s">
        <v>364</v>
      </c>
      <c r="F231" s="271" t="s">
        <v>365</v>
      </c>
      <c r="G231" s="272" t="s">
        <v>345</v>
      </c>
      <c r="H231" s="273">
        <v>126</v>
      </c>
      <c r="I231" s="274"/>
      <c r="J231" s="275">
        <f>ROUND(I231*H231,2)</f>
        <v>0</v>
      </c>
      <c r="K231" s="271" t="s">
        <v>331</v>
      </c>
      <c r="L231" s="276"/>
      <c r="M231" s="277" t="s">
        <v>19</v>
      </c>
      <c r="N231" s="278" t="s">
        <v>43</v>
      </c>
      <c r="O231" s="87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28" t="s">
        <v>227</v>
      </c>
      <c r="AT231" s="228" t="s">
        <v>223</v>
      </c>
      <c r="AU231" s="228" t="s">
        <v>81</v>
      </c>
      <c r="AY231" s="20" t="s">
        <v>207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20" t="s">
        <v>79</v>
      </c>
      <c r="BK231" s="229">
        <f>ROUND(I231*H231,2)</f>
        <v>0</v>
      </c>
      <c r="BL231" s="20" t="s">
        <v>111</v>
      </c>
      <c r="BM231" s="228" t="s">
        <v>366</v>
      </c>
    </row>
    <row r="232" spans="1:47" s="2" customFormat="1" ht="12">
      <c r="A232" s="41"/>
      <c r="B232" s="42"/>
      <c r="C232" s="43"/>
      <c r="D232" s="230" t="s">
        <v>215</v>
      </c>
      <c r="E232" s="43"/>
      <c r="F232" s="231" t="s">
        <v>365</v>
      </c>
      <c r="G232" s="43"/>
      <c r="H232" s="43"/>
      <c r="I232" s="232"/>
      <c r="J232" s="43"/>
      <c r="K232" s="43"/>
      <c r="L232" s="47"/>
      <c r="M232" s="233"/>
      <c r="N232" s="234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20" t="s">
        <v>215</v>
      </c>
      <c r="AU232" s="20" t="s">
        <v>81</v>
      </c>
    </row>
    <row r="233" spans="1:65" s="2" customFormat="1" ht="33" customHeight="1">
      <c r="A233" s="41"/>
      <c r="B233" s="42"/>
      <c r="C233" s="269" t="s">
        <v>367</v>
      </c>
      <c r="D233" s="269" t="s">
        <v>223</v>
      </c>
      <c r="E233" s="270" t="s">
        <v>368</v>
      </c>
      <c r="F233" s="271" t="s">
        <v>369</v>
      </c>
      <c r="G233" s="272" t="s">
        <v>345</v>
      </c>
      <c r="H233" s="273">
        <v>98</v>
      </c>
      <c r="I233" s="274"/>
      <c r="J233" s="275">
        <f>ROUND(I233*H233,2)</f>
        <v>0</v>
      </c>
      <c r="K233" s="271" t="s">
        <v>331</v>
      </c>
      <c r="L233" s="276"/>
      <c r="M233" s="277" t="s">
        <v>19</v>
      </c>
      <c r="N233" s="278" t="s">
        <v>43</v>
      </c>
      <c r="O233" s="87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28" t="s">
        <v>227</v>
      </c>
      <c r="AT233" s="228" t="s">
        <v>223</v>
      </c>
      <c r="AU233" s="228" t="s">
        <v>81</v>
      </c>
      <c r="AY233" s="20" t="s">
        <v>207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20" t="s">
        <v>79</v>
      </c>
      <c r="BK233" s="229">
        <f>ROUND(I233*H233,2)</f>
        <v>0</v>
      </c>
      <c r="BL233" s="20" t="s">
        <v>111</v>
      </c>
      <c r="BM233" s="228" t="s">
        <v>370</v>
      </c>
    </row>
    <row r="234" spans="1:47" s="2" customFormat="1" ht="12">
      <c r="A234" s="41"/>
      <c r="B234" s="42"/>
      <c r="C234" s="43"/>
      <c r="D234" s="230" t="s">
        <v>215</v>
      </c>
      <c r="E234" s="43"/>
      <c r="F234" s="231" t="s">
        <v>369</v>
      </c>
      <c r="G234" s="43"/>
      <c r="H234" s="43"/>
      <c r="I234" s="232"/>
      <c r="J234" s="43"/>
      <c r="K234" s="43"/>
      <c r="L234" s="47"/>
      <c r="M234" s="233"/>
      <c r="N234" s="234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20" t="s">
        <v>215</v>
      </c>
      <c r="AU234" s="20" t="s">
        <v>81</v>
      </c>
    </row>
    <row r="235" spans="1:65" s="2" customFormat="1" ht="37.8" customHeight="1">
      <c r="A235" s="41"/>
      <c r="B235" s="42"/>
      <c r="C235" s="269" t="s">
        <v>7</v>
      </c>
      <c r="D235" s="269" t="s">
        <v>223</v>
      </c>
      <c r="E235" s="270" t="s">
        <v>371</v>
      </c>
      <c r="F235" s="271" t="s">
        <v>372</v>
      </c>
      <c r="G235" s="272" t="s">
        <v>237</v>
      </c>
      <c r="H235" s="273">
        <v>0.1</v>
      </c>
      <c r="I235" s="274"/>
      <c r="J235" s="275">
        <f>ROUND(I235*H235,2)</f>
        <v>0</v>
      </c>
      <c r="K235" s="271" t="s">
        <v>331</v>
      </c>
      <c r="L235" s="276"/>
      <c r="M235" s="277" t="s">
        <v>19</v>
      </c>
      <c r="N235" s="278" t="s">
        <v>43</v>
      </c>
      <c r="O235" s="87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28" t="s">
        <v>227</v>
      </c>
      <c r="AT235" s="228" t="s">
        <v>223</v>
      </c>
      <c r="AU235" s="228" t="s">
        <v>81</v>
      </c>
      <c r="AY235" s="20" t="s">
        <v>207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20" t="s">
        <v>79</v>
      </c>
      <c r="BK235" s="229">
        <f>ROUND(I235*H235,2)</f>
        <v>0</v>
      </c>
      <c r="BL235" s="20" t="s">
        <v>111</v>
      </c>
      <c r="BM235" s="228" t="s">
        <v>373</v>
      </c>
    </row>
    <row r="236" spans="1:47" s="2" customFormat="1" ht="12">
      <c r="A236" s="41"/>
      <c r="B236" s="42"/>
      <c r="C236" s="43"/>
      <c r="D236" s="230" t="s">
        <v>215</v>
      </c>
      <c r="E236" s="43"/>
      <c r="F236" s="231" t="s">
        <v>372</v>
      </c>
      <c r="G236" s="43"/>
      <c r="H236" s="43"/>
      <c r="I236" s="232"/>
      <c r="J236" s="43"/>
      <c r="K236" s="43"/>
      <c r="L236" s="47"/>
      <c r="M236" s="233"/>
      <c r="N236" s="234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20" t="s">
        <v>215</v>
      </c>
      <c r="AU236" s="20" t="s">
        <v>81</v>
      </c>
    </row>
    <row r="237" spans="1:51" s="14" customFormat="1" ht="12">
      <c r="A237" s="14"/>
      <c r="B237" s="247"/>
      <c r="C237" s="248"/>
      <c r="D237" s="230" t="s">
        <v>219</v>
      </c>
      <c r="E237" s="249" t="s">
        <v>19</v>
      </c>
      <c r="F237" s="250" t="s">
        <v>374</v>
      </c>
      <c r="G237" s="248"/>
      <c r="H237" s="251">
        <v>0.1</v>
      </c>
      <c r="I237" s="252"/>
      <c r="J237" s="248"/>
      <c r="K237" s="248"/>
      <c r="L237" s="253"/>
      <c r="M237" s="254"/>
      <c r="N237" s="255"/>
      <c r="O237" s="255"/>
      <c r="P237" s="255"/>
      <c r="Q237" s="255"/>
      <c r="R237" s="255"/>
      <c r="S237" s="255"/>
      <c r="T237" s="25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7" t="s">
        <v>219</v>
      </c>
      <c r="AU237" s="257" t="s">
        <v>81</v>
      </c>
      <c r="AV237" s="14" t="s">
        <v>81</v>
      </c>
      <c r="AW237" s="14" t="s">
        <v>33</v>
      </c>
      <c r="AX237" s="14" t="s">
        <v>79</v>
      </c>
      <c r="AY237" s="257" t="s">
        <v>207</v>
      </c>
    </row>
    <row r="238" spans="1:65" s="2" customFormat="1" ht="33" customHeight="1">
      <c r="A238" s="41"/>
      <c r="B238" s="42"/>
      <c r="C238" s="269" t="s">
        <v>375</v>
      </c>
      <c r="D238" s="269" t="s">
        <v>223</v>
      </c>
      <c r="E238" s="270" t="s">
        <v>376</v>
      </c>
      <c r="F238" s="271" t="s">
        <v>377</v>
      </c>
      <c r="G238" s="272" t="s">
        <v>237</v>
      </c>
      <c r="H238" s="273">
        <v>0.075</v>
      </c>
      <c r="I238" s="274"/>
      <c r="J238" s="275">
        <f>ROUND(I238*H238,2)</f>
        <v>0</v>
      </c>
      <c r="K238" s="271" t="s">
        <v>331</v>
      </c>
      <c r="L238" s="276"/>
      <c r="M238" s="277" t="s">
        <v>19</v>
      </c>
      <c r="N238" s="278" t="s">
        <v>43</v>
      </c>
      <c r="O238" s="87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28" t="s">
        <v>227</v>
      </c>
      <c r="AT238" s="228" t="s">
        <v>223</v>
      </c>
      <c r="AU238" s="228" t="s">
        <v>81</v>
      </c>
      <c r="AY238" s="20" t="s">
        <v>207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20" t="s">
        <v>79</v>
      </c>
      <c r="BK238" s="229">
        <f>ROUND(I238*H238,2)</f>
        <v>0</v>
      </c>
      <c r="BL238" s="20" t="s">
        <v>111</v>
      </c>
      <c r="BM238" s="228" t="s">
        <v>378</v>
      </c>
    </row>
    <row r="239" spans="1:47" s="2" customFormat="1" ht="12">
      <c r="A239" s="41"/>
      <c r="B239" s="42"/>
      <c r="C239" s="43"/>
      <c r="D239" s="230" t="s">
        <v>215</v>
      </c>
      <c r="E239" s="43"/>
      <c r="F239" s="231" t="s">
        <v>377</v>
      </c>
      <c r="G239" s="43"/>
      <c r="H239" s="43"/>
      <c r="I239" s="232"/>
      <c r="J239" s="43"/>
      <c r="K239" s="43"/>
      <c r="L239" s="47"/>
      <c r="M239" s="233"/>
      <c r="N239" s="234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20" t="s">
        <v>215</v>
      </c>
      <c r="AU239" s="20" t="s">
        <v>81</v>
      </c>
    </row>
    <row r="240" spans="1:51" s="14" customFormat="1" ht="12">
      <c r="A240" s="14"/>
      <c r="B240" s="247"/>
      <c r="C240" s="248"/>
      <c r="D240" s="230" t="s">
        <v>219</v>
      </c>
      <c r="E240" s="249" t="s">
        <v>19</v>
      </c>
      <c r="F240" s="250" t="s">
        <v>379</v>
      </c>
      <c r="G240" s="248"/>
      <c r="H240" s="251">
        <v>0.075</v>
      </c>
      <c r="I240" s="252"/>
      <c r="J240" s="248"/>
      <c r="K240" s="248"/>
      <c r="L240" s="253"/>
      <c r="M240" s="254"/>
      <c r="N240" s="255"/>
      <c r="O240" s="255"/>
      <c r="P240" s="255"/>
      <c r="Q240" s="255"/>
      <c r="R240" s="255"/>
      <c r="S240" s="255"/>
      <c r="T240" s="256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7" t="s">
        <v>219</v>
      </c>
      <c r="AU240" s="257" t="s">
        <v>81</v>
      </c>
      <c r="AV240" s="14" t="s">
        <v>81</v>
      </c>
      <c r="AW240" s="14" t="s">
        <v>33</v>
      </c>
      <c r="AX240" s="14" t="s">
        <v>79</v>
      </c>
      <c r="AY240" s="257" t="s">
        <v>207</v>
      </c>
    </row>
    <row r="241" spans="1:65" s="2" customFormat="1" ht="33" customHeight="1">
      <c r="A241" s="41"/>
      <c r="B241" s="42"/>
      <c r="C241" s="269" t="s">
        <v>380</v>
      </c>
      <c r="D241" s="269" t="s">
        <v>223</v>
      </c>
      <c r="E241" s="270" t="s">
        <v>381</v>
      </c>
      <c r="F241" s="271" t="s">
        <v>382</v>
      </c>
      <c r="G241" s="272" t="s">
        <v>345</v>
      </c>
      <c r="H241" s="273">
        <v>56</v>
      </c>
      <c r="I241" s="274"/>
      <c r="J241" s="275">
        <f>ROUND(I241*H241,2)</f>
        <v>0</v>
      </c>
      <c r="K241" s="271" t="s">
        <v>331</v>
      </c>
      <c r="L241" s="276"/>
      <c r="M241" s="277" t="s">
        <v>19</v>
      </c>
      <c r="N241" s="278" t="s">
        <v>43</v>
      </c>
      <c r="O241" s="87"/>
      <c r="P241" s="226">
        <f>O241*H241</f>
        <v>0</v>
      </c>
      <c r="Q241" s="226">
        <v>0</v>
      </c>
      <c r="R241" s="226">
        <f>Q241*H241</f>
        <v>0</v>
      </c>
      <c r="S241" s="226">
        <v>0</v>
      </c>
      <c r="T241" s="227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28" t="s">
        <v>227</v>
      </c>
      <c r="AT241" s="228" t="s">
        <v>223</v>
      </c>
      <c r="AU241" s="228" t="s">
        <v>81</v>
      </c>
      <c r="AY241" s="20" t="s">
        <v>207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20" t="s">
        <v>79</v>
      </c>
      <c r="BK241" s="229">
        <f>ROUND(I241*H241,2)</f>
        <v>0</v>
      </c>
      <c r="BL241" s="20" t="s">
        <v>111</v>
      </c>
      <c r="BM241" s="228" t="s">
        <v>383</v>
      </c>
    </row>
    <row r="242" spans="1:47" s="2" customFormat="1" ht="12">
      <c r="A242" s="41"/>
      <c r="B242" s="42"/>
      <c r="C242" s="43"/>
      <c r="D242" s="230" t="s">
        <v>215</v>
      </c>
      <c r="E242" s="43"/>
      <c r="F242" s="231" t="s">
        <v>382</v>
      </c>
      <c r="G242" s="43"/>
      <c r="H242" s="43"/>
      <c r="I242" s="232"/>
      <c r="J242" s="43"/>
      <c r="K242" s="43"/>
      <c r="L242" s="47"/>
      <c r="M242" s="233"/>
      <c r="N242" s="234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20" t="s">
        <v>215</v>
      </c>
      <c r="AU242" s="20" t="s">
        <v>81</v>
      </c>
    </row>
    <row r="243" spans="1:65" s="2" customFormat="1" ht="33" customHeight="1">
      <c r="A243" s="41"/>
      <c r="B243" s="42"/>
      <c r="C243" s="269" t="s">
        <v>384</v>
      </c>
      <c r="D243" s="269" t="s">
        <v>223</v>
      </c>
      <c r="E243" s="270" t="s">
        <v>385</v>
      </c>
      <c r="F243" s="271" t="s">
        <v>386</v>
      </c>
      <c r="G243" s="272" t="s">
        <v>345</v>
      </c>
      <c r="H243" s="273">
        <v>56</v>
      </c>
      <c r="I243" s="274"/>
      <c r="J243" s="275">
        <f>ROUND(I243*H243,2)</f>
        <v>0</v>
      </c>
      <c r="K243" s="271" t="s">
        <v>331</v>
      </c>
      <c r="L243" s="276"/>
      <c r="M243" s="277" t="s">
        <v>19</v>
      </c>
      <c r="N243" s="278" t="s">
        <v>43</v>
      </c>
      <c r="O243" s="87"/>
      <c r="P243" s="226">
        <f>O243*H243</f>
        <v>0</v>
      </c>
      <c r="Q243" s="226">
        <v>0</v>
      </c>
      <c r="R243" s="226">
        <f>Q243*H243</f>
        <v>0</v>
      </c>
      <c r="S243" s="226">
        <v>0</v>
      </c>
      <c r="T243" s="227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28" t="s">
        <v>227</v>
      </c>
      <c r="AT243" s="228" t="s">
        <v>223</v>
      </c>
      <c r="AU243" s="228" t="s">
        <v>81</v>
      </c>
      <c r="AY243" s="20" t="s">
        <v>207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20" t="s">
        <v>79</v>
      </c>
      <c r="BK243" s="229">
        <f>ROUND(I243*H243,2)</f>
        <v>0</v>
      </c>
      <c r="BL243" s="20" t="s">
        <v>111</v>
      </c>
      <c r="BM243" s="228" t="s">
        <v>387</v>
      </c>
    </row>
    <row r="244" spans="1:47" s="2" customFormat="1" ht="12">
      <c r="A244" s="41"/>
      <c r="B244" s="42"/>
      <c r="C244" s="43"/>
      <c r="D244" s="230" t="s">
        <v>215</v>
      </c>
      <c r="E244" s="43"/>
      <c r="F244" s="231" t="s">
        <v>386</v>
      </c>
      <c r="G244" s="43"/>
      <c r="H244" s="43"/>
      <c r="I244" s="232"/>
      <c r="J244" s="43"/>
      <c r="K244" s="43"/>
      <c r="L244" s="47"/>
      <c r="M244" s="233"/>
      <c r="N244" s="234"/>
      <c r="O244" s="87"/>
      <c r="P244" s="87"/>
      <c r="Q244" s="87"/>
      <c r="R244" s="87"/>
      <c r="S244" s="87"/>
      <c r="T244" s="88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T244" s="20" t="s">
        <v>215</v>
      </c>
      <c r="AU244" s="20" t="s">
        <v>81</v>
      </c>
    </row>
    <row r="245" spans="1:65" s="2" customFormat="1" ht="37.8" customHeight="1">
      <c r="A245" s="41"/>
      <c r="B245" s="42"/>
      <c r="C245" s="269" t="s">
        <v>388</v>
      </c>
      <c r="D245" s="269" t="s">
        <v>223</v>
      </c>
      <c r="E245" s="270" t="s">
        <v>389</v>
      </c>
      <c r="F245" s="271" t="s">
        <v>390</v>
      </c>
      <c r="G245" s="272" t="s">
        <v>237</v>
      </c>
      <c r="H245" s="273">
        <v>0.013</v>
      </c>
      <c r="I245" s="274"/>
      <c r="J245" s="275">
        <f>ROUND(I245*H245,2)</f>
        <v>0</v>
      </c>
      <c r="K245" s="271" t="s">
        <v>331</v>
      </c>
      <c r="L245" s="276"/>
      <c r="M245" s="277" t="s">
        <v>19</v>
      </c>
      <c r="N245" s="278" t="s">
        <v>43</v>
      </c>
      <c r="O245" s="87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28" t="s">
        <v>227</v>
      </c>
      <c r="AT245" s="228" t="s">
        <v>223</v>
      </c>
      <c r="AU245" s="228" t="s">
        <v>81</v>
      </c>
      <c r="AY245" s="20" t="s">
        <v>207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20" t="s">
        <v>79</v>
      </c>
      <c r="BK245" s="229">
        <f>ROUND(I245*H245,2)</f>
        <v>0</v>
      </c>
      <c r="BL245" s="20" t="s">
        <v>111</v>
      </c>
      <c r="BM245" s="228" t="s">
        <v>391</v>
      </c>
    </row>
    <row r="246" spans="1:47" s="2" customFormat="1" ht="12">
      <c r="A246" s="41"/>
      <c r="B246" s="42"/>
      <c r="C246" s="43"/>
      <c r="D246" s="230" t="s">
        <v>215</v>
      </c>
      <c r="E246" s="43"/>
      <c r="F246" s="231" t="s">
        <v>390</v>
      </c>
      <c r="G246" s="43"/>
      <c r="H246" s="43"/>
      <c r="I246" s="232"/>
      <c r="J246" s="43"/>
      <c r="K246" s="43"/>
      <c r="L246" s="47"/>
      <c r="M246" s="233"/>
      <c r="N246" s="234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20" t="s">
        <v>215</v>
      </c>
      <c r="AU246" s="20" t="s">
        <v>81</v>
      </c>
    </row>
    <row r="247" spans="1:51" s="14" customFormat="1" ht="12">
      <c r="A247" s="14"/>
      <c r="B247" s="247"/>
      <c r="C247" s="248"/>
      <c r="D247" s="230" t="s">
        <v>219</v>
      </c>
      <c r="E247" s="249" t="s">
        <v>19</v>
      </c>
      <c r="F247" s="250" t="s">
        <v>392</v>
      </c>
      <c r="G247" s="248"/>
      <c r="H247" s="251">
        <v>0.013</v>
      </c>
      <c r="I247" s="252"/>
      <c r="J247" s="248"/>
      <c r="K247" s="248"/>
      <c r="L247" s="253"/>
      <c r="M247" s="254"/>
      <c r="N247" s="255"/>
      <c r="O247" s="255"/>
      <c r="P247" s="255"/>
      <c r="Q247" s="255"/>
      <c r="R247" s="255"/>
      <c r="S247" s="255"/>
      <c r="T247" s="256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7" t="s">
        <v>219</v>
      </c>
      <c r="AU247" s="257" t="s">
        <v>81</v>
      </c>
      <c r="AV247" s="14" t="s">
        <v>81</v>
      </c>
      <c r="AW247" s="14" t="s">
        <v>33</v>
      </c>
      <c r="AX247" s="14" t="s">
        <v>79</v>
      </c>
      <c r="AY247" s="257" t="s">
        <v>207</v>
      </c>
    </row>
    <row r="248" spans="1:65" s="2" customFormat="1" ht="33" customHeight="1">
      <c r="A248" s="41"/>
      <c r="B248" s="42"/>
      <c r="C248" s="269" t="s">
        <v>393</v>
      </c>
      <c r="D248" s="269" t="s">
        <v>223</v>
      </c>
      <c r="E248" s="270" t="s">
        <v>394</v>
      </c>
      <c r="F248" s="271" t="s">
        <v>395</v>
      </c>
      <c r="G248" s="272" t="s">
        <v>237</v>
      </c>
      <c r="H248" s="273">
        <v>0.041</v>
      </c>
      <c r="I248" s="274"/>
      <c r="J248" s="275">
        <f>ROUND(I248*H248,2)</f>
        <v>0</v>
      </c>
      <c r="K248" s="271" t="s">
        <v>331</v>
      </c>
      <c r="L248" s="276"/>
      <c r="M248" s="277" t="s">
        <v>19</v>
      </c>
      <c r="N248" s="278" t="s">
        <v>43</v>
      </c>
      <c r="O248" s="87"/>
      <c r="P248" s="226">
        <f>O248*H248</f>
        <v>0</v>
      </c>
      <c r="Q248" s="226">
        <v>0</v>
      </c>
      <c r="R248" s="226">
        <f>Q248*H248</f>
        <v>0</v>
      </c>
      <c r="S248" s="226">
        <v>0</v>
      </c>
      <c r="T248" s="227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28" t="s">
        <v>227</v>
      </c>
      <c r="AT248" s="228" t="s">
        <v>223</v>
      </c>
      <c r="AU248" s="228" t="s">
        <v>81</v>
      </c>
      <c r="AY248" s="20" t="s">
        <v>207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20" t="s">
        <v>79</v>
      </c>
      <c r="BK248" s="229">
        <f>ROUND(I248*H248,2)</f>
        <v>0</v>
      </c>
      <c r="BL248" s="20" t="s">
        <v>111</v>
      </c>
      <c r="BM248" s="228" t="s">
        <v>396</v>
      </c>
    </row>
    <row r="249" spans="1:47" s="2" customFormat="1" ht="12">
      <c r="A249" s="41"/>
      <c r="B249" s="42"/>
      <c r="C249" s="43"/>
      <c r="D249" s="230" t="s">
        <v>215</v>
      </c>
      <c r="E249" s="43"/>
      <c r="F249" s="231" t="s">
        <v>395</v>
      </c>
      <c r="G249" s="43"/>
      <c r="H249" s="43"/>
      <c r="I249" s="232"/>
      <c r="J249" s="43"/>
      <c r="K249" s="43"/>
      <c r="L249" s="47"/>
      <c r="M249" s="233"/>
      <c r="N249" s="234"/>
      <c r="O249" s="87"/>
      <c r="P249" s="87"/>
      <c r="Q249" s="87"/>
      <c r="R249" s="87"/>
      <c r="S249" s="87"/>
      <c r="T249" s="88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T249" s="20" t="s">
        <v>215</v>
      </c>
      <c r="AU249" s="20" t="s">
        <v>81</v>
      </c>
    </row>
    <row r="250" spans="1:51" s="14" customFormat="1" ht="12">
      <c r="A250" s="14"/>
      <c r="B250" s="247"/>
      <c r="C250" s="248"/>
      <c r="D250" s="230" t="s">
        <v>219</v>
      </c>
      <c r="E250" s="249" t="s">
        <v>19</v>
      </c>
      <c r="F250" s="250" t="s">
        <v>397</v>
      </c>
      <c r="G250" s="248"/>
      <c r="H250" s="251">
        <v>0.041</v>
      </c>
      <c r="I250" s="252"/>
      <c r="J250" s="248"/>
      <c r="K250" s="248"/>
      <c r="L250" s="253"/>
      <c r="M250" s="254"/>
      <c r="N250" s="255"/>
      <c r="O250" s="255"/>
      <c r="P250" s="255"/>
      <c r="Q250" s="255"/>
      <c r="R250" s="255"/>
      <c r="S250" s="255"/>
      <c r="T250" s="256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7" t="s">
        <v>219</v>
      </c>
      <c r="AU250" s="257" t="s">
        <v>81</v>
      </c>
      <c r="AV250" s="14" t="s">
        <v>81</v>
      </c>
      <c r="AW250" s="14" t="s">
        <v>33</v>
      </c>
      <c r="AX250" s="14" t="s">
        <v>79</v>
      </c>
      <c r="AY250" s="257" t="s">
        <v>207</v>
      </c>
    </row>
    <row r="251" spans="1:65" s="2" customFormat="1" ht="33" customHeight="1">
      <c r="A251" s="41"/>
      <c r="B251" s="42"/>
      <c r="C251" s="269" t="s">
        <v>398</v>
      </c>
      <c r="D251" s="269" t="s">
        <v>223</v>
      </c>
      <c r="E251" s="270" t="s">
        <v>399</v>
      </c>
      <c r="F251" s="271" t="s">
        <v>400</v>
      </c>
      <c r="G251" s="272" t="s">
        <v>345</v>
      </c>
      <c r="H251" s="273">
        <v>150</v>
      </c>
      <c r="I251" s="274"/>
      <c r="J251" s="275">
        <f>ROUND(I251*H251,2)</f>
        <v>0</v>
      </c>
      <c r="K251" s="271" t="s">
        <v>331</v>
      </c>
      <c r="L251" s="276"/>
      <c r="M251" s="277" t="s">
        <v>19</v>
      </c>
      <c r="N251" s="278" t="s">
        <v>43</v>
      </c>
      <c r="O251" s="87"/>
      <c r="P251" s="226">
        <f>O251*H251</f>
        <v>0</v>
      </c>
      <c r="Q251" s="226">
        <v>0</v>
      </c>
      <c r="R251" s="226">
        <f>Q251*H251</f>
        <v>0</v>
      </c>
      <c r="S251" s="226">
        <v>0</v>
      </c>
      <c r="T251" s="227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28" t="s">
        <v>227</v>
      </c>
      <c r="AT251" s="228" t="s">
        <v>223</v>
      </c>
      <c r="AU251" s="228" t="s">
        <v>81</v>
      </c>
      <c r="AY251" s="20" t="s">
        <v>207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20" t="s">
        <v>79</v>
      </c>
      <c r="BK251" s="229">
        <f>ROUND(I251*H251,2)</f>
        <v>0</v>
      </c>
      <c r="BL251" s="20" t="s">
        <v>111</v>
      </c>
      <c r="BM251" s="228" t="s">
        <v>401</v>
      </c>
    </row>
    <row r="252" spans="1:47" s="2" customFormat="1" ht="12">
      <c r="A252" s="41"/>
      <c r="B252" s="42"/>
      <c r="C252" s="43"/>
      <c r="D252" s="230" t="s">
        <v>215</v>
      </c>
      <c r="E252" s="43"/>
      <c r="F252" s="231" t="s">
        <v>400</v>
      </c>
      <c r="G252" s="43"/>
      <c r="H252" s="43"/>
      <c r="I252" s="232"/>
      <c r="J252" s="43"/>
      <c r="K252" s="43"/>
      <c r="L252" s="47"/>
      <c r="M252" s="233"/>
      <c r="N252" s="234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20" t="s">
        <v>215</v>
      </c>
      <c r="AU252" s="20" t="s">
        <v>81</v>
      </c>
    </row>
    <row r="253" spans="1:65" s="2" customFormat="1" ht="33" customHeight="1">
      <c r="A253" s="41"/>
      <c r="B253" s="42"/>
      <c r="C253" s="269" t="s">
        <v>402</v>
      </c>
      <c r="D253" s="269" t="s">
        <v>223</v>
      </c>
      <c r="E253" s="270" t="s">
        <v>403</v>
      </c>
      <c r="F253" s="271" t="s">
        <v>404</v>
      </c>
      <c r="G253" s="272" t="s">
        <v>345</v>
      </c>
      <c r="H253" s="273">
        <v>150</v>
      </c>
      <c r="I253" s="274"/>
      <c r="J253" s="275">
        <f>ROUND(I253*H253,2)</f>
        <v>0</v>
      </c>
      <c r="K253" s="271" t="s">
        <v>331</v>
      </c>
      <c r="L253" s="276"/>
      <c r="M253" s="277" t="s">
        <v>19</v>
      </c>
      <c r="N253" s="278" t="s">
        <v>43</v>
      </c>
      <c r="O253" s="87"/>
      <c r="P253" s="226">
        <f>O253*H253</f>
        <v>0</v>
      </c>
      <c r="Q253" s="226">
        <v>0</v>
      </c>
      <c r="R253" s="226">
        <f>Q253*H253</f>
        <v>0</v>
      </c>
      <c r="S253" s="226">
        <v>0</v>
      </c>
      <c r="T253" s="227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28" t="s">
        <v>227</v>
      </c>
      <c r="AT253" s="228" t="s">
        <v>223</v>
      </c>
      <c r="AU253" s="228" t="s">
        <v>81</v>
      </c>
      <c r="AY253" s="20" t="s">
        <v>207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20" t="s">
        <v>79</v>
      </c>
      <c r="BK253" s="229">
        <f>ROUND(I253*H253,2)</f>
        <v>0</v>
      </c>
      <c r="BL253" s="20" t="s">
        <v>111</v>
      </c>
      <c r="BM253" s="228" t="s">
        <v>405</v>
      </c>
    </row>
    <row r="254" spans="1:47" s="2" customFormat="1" ht="12">
      <c r="A254" s="41"/>
      <c r="B254" s="42"/>
      <c r="C254" s="43"/>
      <c r="D254" s="230" t="s">
        <v>215</v>
      </c>
      <c r="E254" s="43"/>
      <c r="F254" s="231" t="s">
        <v>404</v>
      </c>
      <c r="G254" s="43"/>
      <c r="H254" s="43"/>
      <c r="I254" s="232"/>
      <c r="J254" s="43"/>
      <c r="K254" s="43"/>
      <c r="L254" s="47"/>
      <c r="M254" s="233"/>
      <c r="N254" s="234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20" t="s">
        <v>215</v>
      </c>
      <c r="AU254" s="20" t="s">
        <v>81</v>
      </c>
    </row>
    <row r="255" spans="1:65" s="2" customFormat="1" ht="33" customHeight="1">
      <c r="A255" s="41"/>
      <c r="B255" s="42"/>
      <c r="C255" s="269" t="s">
        <v>406</v>
      </c>
      <c r="D255" s="269" t="s">
        <v>223</v>
      </c>
      <c r="E255" s="270" t="s">
        <v>407</v>
      </c>
      <c r="F255" s="271" t="s">
        <v>408</v>
      </c>
      <c r="G255" s="272" t="s">
        <v>345</v>
      </c>
      <c r="H255" s="273">
        <v>30</v>
      </c>
      <c r="I255" s="274"/>
      <c r="J255" s="275">
        <f>ROUND(I255*H255,2)</f>
        <v>0</v>
      </c>
      <c r="K255" s="271" t="s">
        <v>331</v>
      </c>
      <c r="L255" s="276"/>
      <c r="M255" s="277" t="s">
        <v>19</v>
      </c>
      <c r="N255" s="278" t="s">
        <v>43</v>
      </c>
      <c r="O255" s="87"/>
      <c r="P255" s="226">
        <f>O255*H255</f>
        <v>0</v>
      </c>
      <c r="Q255" s="226">
        <v>0</v>
      </c>
      <c r="R255" s="226">
        <f>Q255*H255</f>
        <v>0</v>
      </c>
      <c r="S255" s="226">
        <v>0</v>
      </c>
      <c r="T255" s="227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28" t="s">
        <v>227</v>
      </c>
      <c r="AT255" s="228" t="s">
        <v>223</v>
      </c>
      <c r="AU255" s="228" t="s">
        <v>81</v>
      </c>
      <c r="AY255" s="20" t="s">
        <v>207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20" t="s">
        <v>79</v>
      </c>
      <c r="BK255" s="229">
        <f>ROUND(I255*H255,2)</f>
        <v>0</v>
      </c>
      <c r="BL255" s="20" t="s">
        <v>111</v>
      </c>
      <c r="BM255" s="228" t="s">
        <v>409</v>
      </c>
    </row>
    <row r="256" spans="1:47" s="2" customFormat="1" ht="12">
      <c r="A256" s="41"/>
      <c r="B256" s="42"/>
      <c r="C256" s="43"/>
      <c r="D256" s="230" t="s">
        <v>215</v>
      </c>
      <c r="E256" s="43"/>
      <c r="F256" s="231" t="s">
        <v>408</v>
      </c>
      <c r="G256" s="43"/>
      <c r="H256" s="43"/>
      <c r="I256" s="232"/>
      <c r="J256" s="43"/>
      <c r="K256" s="43"/>
      <c r="L256" s="47"/>
      <c r="M256" s="233"/>
      <c r="N256" s="234"/>
      <c r="O256" s="87"/>
      <c r="P256" s="87"/>
      <c r="Q256" s="87"/>
      <c r="R256" s="87"/>
      <c r="S256" s="87"/>
      <c r="T256" s="88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T256" s="20" t="s">
        <v>215</v>
      </c>
      <c r="AU256" s="20" t="s">
        <v>81</v>
      </c>
    </row>
    <row r="257" spans="1:65" s="2" customFormat="1" ht="33" customHeight="1">
      <c r="A257" s="41"/>
      <c r="B257" s="42"/>
      <c r="C257" s="269" t="s">
        <v>410</v>
      </c>
      <c r="D257" s="269" t="s">
        <v>223</v>
      </c>
      <c r="E257" s="270" t="s">
        <v>411</v>
      </c>
      <c r="F257" s="271" t="s">
        <v>412</v>
      </c>
      <c r="G257" s="272" t="s">
        <v>345</v>
      </c>
      <c r="H257" s="273">
        <v>30</v>
      </c>
      <c r="I257" s="274"/>
      <c r="J257" s="275">
        <f>ROUND(I257*H257,2)</f>
        <v>0</v>
      </c>
      <c r="K257" s="271" t="s">
        <v>331</v>
      </c>
      <c r="L257" s="276"/>
      <c r="M257" s="277" t="s">
        <v>19</v>
      </c>
      <c r="N257" s="278" t="s">
        <v>43</v>
      </c>
      <c r="O257" s="87"/>
      <c r="P257" s="226">
        <f>O257*H257</f>
        <v>0</v>
      </c>
      <c r="Q257" s="226">
        <v>0</v>
      </c>
      <c r="R257" s="226">
        <f>Q257*H257</f>
        <v>0</v>
      </c>
      <c r="S257" s="226">
        <v>0</v>
      </c>
      <c r="T257" s="227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28" t="s">
        <v>227</v>
      </c>
      <c r="AT257" s="228" t="s">
        <v>223</v>
      </c>
      <c r="AU257" s="228" t="s">
        <v>81</v>
      </c>
      <c r="AY257" s="20" t="s">
        <v>207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20" t="s">
        <v>79</v>
      </c>
      <c r="BK257" s="229">
        <f>ROUND(I257*H257,2)</f>
        <v>0</v>
      </c>
      <c r="BL257" s="20" t="s">
        <v>111</v>
      </c>
      <c r="BM257" s="228" t="s">
        <v>413</v>
      </c>
    </row>
    <row r="258" spans="1:47" s="2" customFormat="1" ht="12">
      <c r="A258" s="41"/>
      <c r="B258" s="42"/>
      <c r="C258" s="43"/>
      <c r="D258" s="230" t="s">
        <v>215</v>
      </c>
      <c r="E258" s="43"/>
      <c r="F258" s="231" t="s">
        <v>412</v>
      </c>
      <c r="G258" s="43"/>
      <c r="H258" s="43"/>
      <c r="I258" s="232"/>
      <c r="J258" s="43"/>
      <c r="K258" s="43"/>
      <c r="L258" s="47"/>
      <c r="M258" s="233"/>
      <c r="N258" s="234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20" t="s">
        <v>215</v>
      </c>
      <c r="AU258" s="20" t="s">
        <v>81</v>
      </c>
    </row>
    <row r="259" spans="1:65" s="2" customFormat="1" ht="24.15" customHeight="1">
      <c r="A259" s="41"/>
      <c r="B259" s="42"/>
      <c r="C259" s="217" t="s">
        <v>414</v>
      </c>
      <c r="D259" s="217" t="s">
        <v>209</v>
      </c>
      <c r="E259" s="218" t="s">
        <v>415</v>
      </c>
      <c r="F259" s="219" t="s">
        <v>416</v>
      </c>
      <c r="G259" s="220" t="s">
        <v>212</v>
      </c>
      <c r="H259" s="221">
        <v>3.78</v>
      </c>
      <c r="I259" s="222"/>
      <c r="J259" s="223">
        <f>ROUND(I259*H259,2)</f>
        <v>0</v>
      </c>
      <c r="K259" s="219" t="s">
        <v>213</v>
      </c>
      <c r="L259" s="47"/>
      <c r="M259" s="224" t="s">
        <v>19</v>
      </c>
      <c r="N259" s="225" t="s">
        <v>43</v>
      </c>
      <c r="O259" s="87"/>
      <c r="P259" s="226">
        <f>O259*H259</f>
        <v>0</v>
      </c>
      <c r="Q259" s="226">
        <v>0.01296</v>
      </c>
      <c r="R259" s="226">
        <f>Q259*H259</f>
        <v>0.04898879999999999</v>
      </c>
      <c r="S259" s="226">
        <v>0</v>
      </c>
      <c r="T259" s="227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28" t="s">
        <v>111</v>
      </c>
      <c r="AT259" s="228" t="s">
        <v>209</v>
      </c>
      <c r="AU259" s="228" t="s">
        <v>81</v>
      </c>
      <c r="AY259" s="20" t="s">
        <v>207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20" t="s">
        <v>79</v>
      </c>
      <c r="BK259" s="229">
        <f>ROUND(I259*H259,2)</f>
        <v>0</v>
      </c>
      <c r="BL259" s="20" t="s">
        <v>111</v>
      </c>
      <c r="BM259" s="228" t="s">
        <v>417</v>
      </c>
    </row>
    <row r="260" spans="1:47" s="2" customFormat="1" ht="12">
      <c r="A260" s="41"/>
      <c r="B260" s="42"/>
      <c r="C260" s="43"/>
      <c r="D260" s="230" t="s">
        <v>215</v>
      </c>
      <c r="E260" s="43"/>
      <c r="F260" s="231" t="s">
        <v>418</v>
      </c>
      <c r="G260" s="43"/>
      <c r="H260" s="43"/>
      <c r="I260" s="232"/>
      <c r="J260" s="43"/>
      <c r="K260" s="43"/>
      <c r="L260" s="47"/>
      <c r="M260" s="233"/>
      <c r="N260" s="234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20" t="s">
        <v>215</v>
      </c>
      <c r="AU260" s="20" t="s">
        <v>81</v>
      </c>
    </row>
    <row r="261" spans="1:47" s="2" customFormat="1" ht="12">
      <c r="A261" s="41"/>
      <c r="B261" s="42"/>
      <c r="C261" s="43"/>
      <c r="D261" s="235" t="s">
        <v>217</v>
      </c>
      <c r="E261" s="43"/>
      <c r="F261" s="236" t="s">
        <v>419</v>
      </c>
      <c r="G261" s="43"/>
      <c r="H261" s="43"/>
      <c r="I261" s="232"/>
      <c r="J261" s="43"/>
      <c r="K261" s="43"/>
      <c r="L261" s="47"/>
      <c r="M261" s="233"/>
      <c r="N261" s="234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20" t="s">
        <v>217</v>
      </c>
      <c r="AU261" s="20" t="s">
        <v>81</v>
      </c>
    </row>
    <row r="262" spans="1:51" s="13" customFormat="1" ht="12">
      <c r="A262" s="13"/>
      <c r="B262" s="237"/>
      <c r="C262" s="238"/>
      <c r="D262" s="230" t="s">
        <v>219</v>
      </c>
      <c r="E262" s="239" t="s">
        <v>19</v>
      </c>
      <c r="F262" s="240" t="s">
        <v>320</v>
      </c>
      <c r="G262" s="238"/>
      <c r="H262" s="239" t="s">
        <v>19</v>
      </c>
      <c r="I262" s="241"/>
      <c r="J262" s="238"/>
      <c r="K262" s="238"/>
      <c r="L262" s="242"/>
      <c r="M262" s="243"/>
      <c r="N262" s="244"/>
      <c r="O262" s="244"/>
      <c r="P262" s="244"/>
      <c r="Q262" s="244"/>
      <c r="R262" s="244"/>
      <c r="S262" s="244"/>
      <c r="T262" s="24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6" t="s">
        <v>219</v>
      </c>
      <c r="AU262" s="246" t="s">
        <v>81</v>
      </c>
      <c r="AV262" s="13" t="s">
        <v>79</v>
      </c>
      <c r="AW262" s="13" t="s">
        <v>33</v>
      </c>
      <c r="AX262" s="13" t="s">
        <v>72</v>
      </c>
      <c r="AY262" s="246" t="s">
        <v>207</v>
      </c>
    </row>
    <row r="263" spans="1:51" s="14" customFormat="1" ht="12">
      <c r="A263" s="14"/>
      <c r="B263" s="247"/>
      <c r="C263" s="248"/>
      <c r="D263" s="230" t="s">
        <v>219</v>
      </c>
      <c r="E263" s="249" t="s">
        <v>19</v>
      </c>
      <c r="F263" s="250" t="s">
        <v>420</v>
      </c>
      <c r="G263" s="248"/>
      <c r="H263" s="251">
        <v>3.78</v>
      </c>
      <c r="I263" s="252"/>
      <c r="J263" s="248"/>
      <c r="K263" s="248"/>
      <c r="L263" s="253"/>
      <c r="M263" s="254"/>
      <c r="N263" s="255"/>
      <c r="O263" s="255"/>
      <c r="P263" s="255"/>
      <c r="Q263" s="255"/>
      <c r="R263" s="255"/>
      <c r="S263" s="255"/>
      <c r="T263" s="256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7" t="s">
        <v>219</v>
      </c>
      <c r="AU263" s="257" t="s">
        <v>81</v>
      </c>
      <c r="AV263" s="14" t="s">
        <v>81</v>
      </c>
      <c r="AW263" s="14" t="s">
        <v>33</v>
      </c>
      <c r="AX263" s="14" t="s">
        <v>72</v>
      </c>
      <c r="AY263" s="257" t="s">
        <v>207</v>
      </c>
    </row>
    <row r="264" spans="1:51" s="15" customFormat="1" ht="12">
      <c r="A264" s="15"/>
      <c r="B264" s="258"/>
      <c r="C264" s="259"/>
      <c r="D264" s="230" t="s">
        <v>219</v>
      </c>
      <c r="E264" s="260" t="s">
        <v>19</v>
      </c>
      <c r="F264" s="261" t="s">
        <v>222</v>
      </c>
      <c r="G264" s="259"/>
      <c r="H264" s="262">
        <v>3.78</v>
      </c>
      <c r="I264" s="263"/>
      <c r="J264" s="259"/>
      <c r="K264" s="259"/>
      <c r="L264" s="264"/>
      <c r="M264" s="265"/>
      <c r="N264" s="266"/>
      <c r="O264" s="266"/>
      <c r="P264" s="266"/>
      <c r="Q264" s="266"/>
      <c r="R264" s="266"/>
      <c r="S264" s="266"/>
      <c r="T264" s="267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68" t="s">
        <v>219</v>
      </c>
      <c r="AU264" s="268" t="s">
        <v>81</v>
      </c>
      <c r="AV264" s="15" t="s">
        <v>111</v>
      </c>
      <c r="AW264" s="15" t="s">
        <v>33</v>
      </c>
      <c r="AX264" s="15" t="s">
        <v>79</v>
      </c>
      <c r="AY264" s="268" t="s">
        <v>207</v>
      </c>
    </row>
    <row r="265" spans="1:65" s="2" customFormat="1" ht="24.15" customHeight="1">
      <c r="A265" s="41"/>
      <c r="B265" s="42"/>
      <c r="C265" s="217" t="s">
        <v>421</v>
      </c>
      <c r="D265" s="217" t="s">
        <v>209</v>
      </c>
      <c r="E265" s="218" t="s">
        <v>422</v>
      </c>
      <c r="F265" s="219" t="s">
        <v>423</v>
      </c>
      <c r="G265" s="220" t="s">
        <v>212</v>
      </c>
      <c r="H265" s="221">
        <v>3.78</v>
      </c>
      <c r="I265" s="222"/>
      <c r="J265" s="223">
        <f>ROUND(I265*H265,2)</f>
        <v>0</v>
      </c>
      <c r="K265" s="219" t="s">
        <v>213</v>
      </c>
      <c r="L265" s="47"/>
      <c r="M265" s="224" t="s">
        <v>19</v>
      </c>
      <c r="N265" s="225" t="s">
        <v>43</v>
      </c>
      <c r="O265" s="87"/>
      <c r="P265" s="226">
        <f>O265*H265</f>
        <v>0</v>
      </c>
      <c r="Q265" s="226">
        <v>0</v>
      </c>
      <c r="R265" s="226">
        <f>Q265*H265</f>
        <v>0</v>
      </c>
      <c r="S265" s="226">
        <v>0</v>
      </c>
      <c r="T265" s="227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28" t="s">
        <v>111</v>
      </c>
      <c r="AT265" s="228" t="s">
        <v>209</v>
      </c>
      <c r="AU265" s="228" t="s">
        <v>81</v>
      </c>
      <c r="AY265" s="20" t="s">
        <v>207</v>
      </c>
      <c r="BE265" s="229">
        <f>IF(N265="základní",J265,0)</f>
        <v>0</v>
      </c>
      <c r="BF265" s="229">
        <f>IF(N265="snížená",J265,0)</f>
        <v>0</v>
      </c>
      <c r="BG265" s="229">
        <f>IF(N265="zákl. přenesená",J265,0)</f>
        <v>0</v>
      </c>
      <c r="BH265" s="229">
        <f>IF(N265="sníž. přenesená",J265,0)</f>
        <v>0</v>
      </c>
      <c r="BI265" s="229">
        <f>IF(N265="nulová",J265,0)</f>
        <v>0</v>
      </c>
      <c r="BJ265" s="20" t="s">
        <v>79</v>
      </c>
      <c r="BK265" s="229">
        <f>ROUND(I265*H265,2)</f>
        <v>0</v>
      </c>
      <c r="BL265" s="20" t="s">
        <v>111</v>
      </c>
      <c r="BM265" s="228" t="s">
        <v>424</v>
      </c>
    </row>
    <row r="266" spans="1:47" s="2" customFormat="1" ht="12">
      <c r="A266" s="41"/>
      <c r="B266" s="42"/>
      <c r="C266" s="43"/>
      <c r="D266" s="230" t="s">
        <v>215</v>
      </c>
      <c r="E266" s="43"/>
      <c r="F266" s="231" t="s">
        <v>425</v>
      </c>
      <c r="G266" s="43"/>
      <c r="H266" s="43"/>
      <c r="I266" s="232"/>
      <c r="J266" s="43"/>
      <c r="K266" s="43"/>
      <c r="L266" s="47"/>
      <c r="M266" s="233"/>
      <c r="N266" s="234"/>
      <c r="O266" s="87"/>
      <c r="P266" s="87"/>
      <c r="Q266" s="87"/>
      <c r="R266" s="87"/>
      <c r="S266" s="87"/>
      <c r="T266" s="88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20" t="s">
        <v>215</v>
      </c>
      <c r="AU266" s="20" t="s">
        <v>81</v>
      </c>
    </row>
    <row r="267" spans="1:47" s="2" customFormat="1" ht="12">
      <c r="A267" s="41"/>
      <c r="B267" s="42"/>
      <c r="C267" s="43"/>
      <c r="D267" s="235" t="s">
        <v>217</v>
      </c>
      <c r="E267" s="43"/>
      <c r="F267" s="236" t="s">
        <v>426</v>
      </c>
      <c r="G267" s="43"/>
      <c r="H267" s="43"/>
      <c r="I267" s="232"/>
      <c r="J267" s="43"/>
      <c r="K267" s="43"/>
      <c r="L267" s="47"/>
      <c r="M267" s="233"/>
      <c r="N267" s="234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T267" s="20" t="s">
        <v>217</v>
      </c>
      <c r="AU267" s="20" t="s">
        <v>81</v>
      </c>
    </row>
    <row r="268" spans="1:65" s="2" customFormat="1" ht="24.15" customHeight="1">
      <c r="A268" s="41"/>
      <c r="B268" s="42"/>
      <c r="C268" s="217" t="s">
        <v>427</v>
      </c>
      <c r="D268" s="217" t="s">
        <v>209</v>
      </c>
      <c r="E268" s="218" t="s">
        <v>428</v>
      </c>
      <c r="F268" s="219" t="s">
        <v>429</v>
      </c>
      <c r="G268" s="220" t="s">
        <v>212</v>
      </c>
      <c r="H268" s="221">
        <v>19.448</v>
      </c>
      <c r="I268" s="222"/>
      <c r="J268" s="223">
        <f>ROUND(I268*H268,2)</f>
        <v>0</v>
      </c>
      <c r="K268" s="219" t="s">
        <v>213</v>
      </c>
      <c r="L268" s="47"/>
      <c r="M268" s="224" t="s">
        <v>19</v>
      </c>
      <c r="N268" s="225" t="s">
        <v>43</v>
      </c>
      <c r="O268" s="87"/>
      <c r="P268" s="226">
        <f>O268*H268</f>
        <v>0</v>
      </c>
      <c r="Q268" s="226">
        <v>0.01412</v>
      </c>
      <c r="R268" s="226">
        <f>Q268*H268</f>
        <v>0.27460576000000003</v>
      </c>
      <c r="S268" s="226">
        <v>0</v>
      </c>
      <c r="T268" s="227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28" t="s">
        <v>111</v>
      </c>
      <c r="AT268" s="228" t="s">
        <v>209</v>
      </c>
      <c r="AU268" s="228" t="s">
        <v>81</v>
      </c>
      <c r="AY268" s="20" t="s">
        <v>207</v>
      </c>
      <c r="BE268" s="229">
        <f>IF(N268="základní",J268,0)</f>
        <v>0</v>
      </c>
      <c r="BF268" s="229">
        <f>IF(N268="snížená",J268,0)</f>
        <v>0</v>
      </c>
      <c r="BG268" s="229">
        <f>IF(N268="zákl. přenesená",J268,0)</f>
        <v>0</v>
      </c>
      <c r="BH268" s="229">
        <f>IF(N268="sníž. přenesená",J268,0)</f>
        <v>0</v>
      </c>
      <c r="BI268" s="229">
        <f>IF(N268="nulová",J268,0)</f>
        <v>0</v>
      </c>
      <c r="BJ268" s="20" t="s">
        <v>79</v>
      </c>
      <c r="BK268" s="229">
        <f>ROUND(I268*H268,2)</f>
        <v>0</v>
      </c>
      <c r="BL268" s="20" t="s">
        <v>111</v>
      </c>
      <c r="BM268" s="228" t="s">
        <v>430</v>
      </c>
    </row>
    <row r="269" spans="1:47" s="2" customFormat="1" ht="12">
      <c r="A269" s="41"/>
      <c r="B269" s="42"/>
      <c r="C269" s="43"/>
      <c r="D269" s="230" t="s">
        <v>215</v>
      </c>
      <c r="E269" s="43"/>
      <c r="F269" s="231" t="s">
        <v>431</v>
      </c>
      <c r="G269" s="43"/>
      <c r="H269" s="43"/>
      <c r="I269" s="232"/>
      <c r="J269" s="43"/>
      <c r="K269" s="43"/>
      <c r="L269" s="47"/>
      <c r="M269" s="233"/>
      <c r="N269" s="234"/>
      <c r="O269" s="87"/>
      <c r="P269" s="87"/>
      <c r="Q269" s="87"/>
      <c r="R269" s="87"/>
      <c r="S269" s="87"/>
      <c r="T269" s="88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T269" s="20" t="s">
        <v>215</v>
      </c>
      <c r="AU269" s="20" t="s">
        <v>81</v>
      </c>
    </row>
    <row r="270" spans="1:47" s="2" customFormat="1" ht="12">
      <c r="A270" s="41"/>
      <c r="B270" s="42"/>
      <c r="C270" s="43"/>
      <c r="D270" s="235" t="s">
        <v>217</v>
      </c>
      <c r="E270" s="43"/>
      <c r="F270" s="236" t="s">
        <v>432</v>
      </c>
      <c r="G270" s="43"/>
      <c r="H270" s="43"/>
      <c r="I270" s="232"/>
      <c r="J270" s="43"/>
      <c r="K270" s="43"/>
      <c r="L270" s="47"/>
      <c r="M270" s="233"/>
      <c r="N270" s="234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20" t="s">
        <v>217</v>
      </c>
      <c r="AU270" s="20" t="s">
        <v>81</v>
      </c>
    </row>
    <row r="271" spans="1:51" s="13" customFormat="1" ht="12">
      <c r="A271" s="13"/>
      <c r="B271" s="237"/>
      <c r="C271" s="238"/>
      <c r="D271" s="230" t="s">
        <v>219</v>
      </c>
      <c r="E271" s="239" t="s">
        <v>19</v>
      </c>
      <c r="F271" s="240" t="s">
        <v>307</v>
      </c>
      <c r="G271" s="238"/>
      <c r="H271" s="239" t="s">
        <v>19</v>
      </c>
      <c r="I271" s="241"/>
      <c r="J271" s="238"/>
      <c r="K271" s="238"/>
      <c r="L271" s="242"/>
      <c r="M271" s="243"/>
      <c r="N271" s="244"/>
      <c r="O271" s="244"/>
      <c r="P271" s="244"/>
      <c r="Q271" s="244"/>
      <c r="R271" s="244"/>
      <c r="S271" s="244"/>
      <c r="T271" s="24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6" t="s">
        <v>219</v>
      </c>
      <c r="AU271" s="246" t="s">
        <v>81</v>
      </c>
      <c r="AV271" s="13" t="s">
        <v>79</v>
      </c>
      <c r="AW271" s="13" t="s">
        <v>33</v>
      </c>
      <c r="AX271" s="13" t="s">
        <v>72</v>
      </c>
      <c r="AY271" s="246" t="s">
        <v>207</v>
      </c>
    </row>
    <row r="272" spans="1:51" s="14" customFormat="1" ht="12">
      <c r="A272" s="14"/>
      <c r="B272" s="247"/>
      <c r="C272" s="248"/>
      <c r="D272" s="230" t="s">
        <v>219</v>
      </c>
      <c r="E272" s="249" t="s">
        <v>19</v>
      </c>
      <c r="F272" s="250" t="s">
        <v>433</v>
      </c>
      <c r="G272" s="248"/>
      <c r="H272" s="251">
        <v>0.86</v>
      </c>
      <c r="I272" s="252"/>
      <c r="J272" s="248"/>
      <c r="K272" s="248"/>
      <c r="L272" s="253"/>
      <c r="M272" s="254"/>
      <c r="N272" s="255"/>
      <c r="O272" s="255"/>
      <c r="P272" s="255"/>
      <c r="Q272" s="255"/>
      <c r="R272" s="255"/>
      <c r="S272" s="255"/>
      <c r="T272" s="256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7" t="s">
        <v>219</v>
      </c>
      <c r="AU272" s="257" t="s">
        <v>81</v>
      </c>
      <c r="AV272" s="14" t="s">
        <v>81</v>
      </c>
      <c r="AW272" s="14" t="s">
        <v>33</v>
      </c>
      <c r="AX272" s="14" t="s">
        <v>72</v>
      </c>
      <c r="AY272" s="257" t="s">
        <v>207</v>
      </c>
    </row>
    <row r="273" spans="1:51" s="14" customFormat="1" ht="12">
      <c r="A273" s="14"/>
      <c r="B273" s="247"/>
      <c r="C273" s="248"/>
      <c r="D273" s="230" t="s">
        <v>219</v>
      </c>
      <c r="E273" s="249" t="s">
        <v>19</v>
      </c>
      <c r="F273" s="250" t="s">
        <v>434</v>
      </c>
      <c r="G273" s="248"/>
      <c r="H273" s="251">
        <v>1.021</v>
      </c>
      <c r="I273" s="252"/>
      <c r="J273" s="248"/>
      <c r="K273" s="248"/>
      <c r="L273" s="253"/>
      <c r="M273" s="254"/>
      <c r="N273" s="255"/>
      <c r="O273" s="255"/>
      <c r="P273" s="255"/>
      <c r="Q273" s="255"/>
      <c r="R273" s="255"/>
      <c r="S273" s="255"/>
      <c r="T273" s="256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7" t="s">
        <v>219</v>
      </c>
      <c r="AU273" s="257" t="s">
        <v>81</v>
      </c>
      <c r="AV273" s="14" t="s">
        <v>81</v>
      </c>
      <c r="AW273" s="14" t="s">
        <v>33</v>
      </c>
      <c r="AX273" s="14" t="s">
        <v>72</v>
      </c>
      <c r="AY273" s="257" t="s">
        <v>207</v>
      </c>
    </row>
    <row r="274" spans="1:51" s="14" customFormat="1" ht="12">
      <c r="A274" s="14"/>
      <c r="B274" s="247"/>
      <c r="C274" s="248"/>
      <c r="D274" s="230" t="s">
        <v>219</v>
      </c>
      <c r="E274" s="249" t="s">
        <v>19</v>
      </c>
      <c r="F274" s="250" t="s">
        <v>435</v>
      </c>
      <c r="G274" s="248"/>
      <c r="H274" s="251">
        <v>1.182</v>
      </c>
      <c r="I274" s="252"/>
      <c r="J274" s="248"/>
      <c r="K274" s="248"/>
      <c r="L274" s="253"/>
      <c r="M274" s="254"/>
      <c r="N274" s="255"/>
      <c r="O274" s="255"/>
      <c r="P274" s="255"/>
      <c r="Q274" s="255"/>
      <c r="R274" s="255"/>
      <c r="S274" s="255"/>
      <c r="T274" s="256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7" t="s">
        <v>219</v>
      </c>
      <c r="AU274" s="257" t="s">
        <v>81</v>
      </c>
      <c r="AV274" s="14" t="s">
        <v>81</v>
      </c>
      <c r="AW274" s="14" t="s">
        <v>33</v>
      </c>
      <c r="AX274" s="14" t="s">
        <v>72</v>
      </c>
      <c r="AY274" s="257" t="s">
        <v>207</v>
      </c>
    </row>
    <row r="275" spans="1:51" s="14" customFormat="1" ht="12">
      <c r="A275" s="14"/>
      <c r="B275" s="247"/>
      <c r="C275" s="248"/>
      <c r="D275" s="230" t="s">
        <v>219</v>
      </c>
      <c r="E275" s="249" t="s">
        <v>19</v>
      </c>
      <c r="F275" s="250" t="s">
        <v>436</v>
      </c>
      <c r="G275" s="248"/>
      <c r="H275" s="251">
        <v>1.343</v>
      </c>
      <c r="I275" s="252"/>
      <c r="J275" s="248"/>
      <c r="K275" s="248"/>
      <c r="L275" s="253"/>
      <c r="M275" s="254"/>
      <c r="N275" s="255"/>
      <c r="O275" s="255"/>
      <c r="P275" s="255"/>
      <c r="Q275" s="255"/>
      <c r="R275" s="255"/>
      <c r="S275" s="255"/>
      <c r="T275" s="256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7" t="s">
        <v>219</v>
      </c>
      <c r="AU275" s="257" t="s">
        <v>81</v>
      </c>
      <c r="AV275" s="14" t="s">
        <v>81</v>
      </c>
      <c r="AW275" s="14" t="s">
        <v>33</v>
      </c>
      <c r="AX275" s="14" t="s">
        <v>72</v>
      </c>
      <c r="AY275" s="257" t="s">
        <v>207</v>
      </c>
    </row>
    <row r="276" spans="1:51" s="14" customFormat="1" ht="12">
      <c r="A276" s="14"/>
      <c r="B276" s="247"/>
      <c r="C276" s="248"/>
      <c r="D276" s="230" t="s">
        <v>219</v>
      </c>
      <c r="E276" s="249" t="s">
        <v>19</v>
      </c>
      <c r="F276" s="250" t="s">
        <v>437</v>
      </c>
      <c r="G276" s="248"/>
      <c r="H276" s="251">
        <v>0.874</v>
      </c>
      <c r="I276" s="252"/>
      <c r="J276" s="248"/>
      <c r="K276" s="248"/>
      <c r="L276" s="253"/>
      <c r="M276" s="254"/>
      <c r="N276" s="255"/>
      <c r="O276" s="255"/>
      <c r="P276" s="255"/>
      <c r="Q276" s="255"/>
      <c r="R276" s="255"/>
      <c r="S276" s="255"/>
      <c r="T276" s="256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7" t="s">
        <v>219</v>
      </c>
      <c r="AU276" s="257" t="s">
        <v>81</v>
      </c>
      <c r="AV276" s="14" t="s">
        <v>81</v>
      </c>
      <c r="AW276" s="14" t="s">
        <v>33</v>
      </c>
      <c r="AX276" s="14" t="s">
        <v>72</v>
      </c>
      <c r="AY276" s="257" t="s">
        <v>207</v>
      </c>
    </row>
    <row r="277" spans="1:51" s="14" customFormat="1" ht="12">
      <c r="A277" s="14"/>
      <c r="B277" s="247"/>
      <c r="C277" s="248"/>
      <c r="D277" s="230" t="s">
        <v>219</v>
      </c>
      <c r="E277" s="249" t="s">
        <v>19</v>
      </c>
      <c r="F277" s="250" t="s">
        <v>438</v>
      </c>
      <c r="G277" s="248"/>
      <c r="H277" s="251">
        <v>1.029</v>
      </c>
      <c r="I277" s="252"/>
      <c r="J277" s="248"/>
      <c r="K277" s="248"/>
      <c r="L277" s="253"/>
      <c r="M277" s="254"/>
      <c r="N277" s="255"/>
      <c r="O277" s="255"/>
      <c r="P277" s="255"/>
      <c r="Q277" s="255"/>
      <c r="R277" s="255"/>
      <c r="S277" s="255"/>
      <c r="T277" s="256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7" t="s">
        <v>219</v>
      </c>
      <c r="AU277" s="257" t="s">
        <v>81</v>
      </c>
      <c r="AV277" s="14" t="s">
        <v>81</v>
      </c>
      <c r="AW277" s="14" t="s">
        <v>33</v>
      </c>
      <c r="AX277" s="14" t="s">
        <v>72</v>
      </c>
      <c r="AY277" s="257" t="s">
        <v>207</v>
      </c>
    </row>
    <row r="278" spans="1:51" s="14" customFormat="1" ht="12">
      <c r="A278" s="14"/>
      <c r="B278" s="247"/>
      <c r="C278" s="248"/>
      <c r="D278" s="230" t="s">
        <v>219</v>
      </c>
      <c r="E278" s="249" t="s">
        <v>19</v>
      </c>
      <c r="F278" s="250" t="s">
        <v>439</v>
      </c>
      <c r="G278" s="248"/>
      <c r="H278" s="251">
        <v>1.19</v>
      </c>
      <c r="I278" s="252"/>
      <c r="J278" s="248"/>
      <c r="K278" s="248"/>
      <c r="L278" s="253"/>
      <c r="M278" s="254"/>
      <c r="N278" s="255"/>
      <c r="O278" s="255"/>
      <c r="P278" s="255"/>
      <c r="Q278" s="255"/>
      <c r="R278" s="255"/>
      <c r="S278" s="255"/>
      <c r="T278" s="256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7" t="s">
        <v>219</v>
      </c>
      <c r="AU278" s="257" t="s">
        <v>81</v>
      </c>
      <c r="AV278" s="14" t="s">
        <v>81</v>
      </c>
      <c r="AW278" s="14" t="s">
        <v>33</v>
      </c>
      <c r="AX278" s="14" t="s">
        <v>72</v>
      </c>
      <c r="AY278" s="257" t="s">
        <v>207</v>
      </c>
    </row>
    <row r="279" spans="1:51" s="14" customFormat="1" ht="12">
      <c r="A279" s="14"/>
      <c r="B279" s="247"/>
      <c r="C279" s="248"/>
      <c r="D279" s="230" t="s">
        <v>219</v>
      </c>
      <c r="E279" s="249" t="s">
        <v>19</v>
      </c>
      <c r="F279" s="250" t="s">
        <v>440</v>
      </c>
      <c r="G279" s="248"/>
      <c r="H279" s="251">
        <v>1.352</v>
      </c>
      <c r="I279" s="252"/>
      <c r="J279" s="248"/>
      <c r="K279" s="248"/>
      <c r="L279" s="253"/>
      <c r="M279" s="254"/>
      <c r="N279" s="255"/>
      <c r="O279" s="255"/>
      <c r="P279" s="255"/>
      <c r="Q279" s="255"/>
      <c r="R279" s="255"/>
      <c r="S279" s="255"/>
      <c r="T279" s="256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7" t="s">
        <v>219</v>
      </c>
      <c r="AU279" s="257" t="s">
        <v>81</v>
      </c>
      <c r="AV279" s="14" t="s">
        <v>81</v>
      </c>
      <c r="AW279" s="14" t="s">
        <v>33</v>
      </c>
      <c r="AX279" s="14" t="s">
        <v>72</v>
      </c>
      <c r="AY279" s="257" t="s">
        <v>207</v>
      </c>
    </row>
    <row r="280" spans="1:51" s="13" customFormat="1" ht="12">
      <c r="A280" s="13"/>
      <c r="B280" s="237"/>
      <c r="C280" s="238"/>
      <c r="D280" s="230" t="s">
        <v>219</v>
      </c>
      <c r="E280" s="239" t="s">
        <v>19</v>
      </c>
      <c r="F280" s="240" t="s">
        <v>316</v>
      </c>
      <c r="G280" s="238"/>
      <c r="H280" s="239" t="s">
        <v>19</v>
      </c>
      <c r="I280" s="241"/>
      <c r="J280" s="238"/>
      <c r="K280" s="238"/>
      <c r="L280" s="242"/>
      <c r="M280" s="243"/>
      <c r="N280" s="244"/>
      <c r="O280" s="244"/>
      <c r="P280" s="244"/>
      <c r="Q280" s="244"/>
      <c r="R280" s="244"/>
      <c r="S280" s="244"/>
      <c r="T280" s="24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6" t="s">
        <v>219</v>
      </c>
      <c r="AU280" s="246" t="s">
        <v>81</v>
      </c>
      <c r="AV280" s="13" t="s">
        <v>79</v>
      </c>
      <c r="AW280" s="13" t="s">
        <v>33</v>
      </c>
      <c r="AX280" s="13" t="s">
        <v>72</v>
      </c>
      <c r="AY280" s="246" t="s">
        <v>207</v>
      </c>
    </row>
    <row r="281" spans="1:51" s="14" customFormat="1" ht="12">
      <c r="A281" s="14"/>
      <c r="B281" s="247"/>
      <c r="C281" s="248"/>
      <c r="D281" s="230" t="s">
        <v>219</v>
      </c>
      <c r="E281" s="249" t="s">
        <v>19</v>
      </c>
      <c r="F281" s="250" t="s">
        <v>441</v>
      </c>
      <c r="G281" s="248"/>
      <c r="H281" s="251">
        <v>3.24</v>
      </c>
      <c r="I281" s="252"/>
      <c r="J281" s="248"/>
      <c r="K281" s="248"/>
      <c r="L281" s="253"/>
      <c r="M281" s="254"/>
      <c r="N281" s="255"/>
      <c r="O281" s="255"/>
      <c r="P281" s="255"/>
      <c r="Q281" s="255"/>
      <c r="R281" s="255"/>
      <c r="S281" s="255"/>
      <c r="T281" s="256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7" t="s">
        <v>219</v>
      </c>
      <c r="AU281" s="257" t="s">
        <v>81</v>
      </c>
      <c r="AV281" s="14" t="s">
        <v>81</v>
      </c>
      <c r="AW281" s="14" t="s">
        <v>33</v>
      </c>
      <c r="AX281" s="14" t="s">
        <v>72</v>
      </c>
      <c r="AY281" s="257" t="s">
        <v>207</v>
      </c>
    </row>
    <row r="282" spans="1:51" s="13" customFormat="1" ht="12">
      <c r="A282" s="13"/>
      <c r="B282" s="237"/>
      <c r="C282" s="238"/>
      <c r="D282" s="230" t="s">
        <v>219</v>
      </c>
      <c r="E282" s="239" t="s">
        <v>19</v>
      </c>
      <c r="F282" s="240" t="s">
        <v>318</v>
      </c>
      <c r="G282" s="238"/>
      <c r="H282" s="239" t="s">
        <v>19</v>
      </c>
      <c r="I282" s="241"/>
      <c r="J282" s="238"/>
      <c r="K282" s="238"/>
      <c r="L282" s="242"/>
      <c r="M282" s="243"/>
      <c r="N282" s="244"/>
      <c r="O282" s="244"/>
      <c r="P282" s="244"/>
      <c r="Q282" s="244"/>
      <c r="R282" s="244"/>
      <c r="S282" s="244"/>
      <c r="T282" s="24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6" t="s">
        <v>219</v>
      </c>
      <c r="AU282" s="246" t="s">
        <v>81</v>
      </c>
      <c r="AV282" s="13" t="s">
        <v>79</v>
      </c>
      <c r="AW282" s="13" t="s">
        <v>33</v>
      </c>
      <c r="AX282" s="13" t="s">
        <v>72</v>
      </c>
      <c r="AY282" s="246" t="s">
        <v>207</v>
      </c>
    </row>
    <row r="283" spans="1:51" s="14" customFormat="1" ht="12">
      <c r="A283" s="14"/>
      <c r="B283" s="247"/>
      <c r="C283" s="248"/>
      <c r="D283" s="230" t="s">
        <v>219</v>
      </c>
      <c r="E283" s="249" t="s">
        <v>19</v>
      </c>
      <c r="F283" s="250" t="s">
        <v>442</v>
      </c>
      <c r="G283" s="248"/>
      <c r="H283" s="251">
        <v>0.989</v>
      </c>
      <c r="I283" s="252"/>
      <c r="J283" s="248"/>
      <c r="K283" s="248"/>
      <c r="L283" s="253"/>
      <c r="M283" s="254"/>
      <c r="N283" s="255"/>
      <c r="O283" s="255"/>
      <c r="P283" s="255"/>
      <c r="Q283" s="255"/>
      <c r="R283" s="255"/>
      <c r="S283" s="255"/>
      <c r="T283" s="256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7" t="s">
        <v>219</v>
      </c>
      <c r="AU283" s="257" t="s">
        <v>81</v>
      </c>
      <c r="AV283" s="14" t="s">
        <v>81</v>
      </c>
      <c r="AW283" s="14" t="s">
        <v>33</v>
      </c>
      <c r="AX283" s="14" t="s">
        <v>72</v>
      </c>
      <c r="AY283" s="257" t="s">
        <v>207</v>
      </c>
    </row>
    <row r="284" spans="1:51" s="13" customFormat="1" ht="12">
      <c r="A284" s="13"/>
      <c r="B284" s="237"/>
      <c r="C284" s="238"/>
      <c r="D284" s="230" t="s">
        <v>219</v>
      </c>
      <c r="E284" s="239" t="s">
        <v>19</v>
      </c>
      <c r="F284" s="240" t="s">
        <v>322</v>
      </c>
      <c r="G284" s="238"/>
      <c r="H284" s="239" t="s">
        <v>19</v>
      </c>
      <c r="I284" s="241"/>
      <c r="J284" s="238"/>
      <c r="K284" s="238"/>
      <c r="L284" s="242"/>
      <c r="M284" s="243"/>
      <c r="N284" s="244"/>
      <c r="O284" s="244"/>
      <c r="P284" s="244"/>
      <c r="Q284" s="244"/>
      <c r="R284" s="244"/>
      <c r="S284" s="244"/>
      <c r="T284" s="24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6" t="s">
        <v>219</v>
      </c>
      <c r="AU284" s="246" t="s">
        <v>81</v>
      </c>
      <c r="AV284" s="13" t="s">
        <v>79</v>
      </c>
      <c r="AW284" s="13" t="s">
        <v>33</v>
      </c>
      <c r="AX284" s="13" t="s">
        <v>72</v>
      </c>
      <c r="AY284" s="246" t="s">
        <v>207</v>
      </c>
    </row>
    <row r="285" spans="1:51" s="14" customFormat="1" ht="12">
      <c r="A285" s="14"/>
      <c r="B285" s="247"/>
      <c r="C285" s="248"/>
      <c r="D285" s="230" t="s">
        <v>219</v>
      </c>
      <c r="E285" s="249" t="s">
        <v>19</v>
      </c>
      <c r="F285" s="250" t="s">
        <v>443</v>
      </c>
      <c r="G285" s="248"/>
      <c r="H285" s="251">
        <v>0.983</v>
      </c>
      <c r="I285" s="252"/>
      <c r="J285" s="248"/>
      <c r="K285" s="248"/>
      <c r="L285" s="253"/>
      <c r="M285" s="254"/>
      <c r="N285" s="255"/>
      <c r="O285" s="255"/>
      <c r="P285" s="255"/>
      <c r="Q285" s="255"/>
      <c r="R285" s="255"/>
      <c r="S285" s="255"/>
      <c r="T285" s="256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7" t="s">
        <v>219</v>
      </c>
      <c r="AU285" s="257" t="s">
        <v>81</v>
      </c>
      <c r="AV285" s="14" t="s">
        <v>81</v>
      </c>
      <c r="AW285" s="14" t="s">
        <v>33</v>
      </c>
      <c r="AX285" s="14" t="s">
        <v>72</v>
      </c>
      <c r="AY285" s="257" t="s">
        <v>207</v>
      </c>
    </row>
    <row r="286" spans="1:51" s="14" customFormat="1" ht="12">
      <c r="A286" s="14"/>
      <c r="B286" s="247"/>
      <c r="C286" s="248"/>
      <c r="D286" s="230" t="s">
        <v>219</v>
      </c>
      <c r="E286" s="249" t="s">
        <v>19</v>
      </c>
      <c r="F286" s="250" t="s">
        <v>444</v>
      </c>
      <c r="G286" s="248"/>
      <c r="H286" s="251">
        <v>1.261</v>
      </c>
      <c r="I286" s="252"/>
      <c r="J286" s="248"/>
      <c r="K286" s="248"/>
      <c r="L286" s="253"/>
      <c r="M286" s="254"/>
      <c r="N286" s="255"/>
      <c r="O286" s="255"/>
      <c r="P286" s="255"/>
      <c r="Q286" s="255"/>
      <c r="R286" s="255"/>
      <c r="S286" s="255"/>
      <c r="T286" s="256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7" t="s">
        <v>219</v>
      </c>
      <c r="AU286" s="257" t="s">
        <v>81</v>
      </c>
      <c r="AV286" s="14" t="s">
        <v>81</v>
      </c>
      <c r="AW286" s="14" t="s">
        <v>33</v>
      </c>
      <c r="AX286" s="14" t="s">
        <v>72</v>
      </c>
      <c r="AY286" s="257" t="s">
        <v>207</v>
      </c>
    </row>
    <row r="287" spans="1:51" s="14" customFormat="1" ht="12">
      <c r="A287" s="14"/>
      <c r="B287" s="247"/>
      <c r="C287" s="248"/>
      <c r="D287" s="230" t="s">
        <v>219</v>
      </c>
      <c r="E287" s="249" t="s">
        <v>19</v>
      </c>
      <c r="F287" s="250" t="s">
        <v>445</v>
      </c>
      <c r="G287" s="248"/>
      <c r="H287" s="251">
        <v>1.538</v>
      </c>
      <c r="I287" s="252"/>
      <c r="J287" s="248"/>
      <c r="K287" s="248"/>
      <c r="L287" s="253"/>
      <c r="M287" s="254"/>
      <c r="N287" s="255"/>
      <c r="O287" s="255"/>
      <c r="P287" s="255"/>
      <c r="Q287" s="255"/>
      <c r="R287" s="255"/>
      <c r="S287" s="255"/>
      <c r="T287" s="256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7" t="s">
        <v>219</v>
      </c>
      <c r="AU287" s="257" t="s">
        <v>81</v>
      </c>
      <c r="AV287" s="14" t="s">
        <v>81</v>
      </c>
      <c r="AW287" s="14" t="s">
        <v>33</v>
      </c>
      <c r="AX287" s="14" t="s">
        <v>72</v>
      </c>
      <c r="AY287" s="257" t="s">
        <v>207</v>
      </c>
    </row>
    <row r="288" spans="1:51" s="14" customFormat="1" ht="12">
      <c r="A288" s="14"/>
      <c r="B288" s="247"/>
      <c r="C288" s="248"/>
      <c r="D288" s="230" t="s">
        <v>219</v>
      </c>
      <c r="E288" s="249" t="s">
        <v>19</v>
      </c>
      <c r="F288" s="250" t="s">
        <v>446</v>
      </c>
      <c r="G288" s="248"/>
      <c r="H288" s="251">
        <v>1.815</v>
      </c>
      <c r="I288" s="252"/>
      <c r="J288" s="248"/>
      <c r="K288" s="248"/>
      <c r="L288" s="253"/>
      <c r="M288" s="254"/>
      <c r="N288" s="255"/>
      <c r="O288" s="255"/>
      <c r="P288" s="255"/>
      <c r="Q288" s="255"/>
      <c r="R288" s="255"/>
      <c r="S288" s="255"/>
      <c r="T288" s="256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7" t="s">
        <v>219</v>
      </c>
      <c r="AU288" s="257" t="s">
        <v>81</v>
      </c>
      <c r="AV288" s="14" t="s">
        <v>81</v>
      </c>
      <c r="AW288" s="14" t="s">
        <v>33</v>
      </c>
      <c r="AX288" s="14" t="s">
        <v>72</v>
      </c>
      <c r="AY288" s="257" t="s">
        <v>207</v>
      </c>
    </row>
    <row r="289" spans="1:51" s="14" customFormat="1" ht="12">
      <c r="A289" s="14"/>
      <c r="B289" s="247"/>
      <c r="C289" s="248"/>
      <c r="D289" s="230" t="s">
        <v>219</v>
      </c>
      <c r="E289" s="249" t="s">
        <v>19</v>
      </c>
      <c r="F289" s="250" t="s">
        <v>447</v>
      </c>
      <c r="G289" s="248"/>
      <c r="H289" s="251">
        <v>0.771</v>
      </c>
      <c r="I289" s="252"/>
      <c r="J289" s="248"/>
      <c r="K289" s="248"/>
      <c r="L289" s="253"/>
      <c r="M289" s="254"/>
      <c r="N289" s="255"/>
      <c r="O289" s="255"/>
      <c r="P289" s="255"/>
      <c r="Q289" s="255"/>
      <c r="R289" s="255"/>
      <c r="S289" s="255"/>
      <c r="T289" s="256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7" t="s">
        <v>219</v>
      </c>
      <c r="AU289" s="257" t="s">
        <v>81</v>
      </c>
      <c r="AV289" s="14" t="s">
        <v>81</v>
      </c>
      <c r="AW289" s="14" t="s">
        <v>33</v>
      </c>
      <c r="AX289" s="14" t="s">
        <v>72</v>
      </c>
      <c r="AY289" s="257" t="s">
        <v>207</v>
      </c>
    </row>
    <row r="290" spans="1:51" s="15" customFormat="1" ht="12">
      <c r="A290" s="15"/>
      <c r="B290" s="258"/>
      <c r="C290" s="259"/>
      <c r="D290" s="230" t="s">
        <v>219</v>
      </c>
      <c r="E290" s="260" t="s">
        <v>19</v>
      </c>
      <c r="F290" s="261" t="s">
        <v>222</v>
      </c>
      <c r="G290" s="259"/>
      <c r="H290" s="262">
        <v>19.448</v>
      </c>
      <c r="I290" s="263"/>
      <c r="J290" s="259"/>
      <c r="K290" s="259"/>
      <c r="L290" s="264"/>
      <c r="M290" s="265"/>
      <c r="N290" s="266"/>
      <c r="O290" s="266"/>
      <c r="P290" s="266"/>
      <c r="Q290" s="266"/>
      <c r="R290" s="266"/>
      <c r="S290" s="266"/>
      <c r="T290" s="267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68" t="s">
        <v>219</v>
      </c>
      <c r="AU290" s="268" t="s">
        <v>81</v>
      </c>
      <c r="AV290" s="15" t="s">
        <v>111</v>
      </c>
      <c r="AW290" s="15" t="s">
        <v>33</v>
      </c>
      <c r="AX290" s="15" t="s">
        <v>79</v>
      </c>
      <c r="AY290" s="268" t="s">
        <v>207</v>
      </c>
    </row>
    <row r="291" spans="1:65" s="2" customFormat="1" ht="24.15" customHeight="1">
      <c r="A291" s="41"/>
      <c r="B291" s="42"/>
      <c r="C291" s="217" t="s">
        <v>448</v>
      </c>
      <c r="D291" s="217" t="s">
        <v>209</v>
      </c>
      <c r="E291" s="218" t="s">
        <v>449</v>
      </c>
      <c r="F291" s="219" t="s">
        <v>450</v>
      </c>
      <c r="G291" s="220" t="s">
        <v>212</v>
      </c>
      <c r="H291" s="221">
        <v>19.448</v>
      </c>
      <c r="I291" s="222"/>
      <c r="J291" s="223">
        <f>ROUND(I291*H291,2)</f>
        <v>0</v>
      </c>
      <c r="K291" s="219" t="s">
        <v>213</v>
      </c>
      <c r="L291" s="47"/>
      <c r="M291" s="224" t="s">
        <v>19</v>
      </c>
      <c r="N291" s="225" t="s">
        <v>43</v>
      </c>
      <c r="O291" s="87"/>
      <c r="P291" s="226">
        <f>O291*H291</f>
        <v>0</v>
      </c>
      <c r="Q291" s="226">
        <v>0</v>
      </c>
      <c r="R291" s="226">
        <f>Q291*H291</f>
        <v>0</v>
      </c>
      <c r="S291" s="226">
        <v>0</v>
      </c>
      <c r="T291" s="227">
        <f>S291*H291</f>
        <v>0</v>
      </c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R291" s="228" t="s">
        <v>111</v>
      </c>
      <c r="AT291" s="228" t="s">
        <v>209</v>
      </c>
      <c r="AU291" s="228" t="s">
        <v>81</v>
      </c>
      <c r="AY291" s="20" t="s">
        <v>207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20" t="s">
        <v>79</v>
      </c>
      <c r="BK291" s="229">
        <f>ROUND(I291*H291,2)</f>
        <v>0</v>
      </c>
      <c r="BL291" s="20" t="s">
        <v>111</v>
      </c>
      <c r="BM291" s="228" t="s">
        <v>451</v>
      </c>
    </row>
    <row r="292" spans="1:47" s="2" customFormat="1" ht="12">
      <c r="A292" s="41"/>
      <c r="B292" s="42"/>
      <c r="C292" s="43"/>
      <c r="D292" s="230" t="s">
        <v>215</v>
      </c>
      <c r="E292" s="43"/>
      <c r="F292" s="231" t="s">
        <v>452</v>
      </c>
      <c r="G292" s="43"/>
      <c r="H292" s="43"/>
      <c r="I292" s="232"/>
      <c r="J292" s="43"/>
      <c r="K292" s="43"/>
      <c r="L292" s="47"/>
      <c r="M292" s="233"/>
      <c r="N292" s="234"/>
      <c r="O292" s="87"/>
      <c r="P292" s="87"/>
      <c r="Q292" s="87"/>
      <c r="R292" s="87"/>
      <c r="S292" s="87"/>
      <c r="T292" s="88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T292" s="20" t="s">
        <v>215</v>
      </c>
      <c r="AU292" s="20" t="s">
        <v>81</v>
      </c>
    </row>
    <row r="293" spans="1:47" s="2" customFormat="1" ht="12">
      <c r="A293" s="41"/>
      <c r="B293" s="42"/>
      <c r="C293" s="43"/>
      <c r="D293" s="235" t="s">
        <v>217</v>
      </c>
      <c r="E293" s="43"/>
      <c r="F293" s="236" t="s">
        <v>453</v>
      </c>
      <c r="G293" s="43"/>
      <c r="H293" s="43"/>
      <c r="I293" s="232"/>
      <c r="J293" s="43"/>
      <c r="K293" s="43"/>
      <c r="L293" s="47"/>
      <c r="M293" s="233"/>
      <c r="N293" s="234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T293" s="20" t="s">
        <v>217</v>
      </c>
      <c r="AU293" s="20" t="s">
        <v>81</v>
      </c>
    </row>
    <row r="294" spans="1:65" s="2" customFormat="1" ht="62.7" customHeight="1">
      <c r="A294" s="41"/>
      <c r="B294" s="42"/>
      <c r="C294" s="269" t="s">
        <v>454</v>
      </c>
      <c r="D294" s="269" t="s">
        <v>223</v>
      </c>
      <c r="E294" s="270" t="s">
        <v>455</v>
      </c>
      <c r="F294" s="271" t="s">
        <v>456</v>
      </c>
      <c r="G294" s="272" t="s">
        <v>345</v>
      </c>
      <c r="H294" s="273">
        <v>1</v>
      </c>
      <c r="I294" s="274"/>
      <c r="J294" s="275">
        <f>ROUND(I294*H294,2)</f>
        <v>0</v>
      </c>
      <c r="K294" s="271" t="s">
        <v>331</v>
      </c>
      <c r="L294" s="276"/>
      <c r="M294" s="277" t="s">
        <v>19</v>
      </c>
      <c r="N294" s="278" t="s">
        <v>43</v>
      </c>
      <c r="O294" s="87"/>
      <c r="P294" s="226">
        <f>O294*H294</f>
        <v>0</v>
      </c>
      <c r="Q294" s="226">
        <v>0</v>
      </c>
      <c r="R294" s="226">
        <f>Q294*H294</f>
        <v>0</v>
      </c>
      <c r="S294" s="226">
        <v>0</v>
      </c>
      <c r="T294" s="227">
        <f>S294*H294</f>
        <v>0</v>
      </c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R294" s="228" t="s">
        <v>227</v>
      </c>
      <c r="AT294" s="228" t="s">
        <v>223</v>
      </c>
      <c r="AU294" s="228" t="s">
        <v>81</v>
      </c>
      <c r="AY294" s="20" t="s">
        <v>207</v>
      </c>
      <c r="BE294" s="229">
        <f>IF(N294="základní",J294,0)</f>
        <v>0</v>
      </c>
      <c r="BF294" s="229">
        <f>IF(N294="snížená",J294,0)</f>
        <v>0</v>
      </c>
      <c r="BG294" s="229">
        <f>IF(N294="zákl. přenesená",J294,0)</f>
        <v>0</v>
      </c>
      <c r="BH294" s="229">
        <f>IF(N294="sníž. přenesená",J294,0)</f>
        <v>0</v>
      </c>
      <c r="BI294" s="229">
        <f>IF(N294="nulová",J294,0)</f>
        <v>0</v>
      </c>
      <c r="BJ294" s="20" t="s">
        <v>79</v>
      </c>
      <c r="BK294" s="229">
        <f>ROUND(I294*H294,2)</f>
        <v>0</v>
      </c>
      <c r="BL294" s="20" t="s">
        <v>111</v>
      </c>
      <c r="BM294" s="228" t="s">
        <v>457</v>
      </c>
    </row>
    <row r="295" spans="1:47" s="2" customFormat="1" ht="12">
      <c r="A295" s="41"/>
      <c r="B295" s="42"/>
      <c r="C295" s="43"/>
      <c r="D295" s="230" t="s">
        <v>215</v>
      </c>
      <c r="E295" s="43"/>
      <c r="F295" s="231" t="s">
        <v>456</v>
      </c>
      <c r="G295" s="43"/>
      <c r="H295" s="43"/>
      <c r="I295" s="232"/>
      <c r="J295" s="43"/>
      <c r="K295" s="43"/>
      <c r="L295" s="47"/>
      <c r="M295" s="233"/>
      <c r="N295" s="234"/>
      <c r="O295" s="87"/>
      <c r="P295" s="87"/>
      <c r="Q295" s="87"/>
      <c r="R295" s="87"/>
      <c r="S295" s="87"/>
      <c r="T295" s="88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T295" s="20" t="s">
        <v>215</v>
      </c>
      <c r="AU295" s="20" t="s">
        <v>81</v>
      </c>
    </row>
    <row r="296" spans="1:63" s="12" customFormat="1" ht="22.8" customHeight="1">
      <c r="A296" s="12"/>
      <c r="B296" s="201"/>
      <c r="C296" s="202"/>
      <c r="D296" s="203" t="s">
        <v>71</v>
      </c>
      <c r="E296" s="215" t="s">
        <v>250</v>
      </c>
      <c r="F296" s="215" t="s">
        <v>458</v>
      </c>
      <c r="G296" s="202"/>
      <c r="H296" s="202"/>
      <c r="I296" s="205"/>
      <c r="J296" s="216">
        <f>BK296</f>
        <v>0</v>
      </c>
      <c r="K296" s="202"/>
      <c r="L296" s="207"/>
      <c r="M296" s="208"/>
      <c r="N296" s="209"/>
      <c r="O296" s="209"/>
      <c r="P296" s="210">
        <f>P297+P340+P378</f>
        <v>0</v>
      </c>
      <c r="Q296" s="209"/>
      <c r="R296" s="210">
        <f>R297+R340+R378</f>
        <v>12.346363760000001</v>
      </c>
      <c r="S296" s="209"/>
      <c r="T296" s="211">
        <f>T297+T340+T378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12" t="s">
        <v>79</v>
      </c>
      <c r="AT296" s="213" t="s">
        <v>71</v>
      </c>
      <c r="AU296" s="213" t="s">
        <v>79</v>
      </c>
      <c r="AY296" s="212" t="s">
        <v>207</v>
      </c>
      <c r="BK296" s="214">
        <f>BK297+BK340+BK378</f>
        <v>0</v>
      </c>
    </row>
    <row r="297" spans="1:63" s="12" customFormat="1" ht="20.85" customHeight="1">
      <c r="A297" s="12"/>
      <c r="B297" s="201"/>
      <c r="C297" s="202"/>
      <c r="D297" s="203" t="s">
        <v>71</v>
      </c>
      <c r="E297" s="215" t="s">
        <v>459</v>
      </c>
      <c r="F297" s="215" t="s">
        <v>460</v>
      </c>
      <c r="G297" s="202"/>
      <c r="H297" s="202"/>
      <c r="I297" s="205"/>
      <c r="J297" s="216">
        <f>BK297</f>
        <v>0</v>
      </c>
      <c r="K297" s="202"/>
      <c r="L297" s="207"/>
      <c r="M297" s="208"/>
      <c r="N297" s="209"/>
      <c r="O297" s="209"/>
      <c r="P297" s="210">
        <f>SUM(P298:P339)</f>
        <v>0</v>
      </c>
      <c r="Q297" s="209"/>
      <c r="R297" s="210">
        <f>SUM(R298:R339)</f>
        <v>9.088779800000001</v>
      </c>
      <c r="S297" s="209"/>
      <c r="T297" s="211">
        <f>SUM(T298:T339)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12" t="s">
        <v>79</v>
      </c>
      <c r="AT297" s="213" t="s">
        <v>71</v>
      </c>
      <c r="AU297" s="213" t="s">
        <v>81</v>
      </c>
      <c r="AY297" s="212" t="s">
        <v>207</v>
      </c>
      <c r="BK297" s="214">
        <f>SUM(BK298:BK339)</f>
        <v>0</v>
      </c>
    </row>
    <row r="298" spans="1:65" s="2" customFormat="1" ht="24.15" customHeight="1">
      <c r="A298" s="41"/>
      <c r="B298" s="42"/>
      <c r="C298" s="217" t="s">
        <v>461</v>
      </c>
      <c r="D298" s="217" t="s">
        <v>209</v>
      </c>
      <c r="E298" s="218" t="s">
        <v>462</v>
      </c>
      <c r="F298" s="219" t="s">
        <v>463</v>
      </c>
      <c r="G298" s="220" t="s">
        <v>212</v>
      </c>
      <c r="H298" s="221">
        <v>126.16</v>
      </c>
      <c r="I298" s="222"/>
      <c r="J298" s="223">
        <f>ROUND(I298*H298,2)</f>
        <v>0</v>
      </c>
      <c r="K298" s="219" t="s">
        <v>213</v>
      </c>
      <c r="L298" s="47"/>
      <c r="M298" s="224" t="s">
        <v>19</v>
      </c>
      <c r="N298" s="225" t="s">
        <v>43</v>
      </c>
      <c r="O298" s="87"/>
      <c r="P298" s="226">
        <f>O298*H298</f>
        <v>0</v>
      </c>
      <c r="Q298" s="226">
        <v>0.00026</v>
      </c>
      <c r="R298" s="226">
        <f>Q298*H298</f>
        <v>0.03280159999999999</v>
      </c>
      <c r="S298" s="226">
        <v>0</v>
      </c>
      <c r="T298" s="227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28" t="s">
        <v>111</v>
      </c>
      <c r="AT298" s="228" t="s">
        <v>209</v>
      </c>
      <c r="AU298" s="228" t="s">
        <v>92</v>
      </c>
      <c r="AY298" s="20" t="s">
        <v>207</v>
      </c>
      <c r="BE298" s="229">
        <f>IF(N298="základní",J298,0)</f>
        <v>0</v>
      </c>
      <c r="BF298" s="229">
        <f>IF(N298="snížená",J298,0)</f>
        <v>0</v>
      </c>
      <c r="BG298" s="229">
        <f>IF(N298="zákl. přenesená",J298,0)</f>
        <v>0</v>
      </c>
      <c r="BH298" s="229">
        <f>IF(N298="sníž. přenesená",J298,0)</f>
        <v>0</v>
      </c>
      <c r="BI298" s="229">
        <f>IF(N298="nulová",J298,0)</f>
        <v>0</v>
      </c>
      <c r="BJ298" s="20" t="s">
        <v>79</v>
      </c>
      <c r="BK298" s="229">
        <f>ROUND(I298*H298,2)</f>
        <v>0</v>
      </c>
      <c r="BL298" s="20" t="s">
        <v>111</v>
      </c>
      <c r="BM298" s="228" t="s">
        <v>464</v>
      </c>
    </row>
    <row r="299" spans="1:47" s="2" customFormat="1" ht="12">
      <c r="A299" s="41"/>
      <c r="B299" s="42"/>
      <c r="C299" s="43"/>
      <c r="D299" s="230" t="s">
        <v>215</v>
      </c>
      <c r="E299" s="43"/>
      <c r="F299" s="231" t="s">
        <v>465</v>
      </c>
      <c r="G299" s="43"/>
      <c r="H299" s="43"/>
      <c r="I299" s="232"/>
      <c r="J299" s="43"/>
      <c r="K299" s="43"/>
      <c r="L299" s="47"/>
      <c r="M299" s="233"/>
      <c r="N299" s="234"/>
      <c r="O299" s="87"/>
      <c r="P299" s="87"/>
      <c r="Q299" s="87"/>
      <c r="R299" s="87"/>
      <c r="S299" s="87"/>
      <c r="T299" s="88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T299" s="20" t="s">
        <v>215</v>
      </c>
      <c r="AU299" s="20" t="s">
        <v>92</v>
      </c>
    </row>
    <row r="300" spans="1:47" s="2" customFormat="1" ht="12">
      <c r="A300" s="41"/>
      <c r="B300" s="42"/>
      <c r="C300" s="43"/>
      <c r="D300" s="235" t="s">
        <v>217</v>
      </c>
      <c r="E300" s="43"/>
      <c r="F300" s="236" t="s">
        <v>466</v>
      </c>
      <c r="G300" s="43"/>
      <c r="H300" s="43"/>
      <c r="I300" s="232"/>
      <c r="J300" s="43"/>
      <c r="K300" s="43"/>
      <c r="L300" s="47"/>
      <c r="M300" s="233"/>
      <c r="N300" s="234"/>
      <c r="O300" s="87"/>
      <c r="P300" s="87"/>
      <c r="Q300" s="87"/>
      <c r="R300" s="87"/>
      <c r="S300" s="87"/>
      <c r="T300" s="88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T300" s="20" t="s">
        <v>217</v>
      </c>
      <c r="AU300" s="20" t="s">
        <v>92</v>
      </c>
    </row>
    <row r="301" spans="1:51" s="14" customFormat="1" ht="12">
      <c r="A301" s="14"/>
      <c r="B301" s="247"/>
      <c r="C301" s="248"/>
      <c r="D301" s="230" t="s">
        <v>219</v>
      </c>
      <c r="E301" s="249" t="s">
        <v>19</v>
      </c>
      <c r="F301" s="250" t="s">
        <v>145</v>
      </c>
      <c r="G301" s="248"/>
      <c r="H301" s="251">
        <v>126.16</v>
      </c>
      <c r="I301" s="252"/>
      <c r="J301" s="248"/>
      <c r="K301" s="248"/>
      <c r="L301" s="253"/>
      <c r="M301" s="254"/>
      <c r="N301" s="255"/>
      <c r="O301" s="255"/>
      <c r="P301" s="255"/>
      <c r="Q301" s="255"/>
      <c r="R301" s="255"/>
      <c r="S301" s="255"/>
      <c r="T301" s="256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7" t="s">
        <v>219</v>
      </c>
      <c r="AU301" s="257" t="s">
        <v>92</v>
      </c>
      <c r="AV301" s="14" t="s">
        <v>81</v>
      </c>
      <c r="AW301" s="14" t="s">
        <v>33</v>
      </c>
      <c r="AX301" s="14" t="s">
        <v>79</v>
      </c>
      <c r="AY301" s="257" t="s">
        <v>207</v>
      </c>
    </row>
    <row r="302" spans="1:65" s="2" customFormat="1" ht="24.15" customHeight="1">
      <c r="A302" s="41"/>
      <c r="B302" s="42"/>
      <c r="C302" s="217" t="s">
        <v>467</v>
      </c>
      <c r="D302" s="217" t="s">
        <v>209</v>
      </c>
      <c r="E302" s="218" t="s">
        <v>468</v>
      </c>
      <c r="F302" s="219" t="s">
        <v>469</v>
      </c>
      <c r="G302" s="220" t="s">
        <v>212</v>
      </c>
      <c r="H302" s="221">
        <v>126.16</v>
      </c>
      <c r="I302" s="222"/>
      <c r="J302" s="223">
        <f>ROUND(I302*H302,2)</f>
        <v>0</v>
      </c>
      <c r="K302" s="219" t="s">
        <v>213</v>
      </c>
      <c r="L302" s="47"/>
      <c r="M302" s="224" t="s">
        <v>19</v>
      </c>
      <c r="N302" s="225" t="s">
        <v>43</v>
      </c>
      <c r="O302" s="87"/>
      <c r="P302" s="226">
        <f>O302*H302</f>
        <v>0</v>
      </c>
      <c r="Q302" s="226">
        <v>0.004</v>
      </c>
      <c r="R302" s="226">
        <f>Q302*H302</f>
        <v>0.50464</v>
      </c>
      <c r="S302" s="226">
        <v>0</v>
      </c>
      <c r="T302" s="227">
        <f>S302*H302</f>
        <v>0</v>
      </c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R302" s="228" t="s">
        <v>111</v>
      </c>
      <c r="AT302" s="228" t="s">
        <v>209</v>
      </c>
      <c r="AU302" s="228" t="s">
        <v>92</v>
      </c>
      <c r="AY302" s="20" t="s">
        <v>207</v>
      </c>
      <c r="BE302" s="229">
        <f>IF(N302="základní",J302,0)</f>
        <v>0</v>
      </c>
      <c r="BF302" s="229">
        <f>IF(N302="snížená",J302,0)</f>
        <v>0</v>
      </c>
      <c r="BG302" s="229">
        <f>IF(N302="zákl. přenesená",J302,0)</f>
        <v>0</v>
      </c>
      <c r="BH302" s="229">
        <f>IF(N302="sníž. přenesená",J302,0)</f>
        <v>0</v>
      </c>
      <c r="BI302" s="229">
        <f>IF(N302="nulová",J302,0)</f>
        <v>0</v>
      </c>
      <c r="BJ302" s="20" t="s">
        <v>79</v>
      </c>
      <c r="BK302" s="229">
        <f>ROUND(I302*H302,2)</f>
        <v>0</v>
      </c>
      <c r="BL302" s="20" t="s">
        <v>111</v>
      </c>
      <c r="BM302" s="228" t="s">
        <v>470</v>
      </c>
    </row>
    <row r="303" spans="1:47" s="2" customFormat="1" ht="12">
      <c r="A303" s="41"/>
      <c r="B303" s="42"/>
      <c r="C303" s="43"/>
      <c r="D303" s="230" t="s">
        <v>215</v>
      </c>
      <c r="E303" s="43"/>
      <c r="F303" s="231" t="s">
        <v>471</v>
      </c>
      <c r="G303" s="43"/>
      <c r="H303" s="43"/>
      <c r="I303" s="232"/>
      <c r="J303" s="43"/>
      <c r="K303" s="43"/>
      <c r="L303" s="47"/>
      <c r="M303" s="233"/>
      <c r="N303" s="234"/>
      <c r="O303" s="87"/>
      <c r="P303" s="87"/>
      <c r="Q303" s="87"/>
      <c r="R303" s="87"/>
      <c r="S303" s="87"/>
      <c r="T303" s="88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T303" s="20" t="s">
        <v>215</v>
      </c>
      <c r="AU303" s="20" t="s">
        <v>92</v>
      </c>
    </row>
    <row r="304" spans="1:47" s="2" customFormat="1" ht="12">
      <c r="A304" s="41"/>
      <c r="B304" s="42"/>
      <c r="C304" s="43"/>
      <c r="D304" s="235" t="s">
        <v>217</v>
      </c>
      <c r="E304" s="43"/>
      <c r="F304" s="236" t="s">
        <v>472</v>
      </c>
      <c r="G304" s="43"/>
      <c r="H304" s="43"/>
      <c r="I304" s="232"/>
      <c r="J304" s="43"/>
      <c r="K304" s="43"/>
      <c r="L304" s="47"/>
      <c r="M304" s="233"/>
      <c r="N304" s="234"/>
      <c r="O304" s="87"/>
      <c r="P304" s="87"/>
      <c r="Q304" s="87"/>
      <c r="R304" s="87"/>
      <c r="S304" s="87"/>
      <c r="T304" s="88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T304" s="20" t="s">
        <v>217</v>
      </c>
      <c r="AU304" s="20" t="s">
        <v>92</v>
      </c>
    </row>
    <row r="305" spans="1:51" s="13" customFormat="1" ht="12">
      <c r="A305" s="13"/>
      <c r="B305" s="237"/>
      <c r="C305" s="238"/>
      <c r="D305" s="230" t="s">
        <v>219</v>
      </c>
      <c r="E305" s="239" t="s">
        <v>19</v>
      </c>
      <c r="F305" s="240" t="s">
        <v>473</v>
      </c>
      <c r="G305" s="238"/>
      <c r="H305" s="239" t="s">
        <v>19</v>
      </c>
      <c r="I305" s="241"/>
      <c r="J305" s="238"/>
      <c r="K305" s="238"/>
      <c r="L305" s="242"/>
      <c r="M305" s="243"/>
      <c r="N305" s="244"/>
      <c r="O305" s="244"/>
      <c r="P305" s="244"/>
      <c r="Q305" s="244"/>
      <c r="R305" s="244"/>
      <c r="S305" s="244"/>
      <c r="T305" s="24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6" t="s">
        <v>219</v>
      </c>
      <c r="AU305" s="246" t="s">
        <v>92</v>
      </c>
      <c r="AV305" s="13" t="s">
        <v>79</v>
      </c>
      <c r="AW305" s="13" t="s">
        <v>33</v>
      </c>
      <c r="AX305" s="13" t="s">
        <v>72</v>
      </c>
      <c r="AY305" s="246" t="s">
        <v>207</v>
      </c>
    </row>
    <row r="306" spans="1:51" s="14" customFormat="1" ht="12">
      <c r="A306" s="14"/>
      <c r="B306" s="247"/>
      <c r="C306" s="248"/>
      <c r="D306" s="230" t="s">
        <v>219</v>
      </c>
      <c r="E306" s="249" t="s">
        <v>19</v>
      </c>
      <c r="F306" s="250" t="s">
        <v>474</v>
      </c>
      <c r="G306" s="248"/>
      <c r="H306" s="251">
        <v>126.16</v>
      </c>
      <c r="I306" s="252"/>
      <c r="J306" s="248"/>
      <c r="K306" s="248"/>
      <c r="L306" s="253"/>
      <c r="M306" s="254"/>
      <c r="N306" s="255"/>
      <c r="O306" s="255"/>
      <c r="P306" s="255"/>
      <c r="Q306" s="255"/>
      <c r="R306" s="255"/>
      <c r="S306" s="255"/>
      <c r="T306" s="256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7" t="s">
        <v>219</v>
      </c>
      <c r="AU306" s="257" t="s">
        <v>92</v>
      </c>
      <c r="AV306" s="14" t="s">
        <v>81</v>
      </c>
      <c r="AW306" s="14" t="s">
        <v>33</v>
      </c>
      <c r="AX306" s="14" t="s">
        <v>72</v>
      </c>
      <c r="AY306" s="257" t="s">
        <v>207</v>
      </c>
    </row>
    <row r="307" spans="1:51" s="15" customFormat="1" ht="12">
      <c r="A307" s="15"/>
      <c r="B307" s="258"/>
      <c r="C307" s="259"/>
      <c r="D307" s="230" t="s">
        <v>219</v>
      </c>
      <c r="E307" s="260" t="s">
        <v>145</v>
      </c>
      <c r="F307" s="261" t="s">
        <v>222</v>
      </c>
      <c r="G307" s="259"/>
      <c r="H307" s="262">
        <v>126.16</v>
      </c>
      <c r="I307" s="263"/>
      <c r="J307" s="259"/>
      <c r="K307" s="259"/>
      <c r="L307" s="264"/>
      <c r="M307" s="265"/>
      <c r="N307" s="266"/>
      <c r="O307" s="266"/>
      <c r="P307" s="266"/>
      <c r="Q307" s="266"/>
      <c r="R307" s="266"/>
      <c r="S307" s="266"/>
      <c r="T307" s="267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68" t="s">
        <v>219</v>
      </c>
      <c r="AU307" s="268" t="s">
        <v>92</v>
      </c>
      <c r="AV307" s="15" t="s">
        <v>111</v>
      </c>
      <c r="AW307" s="15" t="s">
        <v>33</v>
      </c>
      <c r="AX307" s="15" t="s">
        <v>79</v>
      </c>
      <c r="AY307" s="268" t="s">
        <v>207</v>
      </c>
    </row>
    <row r="308" spans="1:65" s="2" customFormat="1" ht="24.15" customHeight="1">
      <c r="A308" s="41"/>
      <c r="B308" s="42"/>
      <c r="C308" s="217" t="s">
        <v>475</v>
      </c>
      <c r="D308" s="217" t="s">
        <v>209</v>
      </c>
      <c r="E308" s="218" t="s">
        <v>476</v>
      </c>
      <c r="F308" s="219" t="s">
        <v>477</v>
      </c>
      <c r="G308" s="220" t="s">
        <v>212</v>
      </c>
      <c r="H308" s="221">
        <v>126.16</v>
      </c>
      <c r="I308" s="222"/>
      <c r="J308" s="223">
        <f>ROUND(I308*H308,2)</f>
        <v>0</v>
      </c>
      <c r="K308" s="219" t="s">
        <v>213</v>
      </c>
      <c r="L308" s="47"/>
      <c r="M308" s="224" t="s">
        <v>19</v>
      </c>
      <c r="N308" s="225" t="s">
        <v>43</v>
      </c>
      <c r="O308" s="87"/>
      <c r="P308" s="226">
        <f>O308*H308</f>
        <v>0</v>
      </c>
      <c r="Q308" s="226">
        <v>0.0169</v>
      </c>
      <c r="R308" s="226">
        <f>Q308*H308</f>
        <v>2.1321039999999996</v>
      </c>
      <c r="S308" s="226">
        <v>0</v>
      </c>
      <c r="T308" s="227">
        <f>S308*H308</f>
        <v>0</v>
      </c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R308" s="228" t="s">
        <v>111</v>
      </c>
      <c r="AT308" s="228" t="s">
        <v>209</v>
      </c>
      <c r="AU308" s="228" t="s">
        <v>92</v>
      </c>
      <c r="AY308" s="20" t="s">
        <v>207</v>
      </c>
      <c r="BE308" s="229">
        <f>IF(N308="základní",J308,0)</f>
        <v>0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20" t="s">
        <v>79</v>
      </c>
      <c r="BK308" s="229">
        <f>ROUND(I308*H308,2)</f>
        <v>0</v>
      </c>
      <c r="BL308" s="20" t="s">
        <v>111</v>
      </c>
      <c r="BM308" s="228" t="s">
        <v>478</v>
      </c>
    </row>
    <row r="309" spans="1:47" s="2" customFormat="1" ht="12">
      <c r="A309" s="41"/>
      <c r="B309" s="42"/>
      <c r="C309" s="43"/>
      <c r="D309" s="230" t="s">
        <v>215</v>
      </c>
      <c r="E309" s="43"/>
      <c r="F309" s="231" t="s">
        <v>479</v>
      </c>
      <c r="G309" s="43"/>
      <c r="H309" s="43"/>
      <c r="I309" s="232"/>
      <c r="J309" s="43"/>
      <c r="K309" s="43"/>
      <c r="L309" s="47"/>
      <c r="M309" s="233"/>
      <c r="N309" s="234"/>
      <c r="O309" s="87"/>
      <c r="P309" s="87"/>
      <c r="Q309" s="87"/>
      <c r="R309" s="87"/>
      <c r="S309" s="87"/>
      <c r="T309" s="88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T309" s="20" t="s">
        <v>215</v>
      </c>
      <c r="AU309" s="20" t="s">
        <v>92</v>
      </c>
    </row>
    <row r="310" spans="1:47" s="2" customFormat="1" ht="12">
      <c r="A310" s="41"/>
      <c r="B310" s="42"/>
      <c r="C310" s="43"/>
      <c r="D310" s="235" t="s">
        <v>217</v>
      </c>
      <c r="E310" s="43"/>
      <c r="F310" s="236" t="s">
        <v>480</v>
      </c>
      <c r="G310" s="43"/>
      <c r="H310" s="43"/>
      <c r="I310" s="232"/>
      <c r="J310" s="43"/>
      <c r="K310" s="43"/>
      <c r="L310" s="47"/>
      <c r="M310" s="233"/>
      <c r="N310" s="234"/>
      <c r="O310" s="87"/>
      <c r="P310" s="87"/>
      <c r="Q310" s="87"/>
      <c r="R310" s="87"/>
      <c r="S310" s="87"/>
      <c r="T310" s="88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T310" s="20" t="s">
        <v>217</v>
      </c>
      <c r="AU310" s="20" t="s">
        <v>92</v>
      </c>
    </row>
    <row r="311" spans="1:51" s="14" customFormat="1" ht="12">
      <c r="A311" s="14"/>
      <c r="B311" s="247"/>
      <c r="C311" s="248"/>
      <c r="D311" s="230" t="s">
        <v>219</v>
      </c>
      <c r="E311" s="249" t="s">
        <v>19</v>
      </c>
      <c r="F311" s="250" t="s">
        <v>145</v>
      </c>
      <c r="G311" s="248"/>
      <c r="H311" s="251">
        <v>126.16</v>
      </c>
      <c r="I311" s="252"/>
      <c r="J311" s="248"/>
      <c r="K311" s="248"/>
      <c r="L311" s="253"/>
      <c r="M311" s="254"/>
      <c r="N311" s="255"/>
      <c r="O311" s="255"/>
      <c r="P311" s="255"/>
      <c r="Q311" s="255"/>
      <c r="R311" s="255"/>
      <c r="S311" s="255"/>
      <c r="T311" s="256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7" t="s">
        <v>219</v>
      </c>
      <c r="AU311" s="257" t="s">
        <v>92</v>
      </c>
      <c r="AV311" s="14" t="s">
        <v>81</v>
      </c>
      <c r="AW311" s="14" t="s">
        <v>33</v>
      </c>
      <c r="AX311" s="14" t="s">
        <v>79</v>
      </c>
      <c r="AY311" s="257" t="s">
        <v>207</v>
      </c>
    </row>
    <row r="312" spans="1:65" s="2" customFormat="1" ht="24.15" customHeight="1">
      <c r="A312" s="41"/>
      <c r="B312" s="42"/>
      <c r="C312" s="217" t="s">
        <v>481</v>
      </c>
      <c r="D312" s="217" t="s">
        <v>209</v>
      </c>
      <c r="E312" s="218" t="s">
        <v>482</v>
      </c>
      <c r="F312" s="219" t="s">
        <v>483</v>
      </c>
      <c r="G312" s="220" t="s">
        <v>212</v>
      </c>
      <c r="H312" s="221">
        <v>13.384</v>
      </c>
      <c r="I312" s="222"/>
      <c r="J312" s="223">
        <f>ROUND(I312*H312,2)</f>
        <v>0</v>
      </c>
      <c r="K312" s="219" t="s">
        <v>213</v>
      </c>
      <c r="L312" s="47"/>
      <c r="M312" s="224" t="s">
        <v>19</v>
      </c>
      <c r="N312" s="225" t="s">
        <v>43</v>
      </c>
      <c r="O312" s="87"/>
      <c r="P312" s="226">
        <f>O312*H312</f>
        <v>0</v>
      </c>
      <c r="Q312" s="226">
        <v>0.0154</v>
      </c>
      <c r="R312" s="226">
        <f>Q312*H312</f>
        <v>0.2061136</v>
      </c>
      <c r="S312" s="226">
        <v>0</v>
      </c>
      <c r="T312" s="227">
        <f>S312*H312</f>
        <v>0</v>
      </c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R312" s="228" t="s">
        <v>111</v>
      </c>
      <c r="AT312" s="228" t="s">
        <v>209</v>
      </c>
      <c r="AU312" s="228" t="s">
        <v>92</v>
      </c>
      <c r="AY312" s="20" t="s">
        <v>207</v>
      </c>
      <c r="BE312" s="229">
        <f>IF(N312="základní",J312,0)</f>
        <v>0</v>
      </c>
      <c r="BF312" s="229">
        <f>IF(N312="snížená",J312,0)</f>
        <v>0</v>
      </c>
      <c r="BG312" s="229">
        <f>IF(N312="zákl. přenesená",J312,0)</f>
        <v>0</v>
      </c>
      <c r="BH312" s="229">
        <f>IF(N312="sníž. přenesená",J312,0)</f>
        <v>0</v>
      </c>
      <c r="BI312" s="229">
        <f>IF(N312="nulová",J312,0)</f>
        <v>0</v>
      </c>
      <c r="BJ312" s="20" t="s">
        <v>79</v>
      </c>
      <c r="BK312" s="229">
        <f>ROUND(I312*H312,2)</f>
        <v>0</v>
      </c>
      <c r="BL312" s="20" t="s">
        <v>111</v>
      </c>
      <c r="BM312" s="228" t="s">
        <v>484</v>
      </c>
    </row>
    <row r="313" spans="1:47" s="2" customFormat="1" ht="12">
      <c r="A313" s="41"/>
      <c r="B313" s="42"/>
      <c r="C313" s="43"/>
      <c r="D313" s="230" t="s">
        <v>215</v>
      </c>
      <c r="E313" s="43"/>
      <c r="F313" s="231" t="s">
        <v>485</v>
      </c>
      <c r="G313" s="43"/>
      <c r="H313" s="43"/>
      <c r="I313" s="232"/>
      <c r="J313" s="43"/>
      <c r="K313" s="43"/>
      <c r="L313" s="47"/>
      <c r="M313" s="233"/>
      <c r="N313" s="234"/>
      <c r="O313" s="87"/>
      <c r="P313" s="87"/>
      <c r="Q313" s="87"/>
      <c r="R313" s="87"/>
      <c r="S313" s="87"/>
      <c r="T313" s="88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T313" s="20" t="s">
        <v>215</v>
      </c>
      <c r="AU313" s="20" t="s">
        <v>92</v>
      </c>
    </row>
    <row r="314" spans="1:47" s="2" customFormat="1" ht="12">
      <c r="A314" s="41"/>
      <c r="B314" s="42"/>
      <c r="C314" s="43"/>
      <c r="D314" s="235" t="s">
        <v>217</v>
      </c>
      <c r="E314" s="43"/>
      <c r="F314" s="236" t="s">
        <v>486</v>
      </c>
      <c r="G314" s="43"/>
      <c r="H314" s="43"/>
      <c r="I314" s="232"/>
      <c r="J314" s="43"/>
      <c r="K314" s="43"/>
      <c r="L314" s="47"/>
      <c r="M314" s="233"/>
      <c r="N314" s="234"/>
      <c r="O314" s="87"/>
      <c r="P314" s="87"/>
      <c r="Q314" s="87"/>
      <c r="R314" s="87"/>
      <c r="S314" s="87"/>
      <c r="T314" s="88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T314" s="20" t="s">
        <v>217</v>
      </c>
      <c r="AU314" s="20" t="s">
        <v>92</v>
      </c>
    </row>
    <row r="315" spans="1:51" s="14" customFormat="1" ht="12">
      <c r="A315" s="14"/>
      <c r="B315" s="247"/>
      <c r="C315" s="248"/>
      <c r="D315" s="230" t="s">
        <v>219</v>
      </c>
      <c r="E315" s="249" t="s">
        <v>19</v>
      </c>
      <c r="F315" s="250" t="s">
        <v>487</v>
      </c>
      <c r="G315" s="248"/>
      <c r="H315" s="251">
        <v>13.384</v>
      </c>
      <c r="I315" s="252"/>
      <c r="J315" s="248"/>
      <c r="K315" s="248"/>
      <c r="L315" s="253"/>
      <c r="M315" s="254"/>
      <c r="N315" s="255"/>
      <c r="O315" s="255"/>
      <c r="P315" s="255"/>
      <c r="Q315" s="255"/>
      <c r="R315" s="255"/>
      <c r="S315" s="255"/>
      <c r="T315" s="256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7" t="s">
        <v>219</v>
      </c>
      <c r="AU315" s="257" t="s">
        <v>92</v>
      </c>
      <c r="AV315" s="14" t="s">
        <v>81</v>
      </c>
      <c r="AW315" s="14" t="s">
        <v>33</v>
      </c>
      <c r="AX315" s="14" t="s">
        <v>79</v>
      </c>
      <c r="AY315" s="257" t="s">
        <v>207</v>
      </c>
    </row>
    <row r="316" spans="1:65" s="2" customFormat="1" ht="24.15" customHeight="1">
      <c r="A316" s="41"/>
      <c r="B316" s="42"/>
      <c r="C316" s="217" t="s">
        <v>488</v>
      </c>
      <c r="D316" s="217" t="s">
        <v>209</v>
      </c>
      <c r="E316" s="218" t="s">
        <v>489</v>
      </c>
      <c r="F316" s="219" t="s">
        <v>490</v>
      </c>
      <c r="G316" s="220" t="s">
        <v>244</v>
      </c>
      <c r="H316" s="221">
        <v>6</v>
      </c>
      <c r="I316" s="222"/>
      <c r="J316" s="223">
        <f>ROUND(I316*H316,2)</f>
        <v>0</v>
      </c>
      <c r="K316" s="219" t="s">
        <v>213</v>
      </c>
      <c r="L316" s="47"/>
      <c r="M316" s="224" t="s">
        <v>19</v>
      </c>
      <c r="N316" s="225" t="s">
        <v>43</v>
      </c>
      <c r="O316" s="87"/>
      <c r="P316" s="226">
        <f>O316*H316</f>
        <v>0</v>
      </c>
      <c r="Q316" s="226">
        <v>0.00376</v>
      </c>
      <c r="R316" s="226">
        <f>Q316*H316</f>
        <v>0.02256</v>
      </c>
      <c r="S316" s="226">
        <v>0</v>
      </c>
      <c r="T316" s="227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28" t="s">
        <v>111</v>
      </c>
      <c r="AT316" s="228" t="s">
        <v>209</v>
      </c>
      <c r="AU316" s="228" t="s">
        <v>92</v>
      </c>
      <c r="AY316" s="20" t="s">
        <v>207</v>
      </c>
      <c r="BE316" s="229">
        <f>IF(N316="základní",J316,0)</f>
        <v>0</v>
      </c>
      <c r="BF316" s="229">
        <f>IF(N316="snížená",J316,0)</f>
        <v>0</v>
      </c>
      <c r="BG316" s="229">
        <f>IF(N316="zákl. přenesená",J316,0)</f>
        <v>0</v>
      </c>
      <c r="BH316" s="229">
        <f>IF(N316="sníž. přenesená",J316,0)</f>
        <v>0</v>
      </c>
      <c r="BI316" s="229">
        <f>IF(N316="nulová",J316,0)</f>
        <v>0</v>
      </c>
      <c r="BJ316" s="20" t="s">
        <v>79</v>
      </c>
      <c r="BK316" s="229">
        <f>ROUND(I316*H316,2)</f>
        <v>0</v>
      </c>
      <c r="BL316" s="20" t="s">
        <v>111</v>
      </c>
      <c r="BM316" s="228" t="s">
        <v>491</v>
      </c>
    </row>
    <row r="317" spans="1:47" s="2" customFormat="1" ht="12">
      <c r="A317" s="41"/>
      <c r="B317" s="42"/>
      <c r="C317" s="43"/>
      <c r="D317" s="230" t="s">
        <v>215</v>
      </c>
      <c r="E317" s="43"/>
      <c r="F317" s="231" t="s">
        <v>492</v>
      </c>
      <c r="G317" s="43"/>
      <c r="H317" s="43"/>
      <c r="I317" s="232"/>
      <c r="J317" s="43"/>
      <c r="K317" s="43"/>
      <c r="L317" s="47"/>
      <c r="M317" s="233"/>
      <c r="N317" s="234"/>
      <c r="O317" s="87"/>
      <c r="P317" s="87"/>
      <c r="Q317" s="87"/>
      <c r="R317" s="87"/>
      <c r="S317" s="87"/>
      <c r="T317" s="88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T317" s="20" t="s">
        <v>215</v>
      </c>
      <c r="AU317" s="20" t="s">
        <v>92</v>
      </c>
    </row>
    <row r="318" spans="1:47" s="2" customFormat="1" ht="12">
      <c r="A318" s="41"/>
      <c r="B318" s="42"/>
      <c r="C318" s="43"/>
      <c r="D318" s="235" t="s">
        <v>217</v>
      </c>
      <c r="E318" s="43"/>
      <c r="F318" s="236" t="s">
        <v>493</v>
      </c>
      <c r="G318" s="43"/>
      <c r="H318" s="43"/>
      <c r="I318" s="232"/>
      <c r="J318" s="43"/>
      <c r="K318" s="43"/>
      <c r="L318" s="47"/>
      <c r="M318" s="233"/>
      <c r="N318" s="234"/>
      <c r="O318" s="87"/>
      <c r="P318" s="87"/>
      <c r="Q318" s="87"/>
      <c r="R318" s="87"/>
      <c r="S318" s="87"/>
      <c r="T318" s="88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T318" s="20" t="s">
        <v>217</v>
      </c>
      <c r="AU318" s="20" t="s">
        <v>92</v>
      </c>
    </row>
    <row r="319" spans="1:51" s="14" customFormat="1" ht="12">
      <c r="A319" s="14"/>
      <c r="B319" s="247"/>
      <c r="C319" s="248"/>
      <c r="D319" s="230" t="s">
        <v>219</v>
      </c>
      <c r="E319" s="249" t="s">
        <v>19</v>
      </c>
      <c r="F319" s="250" t="s">
        <v>494</v>
      </c>
      <c r="G319" s="248"/>
      <c r="H319" s="251">
        <v>6</v>
      </c>
      <c r="I319" s="252"/>
      <c r="J319" s="248"/>
      <c r="K319" s="248"/>
      <c r="L319" s="253"/>
      <c r="M319" s="254"/>
      <c r="N319" s="255"/>
      <c r="O319" s="255"/>
      <c r="P319" s="255"/>
      <c r="Q319" s="255"/>
      <c r="R319" s="255"/>
      <c r="S319" s="255"/>
      <c r="T319" s="256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7" t="s">
        <v>219</v>
      </c>
      <c r="AU319" s="257" t="s">
        <v>92</v>
      </c>
      <c r="AV319" s="14" t="s">
        <v>81</v>
      </c>
      <c r="AW319" s="14" t="s">
        <v>33</v>
      </c>
      <c r="AX319" s="14" t="s">
        <v>79</v>
      </c>
      <c r="AY319" s="257" t="s">
        <v>207</v>
      </c>
    </row>
    <row r="320" spans="1:65" s="2" customFormat="1" ht="24.15" customHeight="1">
      <c r="A320" s="41"/>
      <c r="B320" s="42"/>
      <c r="C320" s="217" t="s">
        <v>495</v>
      </c>
      <c r="D320" s="217" t="s">
        <v>209</v>
      </c>
      <c r="E320" s="218" t="s">
        <v>496</v>
      </c>
      <c r="F320" s="219" t="s">
        <v>497</v>
      </c>
      <c r="G320" s="220" t="s">
        <v>212</v>
      </c>
      <c r="H320" s="221">
        <v>311.71</v>
      </c>
      <c r="I320" s="222"/>
      <c r="J320" s="223">
        <f>ROUND(I320*H320,2)</f>
        <v>0</v>
      </c>
      <c r="K320" s="219" t="s">
        <v>213</v>
      </c>
      <c r="L320" s="47"/>
      <c r="M320" s="224" t="s">
        <v>19</v>
      </c>
      <c r="N320" s="225" t="s">
        <v>43</v>
      </c>
      <c r="O320" s="87"/>
      <c r="P320" s="226">
        <f>O320*H320</f>
        <v>0</v>
      </c>
      <c r="Q320" s="226">
        <v>0.00026</v>
      </c>
      <c r="R320" s="226">
        <f>Q320*H320</f>
        <v>0.0810446</v>
      </c>
      <c r="S320" s="226">
        <v>0</v>
      </c>
      <c r="T320" s="227">
        <f>S320*H320</f>
        <v>0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28" t="s">
        <v>111</v>
      </c>
      <c r="AT320" s="228" t="s">
        <v>209</v>
      </c>
      <c r="AU320" s="228" t="s">
        <v>92</v>
      </c>
      <c r="AY320" s="20" t="s">
        <v>207</v>
      </c>
      <c r="BE320" s="229">
        <f>IF(N320="základní",J320,0)</f>
        <v>0</v>
      </c>
      <c r="BF320" s="229">
        <f>IF(N320="snížená",J320,0)</f>
        <v>0</v>
      </c>
      <c r="BG320" s="229">
        <f>IF(N320="zákl. přenesená",J320,0)</f>
        <v>0</v>
      </c>
      <c r="BH320" s="229">
        <f>IF(N320="sníž. přenesená",J320,0)</f>
        <v>0</v>
      </c>
      <c r="BI320" s="229">
        <f>IF(N320="nulová",J320,0)</f>
        <v>0</v>
      </c>
      <c r="BJ320" s="20" t="s">
        <v>79</v>
      </c>
      <c r="BK320" s="229">
        <f>ROUND(I320*H320,2)</f>
        <v>0</v>
      </c>
      <c r="BL320" s="20" t="s">
        <v>111</v>
      </c>
      <c r="BM320" s="228" t="s">
        <v>498</v>
      </c>
    </row>
    <row r="321" spans="1:47" s="2" customFormat="1" ht="12">
      <c r="A321" s="41"/>
      <c r="B321" s="42"/>
      <c r="C321" s="43"/>
      <c r="D321" s="230" t="s">
        <v>215</v>
      </c>
      <c r="E321" s="43"/>
      <c r="F321" s="231" t="s">
        <v>499</v>
      </c>
      <c r="G321" s="43"/>
      <c r="H321" s="43"/>
      <c r="I321" s="232"/>
      <c r="J321" s="43"/>
      <c r="K321" s="43"/>
      <c r="L321" s="47"/>
      <c r="M321" s="233"/>
      <c r="N321" s="234"/>
      <c r="O321" s="87"/>
      <c r="P321" s="87"/>
      <c r="Q321" s="87"/>
      <c r="R321" s="87"/>
      <c r="S321" s="87"/>
      <c r="T321" s="88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T321" s="20" t="s">
        <v>215</v>
      </c>
      <c r="AU321" s="20" t="s">
        <v>92</v>
      </c>
    </row>
    <row r="322" spans="1:47" s="2" customFormat="1" ht="12">
      <c r="A322" s="41"/>
      <c r="B322" s="42"/>
      <c r="C322" s="43"/>
      <c r="D322" s="235" t="s">
        <v>217</v>
      </c>
      <c r="E322" s="43"/>
      <c r="F322" s="236" t="s">
        <v>500</v>
      </c>
      <c r="G322" s="43"/>
      <c r="H322" s="43"/>
      <c r="I322" s="232"/>
      <c r="J322" s="43"/>
      <c r="K322" s="43"/>
      <c r="L322" s="47"/>
      <c r="M322" s="233"/>
      <c r="N322" s="234"/>
      <c r="O322" s="87"/>
      <c r="P322" s="87"/>
      <c r="Q322" s="87"/>
      <c r="R322" s="87"/>
      <c r="S322" s="87"/>
      <c r="T322" s="88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T322" s="20" t="s">
        <v>217</v>
      </c>
      <c r="AU322" s="20" t="s">
        <v>92</v>
      </c>
    </row>
    <row r="323" spans="1:51" s="13" customFormat="1" ht="12">
      <c r="A323" s="13"/>
      <c r="B323" s="237"/>
      <c r="C323" s="238"/>
      <c r="D323" s="230" t="s">
        <v>219</v>
      </c>
      <c r="E323" s="239" t="s">
        <v>19</v>
      </c>
      <c r="F323" s="240" t="s">
        <v>501</v>
      </c>
      <c r="G323" s="238"/>
      <c r="H323" s="239" t="s">
        <v>19</v>
      </c>
      <c r="I323" s="241"/>
      <c r="J323" s="238"/>
      <c r="K323" s="238"/>
      <c r="L323" s="242"/>
      <c r="M323" s="243"/>
      <c r="N323" s="244"/>
      <c r="O323" s="244"/>
      <c r="P323" s="244"/>
      <c r="Q323" s="244"/>
      <c r="R323" s="244"/>
      <c r="S323" s="244"/>
      <c r="T323" s="24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6" t="s">
        <v>219</v>
      </c>
      <c r="AU323" s="246" t="s">
        <v>92</v>
      </c>
      <c r="AV323" s="13" t="s">
        <v>79</v>
      </c>
      <c r="AW323" s="13" t="s">
        <v>33</v>
      </c>
      <c r="AX323" s="13" t="s">
        <v>72</v>
      </c>
      <c r="AY323" s="246" t="s">
        <v>207</v>
      </c>
    </row>
    <row r="324" spans="1:51" s="14" customFormat="1" ht="12">
      <c r="A324" s="14"/>
      <c r="B324" s="247"/>
      <c r="C324" s="248"/>
      <c r="D324" s="230" t="s">
        <v>219</v>
      </c>
      <c r="E324" s="249" t="s">
        <v>19</v>
      </c>
      <c r="F324" s="250" t="s">
        <v>502</v>
      </c>
      <c r="G324" s="248"/>
      <c r="H324" s="251">
        <v>82.029</v>
      </c>
      <c r="I324" s="252"/>
      <c r="J324" s="248"/>
      <c r="K324" s="248"/>
      <c r="L324" s="253"/>
      <c r="M324" s="254"/>
      <c r="N324" s="255"/>
      <c r="O324" s="255"/>
      <c r="P324" s="255"/>
      <c r="Q324" s="255"/>
      <c r="R324" s="255"/>
      <c r="S324" s="255"/>
      <c r="T324" s="256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7" t="s">
        <v>219</v>
      </c>
      <c r="AU324" s="257" t="s">
        <v>92</v>
      </c>
      <c r="AV324" s="14" t="s">
        <v>81</v>
      </c>
      <c r="AW324" s="14" t="s">
        <v>33</v>
      </c>
      <c r="AX324" s="14" t="s">
        <v>72</v>
      </c>
      <c r="AY324" s="257" t="s">
        <v>207</v>
      </c>
    </row>
    <row r="325" spans="1:51" s="13" customFormat="1" ht="12">
      <c r="A325" s="13"/>
      <c r="B325" s="237"/>
      <c r="C325" s="238"/>
      <c r="D325" s="230" t="s">
        <v>219</v>
      </c>
      <c r="E325" s="239" t="s">
        <v>19</v>
      </c>
      <c r="F325" s="240" t="s">
        <v>503</v>
      </c>
      <c r="G325" s="238"/>
      <c r="H325" s="239" t="s">
        <v>19</v>
      </c>
      <c r="I325" s="241"/>
      <c r="J325" s="238"/>
      <c r="K325" s="238"/>
      <c r="L325" s="242"/>
      <c r="M325" s="243"/>
      <c r="N325" s="244"/>
      <c r="O325" s="244"/>
      <c r="P325" s="244"/>
      <c r="Q325" s="244"/>
      <c r="R325" s="244"/>
      <c r="S325" s="244"/>
      <c r="T325" s="24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6" t="s">
        <v>219</v>
      </c>
      <c r="AU325" s="246" t="s">
        <v>92</v>
      </c>
      <c r="AV325" s="13" t="s">
        <v>79</v>
      </c>
      <c r="AW325" s="13" t="s">
        <v>33</v>
      </c>
      <c r="AX325" s="13" t="s">
        <v>72</v>
      </c>
      <c r="AY325" s="246" t="s">
        <v>207</v>
      </c>
    </row>
    <row r="326" spans="1:51" s="14" customFormat="1" ht="12">
      <c r="A326" s="14"/>
      <c r="B326" s="247"/>
      <c r="C326" s="248"/>
      <c r="D326" s="230" t="s">
        <v>219</v>
      </c>
      <c r="E326" s="249" t="s">
        <v>19</v>
      </c>
      <c r="F326" s="250" t="s">
        <v>504</v>
      </c>
      <c r="G326" s="248"/>
      <c r="H326" s="251">
        <v>58.016</v>
      </c>
      <c r="I326" s="252"/>
      <c r="J326" s="248"/>
      <c r="K326" s="248"/>
      <c r="L326" s="253"/>
      <c r="M326" s="254"/>
      <c r="N326" s="255"/>
      <c r="O326" s="255"/>
      <c r="P326" s="255"/>
      <c r="Q326" s="255"/>
      <c r="R326" s="255"/>
      <c r="S326" s="255"/>
      <c r="T326" s="256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7" t="s">
        <v>219</v>
      </c>
      <c r="AU326" s="257" t="s">
        <v>92</v>
      </c>
      <c r="AV326" s="14" t="s">
        <v>81</v>
      </c>
      <c r="AW326" s="14" t="s">
        <v>33</v>
      </c>
      <c r="AX326" s="14" t="s">
        <v>72</v>
      </c>
      <c r="AY326" s="257" t="s">
        <v>207</v>
      </c>
    </row>
    <row r="327" spans="1:51" s="14" customFormat="1" ht="12">
      <c r="A327" s="14"/>
      <c r="B327" s="247"/>
      <c r="C327" s="248"/>
      <c r="D327" s="230" t="s">
        <v>219</v>
      </c>
      <c r="E327" s="249" t="s">
        <v>19</v>
      </c>
      <c r="F327" s="250" t="s">
        <v>505</v>
      </c>
      <c r="G327" s="248"/>
      <c r="H327" s="251">
        <v>75.864</v>
      </c>
      <c r="I327" s="252"/>
      <c r="J327" s="248"/>
      <c r="K327" s="248"/>
      <c r="L327" s="253"/>
      <c r="M327" s="254"/>
      <c r="N327" s="255"/>
      <c r="O327" s="255"/>
      <c r="P327" s="255"/>
      <c r="Q327" s="255"/>
      <c r="R327" s="255"/>
      <c r="S327" s="255"/>
      <c r="T327" s="256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7" t="s">
        <v>219</v>
      </c>
      <c r="AU327" s="257" t="s">
        <v>92</v>
      </c>
      <c r="AV327" s="14" t="s">
        <v>81</v>
      </c>
      <c r="AW327" s="14" t="s">
        <v>33</v>
      </c>
      <c r="AX327" s="14" t="s">
        <v>72</v>
      </c>
      <c r="AY327" s="257" t="s">
        <v>207</v>
      </c>
    </row>
    <row r="328" spans="1:51" s="14" customFormat="1" ht="12">
      <c r="A328" s="14"/>
      <c r="B328" s="247"/>
      <c r="C328" s="248"/>
      <c r="D328" s="230" t="s">
        <v>219</v>
      </c>
      <c r="E328" s="249" t="s">
        <v>19</v>
      </c>
      <c r="F328" s="250" t="s">
        <v>506</v>
      </c>
      <c r="G328" s="248"/>
      <c r="H328" s="251">
        <v>42.981</v>
      </c>
      <c r="I328" s="252"/>
      <c r="J328" s="248"/>
      <c r="K328" s="248"/>
      <c r="L328" s="253"/>
      <c r="M328" s="254"/>
      <c r="N328" s="255"/>
      <c r="O328" s="255"/>
      <c r="P328" s="255"/>
      <c r="Q328" s="255"/>
      <c r="R328" s="255"/>
      <c r="S328" s="255"/>
      <c r="T328" s="256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7" t="s">
        <v>219</v>
      </c>
      <c r="AU328" s="257" t="s">
        <v>92</v>
      </c>
      <c r="AV328" s="14" t="s">
        <v>81</v>
      </c>
      <c r="AW328" s="14" t="s">
        <v>33</v>
      </c>
      <c r="AX328" s="14" t="s">
        <v>72</v>
      </c>
      <c r="AY328" s="257" t="s">
        <v>207</v>
      </c>
    </row>
    <row r="329" spans="1:51" s="13" customFormat="1" ht="12">
      <c r="A329" s="13"/>
      <c r="B329" s="237"/>
      <c r="C329" s="238"/>
      <c r="D329" s="230" t="s">
        <v>219</v>
      </c>
      <c r="E329" s="239" t="s">
        <v>19</v>
      </c>
      <c r="F329" s="240" t="s">
        <v>507</v>
      </c>
      <c r="G329" s="238"/>
      <c r="H329" s="239" t="s">
        <v>19</v>
      </c>
      <c r="I329" s="241"/>
      <c r="J329" s="238"/>
      <c r="K329" s="238"/>
      <c r="L329" s="242"/>
      <c r="M329" s="243"/>
      <c r="N329" s="244"/>
      <c r="O329" s="244"/>
      <c r="P329" s="244"/>
      <c r="Q329" s="244"/>
      <c r="R329" s="244"/>
      <c r="S329" s="244"/>
      <c r="T329" s="24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6" t="s">
        <v>219</v>
      </c>
      <c r="AU329" s="246" t="s">
        <v>92</v>
      </c>
      <c r="AV329" s="13" t="s">
        <v>79</v>
      </c>
      <c r="AW329" s="13" t="s">
        <v>33</v>
      </c>
      <c r="AX329" s="13" t="s">
        <v>72</v>
      </c>
      <c r="AY329" s="246" t="s">
        <v>207</v>
      </c>
    </row>
    <row r="330" spans="1:51" s="14" customFormat="1" ht="12">
      <c r="A330" s="14"/>
      <c r="B330" s="247"/>
      <c r="C330" s="248"/>
      <c r="D330" s="230" t="s">
        <v>219</v>
      </c>
      <c r="E330" s="249" t="s">
        <v>19</v>
      </c>
      <c r="F330" s="250" t="s">
        <v>508</v>
      </c>
      <c r="G330" s="248"/>
      <c r="H330" s="251">
        <v>52.82</v>
      </c>
      <c r="I330" s="252"/>
      <c r="J330" s="248"/>
      <c r="K330" s="248"/>
      <c r="L330" s="253"/>
      <c r="M330" s="254"/>
      <c r="N330" s="255"/>
      <c r="O330" s="255"/>
      <c r="P330" s="255"/>
      <c r="Q330" s="255"/>
      <c r="R330" s="255"/>
      <c r="S330" s="255"/>
      <c r="T330" s="256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7" t="s">
        <v>219</v>
      </c>
      <c r="AU330" s="257" t="s">
        <v>92</v>
      </c>
      <c r="AV330" s="14" t="s">
        <v>81</v>
      </c>
      <c r="AW330" s="14" t="s">
        <v>33</v>
      </c>
      <c r="AX330" s="14" t="s">
        <v>72</v>
      </c>
      <c r="AY330" s="257" t="s">
        <v>207</v>
      </c>
    </row>
    <row r="331" spans="1:51" s="15" customFormat="1" ht="12">
      <c r="A331" s="15"/>
      <c r="B331" s="258"/>
      <c r="C331" s="259"/>
      <c r="D331" s="230" t="s">
        <v>219</v>
      </c>
      <c r="E331" s="260" t="s">
        <v>143</v>
      </c>
      <c r="F331" s="261" t="s">
        <v>222</v>
      </c>
      <c r="G331" s="259"/>
      <c r="H331" s="262">
        <v>311.71</v>
      </c>
      <c r="I331" s="263"/>
      <c r="J331" s="259"/>
      <c r="K331" s="259"/>
      <c r="L331" s="264"/>
      <c r="M331" s="265"/>
      <c r="N331" s="266"/>
      <c r="O331" s="266"/>
      <c r="P331" s="266"/>
      <c r="Q331" s="266"/>
      <c r="R331" s="266"/>
      <c r="S331" s="266"/>
      <c r="T331" s="267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68" t="s">
        <v>219</v>
      </c>
      <c r="AU331" s="268" t="s">
        <v>92</v>
      </c>
      <c r="AV331" s="15" t="s">
        <v>111</v>
      </c>
      <c r="AW331" s="15" t="s">
        <v>33</v>
      </c>
      <c r="AX331" s="15" t="s">
        <v>79</v>
      </c>
      <c r="AY331" s="268" t="s">
        <v>207</v>
      </c>
    </row>
    <row r="332" spans="1:65" s="2" customFormat="1" ht="24.15" customHeight="1">
      <c r="A332" s="41"/>
      <c r="B332" s="42"/>
      <c r="C332" s="217" t="s">
        <v>509</v>
      </c>
      <c r="D332" s="217" t="s">
        <v>209</v>
      </c>
      <c r="E332" s="218" t="s">
        <v>510</v>
      </c>
      <c r="F332" s="219" t="s">
        <v>511</v>
      </c>
      <c r="G332" s="220" t="s">
        <v>212</v>
      </c>
      <c r="H332" s="221">
        <v>311.71</v>
      </c>
      <c r="I332" s="222"/>
      <c r="J332" s="223">
        <f>ROUND(I332*H332,2)</f>
        <v>0</v>
      </c>
      <c r="K332" s="219" t="s">
        <v>213</v>
      </c>
      <c r="L332" s="47"/>
      <c r="M332" s="224" t="s">
        <v>19</v>
      </c>
      <c r="N332" s="225" t="s">
        <v>43</v>
      </c>
      <c r="O332" s="87"/>
      <c r="P332" s="226">
        <f>O332*H332</f>
        <v>0</v>
      </c>
      <c r="Q332" s="226">
        <v>0.004</v>
      </c>
      <c r="R332" s="226">
        <f>Q332*H332</f>
        <v>1.24684</v>
      </c>
      <c r="S332" s="226">
        <v>0</v>
      </c>
      <c r="T332" s="227">
        <f>S332*H332</f>
        <v>0</v>
      </c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R332" s="228" t="s">
        <v>111</v>
      </c>
      <c r="AT332" s="228" t="s">
        <v>209</v>
      </c>
      <c r="AU332" s="228" t="s">
        <v>92</v>
      </c>
      <c r="AY332" s="20" t="s">
        <v>207</v>
      </c>
      <c r="BE332" s="229">
        <f>IF(N332="základní",J332,0)</f>
        <v>0</v>
      </c>
      <c r="BF332" s="229">
        <f>IF(N332="snížená",J332,0)</f>
        <v>0</v>
      </c>
      <c r="BG332" s="229">
        <f>IF(N332="zákl. přenesená",J332,0)</f>
        <v>0</v>
      </c>
      <c r="BH332" s="229">
        <f>IF(N332="sníž. přenesená",J332,0)</f>
        <v>0</v>
      </c>
      <c r="BI332" s="229">
        <f>IF(N332="nulová",J332,0)</f>
        <v>0</v>
      </c>
      <c r="BJ332" s="20" t="s">
        <v>79</v>
      </c>
      <c r="BK332" s="229">
        <f>ROUND(I332*H332,2)</f>
        <v>0</v>
      </c>
      <c r="BL332" s="20" t="s">
        <v>111</v>
      </c>
      <c r="BM332" s="228" t="s">
        <v>512</v>
      </c>
    </row>
    <row r="333" spans="1:47" s="2" customFormat="1" ht="12">
      <c r="A333" s="41"/>
      <c r="B333" s="42"/>
      <c r="C333" s="43"/>
      <c r="D333" s="230" t="s">
        <v>215</v>
      </c>
      <c r="E333" s="43"/>
      <c r="F333" s="231" t="s">
        <v>513</v>
      </c>
      <c r="G333" s="43"/>
      <c r="H333" s="43"/>
      <c r="I333" s="232"/>
      <c r="J333" s="43"/>
      <c r="K333" s="43"/>
      <c r="L333" s="47"/>
      <c r="M333" s="233"/>
      <c r="N333" s="234"/>
      <c r="O333" s="87"/>
      <c r="P333" s="87"/>
      <c r="Q333" s="87"/>
      <c r="R333" s="87"/>
      <c r="S333" s="87"/>
      <c r="T333" s="88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T333" s="20" t="s">
        <v>215</v>
      </c>
      <c r="AU333" s="20" t="s">
        <v>92</v>
      </c>
    </row>
    <row r="334" spans="1:47" s="2" customFormat="1" ht="12">
      <c r="A334" s="41"/>
      <c r="B334" s="42"/>
      <c r="C334" s="43"/>
      <c r="D334" s="235" t="s">
        <v>217</v>
      </c>
      <c r="E334" s="43"/>
      <c r="F334" s="236" t="s">
        <v>514</v>
      </c>
      <c r="G334" s="43"/>
      <c r="H334" s="43"/>
      <c r="I334" s="232"/>
      <c r="J334" s="43"/>
      <c r="K334" s="43"/>
      <c r="L334" s="47"/>
      <c r="M334" s="233"/>
      <c r="N334" s="234"/>
      <c r="O334" s="87"/>
      <c r="P334" s="87"/>
      <c r="Q334" s="87"/>
      <c r="R334" s="87"/>
      <c r="S334" s="87"/>
      <c r="T334" s="88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T334" s="20" t="s">
        <v>217</v>
      </c>
      <c r="AU334" s="20" t="s">
        <v>92</v>
      </c>
    </row>
    <row r="335" spans="1:51" s="14" customFormat="1" ht="12">
      <c r="A335" s="14"/>
      <c r="B335" s="247"/>
      <c r="C335" s="248"/>
      <c r="D335" s="230" t="s">
        <v>219</v>
      </c>
      <c r="E335" s="249" t="s">
        <v>19</v>
      </c>
      <c r="F335" s="250" t="s">
        <v>143</v>
      </c>
      <c r="G335" s="248"/>
      <c r="H335" s="251">
        <v>311.71</v>
      </c>
      <c r="I335" s="252"/>
      <c r="J335" s="248"/>
      <c r="K335" s="248"/>
      <c r="L335" s="253"/>
      <c r="M335" s="254"/>
      <c r="N335" s="255"/>
      <c r="O335" s="255"/>
      <c r="P335" s="255"/>
      <c r="Q335" s="255"/>
      <c r="R335" s="255"/>
      <c r="S335" s="255"/>
      <c r="T335" s="256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7" t="s">
        <v>219</v>
      </c>
      <c r="AU335" s="257" t="s">
        <v>92</v>
      </c>
      <c r="AV335" s="14" t="s">
        <v>81</v>
      </c>
      <c r="AW335" s="14" t="s">
        <v>33</v>
      </c>
      <c r="AX335" s="14" t="s">
        <v>79</v>
      </c>
      <c r="AY335" s="257" t="s">
        <v>207</v>
      </c>
    </row>
    <row r="336" spans="1:65" s="2" customFormat="1" ht="24.15" customHeight="1">
      <c r="A336" s="41"/>
      <c r="B336" s="42"/>
      <c r="C336" s="217" t="s">
        <v>515</v>
      </c>
      <c r="D336" s="217" t="s">
        <v>209</v>
      </c>
      <c r="E336" s="218" t="s">
        <v>516</v>
      </c>
      <c r="F336" s="219" t="s">
        <v>517</v>
      </c>
      <c r="G336" s="220" t="s">
        <v>212</v>
      </c>
      <c r="H336" s="221">
        <v>311.71</v>
      </c>
      <c r="I336" s="222"/>
      <c r="J336" s="223">
        <f>ROUND(I336*H336,2)</f>
        <v>0</v>
      </c>
      <c r="K336" s="219" t="s">
        <v>213</v>
      </c>
      <c r="L336" s="47"/>
      <c r="M336" s="224" t="s">
        <v>19</v>
      </c>
      <c r="N336" s="225" t="s">
        <v>43</v>
      </c>
      <c r="O336" s="87"/>
      <c r="P336" s="226">
        <f>O336*H336</f>
        <v>0</v>
      </c>
      <c r="Q336" s="226">
        <v>0.0156</v>
      </c>
      <c r="R336" s="226">
        <f>Q336*H336</f>
        <v>4.8626759999999996</v>
      </c>
      <c r="S336" s="226">
        <v>0</v>
      </c>
      <c r="T336" s="227">
        <f>S336*H336</f>
        <v>0</v>
      </c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R336" s="228" t="s">
        <v>111</v>
      </c>
      <c r="AT336" s="228" t="s">
        <v>209</v>
      </c>
      <c r="AU336" s="228" t="s">
        <v>92</v>
      </c>
      <c r="AY336" s="20" t="s">
        <v>207</v>
      </c>
      <c r="BE336" s="229">
        <f>IF(N336="základní",J336,0)</f>
        <v>0</v>
      </c>
      <c r="BF336" s="229">
        <f>IF(N336="snížená",J336,0)</f>
        <v>0</v>
      </c>
      <c r="BG336" s="229">
        <f>IF(N336="zákl. přenesená",J336,0)</f>
        <v>0</v>
      </c>
      <c r="BH336" s="229">
        <f>IF(N336="sníž. přenesená",J336,0)</f>
        <v>0</v>
      </c>
      <c r="BI336" s="229">
        <f>IF(N336="nulová",J336,0)</f>
        <v>0</v>
      </c>
      <c r="BJ336" s="20" t="s">
        <v>79</v>
      </c>
      <c r="BK336" s="229">
        <f>ROUND(I336*H336,2)</f>
        <v>0</v>
      </c>
      <c r="BL336" s="20" t="s">
        <v>111</v>
      </c>
      <c r="BM336" s="228" t="s">
        <v>518</v>
      </c>
    </row>
    <row r="337" spans="1:47" s="2" customFormat="1" ht="12">
      <c r="A337" s="41"/>
      <c r="B337" s="42"/>
      <c r="C337" s="43"/>
      <c r="D337" s="230" t="s">
        <v>215</v>
      </c>
      <c r="E337" s="43"/>
      <c r="F337" s="231" t="s">
        <v>519</v>
      </c>
      <c r="G337" s="43"/>
      <c r="H337" s="43"/>
      <c r="I337" s="232"/>
      <c r="J337" s="43"/>
      <c r="K337" s="43"/>
      <c r="L337" s="47"/>
      <c r="M337" s="233"/>
      <c r="N337" s="234"/>
      <c r="O337" s="87"/>
      <c r="P337" s="87"/>
      <c r="Q337" s="87"/>
      <c r="R337" s="87"/>
      <c r="S337" s="87"/>
      <c r="T337" s="88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T337" s="20" t="s">
        <v>215</v>
      </c>
      <c r="AU337" s="20" t="s">
        <v>92</v>
      </c>
    </row>
    <row r="338" spans="1:47" s="2" customFormat="1" ht="12">
      <c r="A338" s="41"/>
      <c r="B338" s="42"/>
      <c r="C338" s="43"/>
      <c r="D338" s="235" t="s">
        <v>217</v>
      </c>
      <c r="E338" s="43"/>
      <c r="F338" s="236" t="s">
        <v>520</v>
      </c>
      <c r="G338" s="43"/>
      <c r="H338" s="43"/>
      <c r="I338" s="232"/>
      <c r="J338" s="43"/>
      <c r="K338" s="43"/>
      <c r="L338" s="47"/>
      <c r="M338" s="233"/>
      <c r="N338" s="234"/>
      <c r="O338" s="87"/>
      <c r="P338" s="87"/>
      <c r="Q338" s="87"/>
      <c r="R338" s="87"/>
      <c r="S338" s="87"/>
      <c r="T338" s="88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T338" s="20" t="s">
        <v>217</v>
      </c>
      <c r="AU338" s="20" t="s">
        <v>92</v>
      </c>
    </row>
    <row r="339" spans="1:51" s="14" customFormat="1" ht="12">
      <c r="A339" s="14"/>
      <c r="B339" s="247"/>
      <c r="C339" s="248"/>
      <c r="D339" s="230" t="s">
        <v>219</v>
      </c>
      <c r="E339" s="249" t="s">
        <v>19</v>
      </c>
      <c r="F339" s="250" t="s">
        <v>143</v>
      </c>
      <c r="G339" s="248"/>
      <c r="H339" s="251">
        <v>311.71</v>
      </c>
      <c r="I339" s="252"/>
      <c r="J339" s="248"/>
      <c r="K339" s="248"/>
      <c r="L339" s="253"/>
      <c r="M339" s="254"/>
      <c r="N339" s="255"/>
      <c r="O339" s="255"/>
      <c r="P339" s="255"/>
      <c r="Q339" s="255"/>
      <c r="R339" s="255"/>
      <c r="S339" s="255"/>
      <c r="T339" s="256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7" t="s">
        <v>219</v>
      </c>
      <c r="AU339" s="257" t="s">
        <v>92</v>
      </c>
      <c r="AV339" s="14" t="s">
        <v>81</v>
      </c>
      <c r="AW339" s="14" t="s">
        <v>33</v>
      </c>
      <c r="AX339" s="14" t="s">
        <v>79</v>
      </c>
      <c r="AY339" s="257" t="s">
        <v>207</v>
      </c>
    </row>
    <row r="340" spans="1:63" s="12" customFormat="1" ht="20.85" customHeight="1">
      <c r="A340" s="12"/>
      <c r="B340" s="201"/>
      <c r="C340" s="202"/>
      <c r="D340" s="203" t="s">
        <v>71</v>
      </c>
      <c r="E340" s="215" t="s">
        <v>521</v>
      </c>
      <c r="F340" s="215" t="s">
        <v>522</v>
      </c>
      <c r="G340" s="202"/>
      <c r="H340" s="202"/>
      <c r="I340" s="205"/>
      <c r="J340" s="216">
        <f>BK340</f>
        <v>0</v>
      </c>
      <c r="K340" s="202"/>
      <c r="L340" s="207"/>
      <c r="M340" s="208"/>
      <c r="N340" s="209"/>
      <c r="O340" s="209"/>
      <c r="P340" s="210">
        <f>SUM(P341:P377)</f>
        <v>0</v>
      </c>
      <c r="Q340" s="209"/>
      <c r="R340" s="210">
        <f>SUM(R341:R377)</f>
        <v>1.70497396</v>
      </c>
      <c r="S340" s="209"/>
      <c r="T340" s="211">
        <f>SUM(T341:T377)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12" t="s">
        <v>79</v>
      </c>
      <c r="AT340" s="213" t="s">
        <v>71</v>
      </c>
      <c r="AU340" s="213" t="s">
        <v>81</v>
      </c>
      <c r="AY340" s="212" t="s">
        <v>207</v>
      </c>
      <c r="BK340" s="214">
        <f>SUM(BK341:BK377)</f>
        <v>0</v>
      </c>
    </row>
    <row r="341" spans="1:65" s="2" customFormat="1" ht="33" customHeight="1">
      <c r="A341" s="41"/>
      <c r="B341" s="42"/>
      <c r="C341" s="217" t="s">
        <v>523</v>
      </c>
      <c r="D341" s="217" t="s">
        <v>209</v>
      </c>
      <c r="E341" s="218" t="s">
        <v>524</v>
      </c>
      <c r="F341" s="219" t="s">
        <v>525</v>
      </c>
      <c r="G341" s="220" t="s">
        <v>212</v>
      </c>
      <c r="H341" s="221">
        <v>114.61</v>
      </c>
      <c r="I341" s="222"/>
      <c r="J341" s="223">
        <f>ROUND(I341*H341,2)</f>
        <v>0</v>
      </c>
      <c r="K341" s="219" t="s">
        <v>331</v>
      </c>
      <c r="L341" s="47"/>
      <c r="M341" s="224" t="s">
        <v>19</v>
      </c>
      <c r="N341" s="225" t="s">
        <v>43</v>
      </c>
      <c r="O341" s="87"/>
      <c r="P341" s="226">
        <f>O341*H341</f>
        <v>0</v>
      </c>
      <c r="Q341" s="226">
        <v>0.0102</v>
      </c>
      <c r="R341" s="226">
        <f>Q341*H341</f>
        <v>1.169022</v>
      </c>
      <c r="S341" s="226">
        <v>0</v>
      </c>
      <c r="T341" s="227">
        <f>S341*H341</f>
        <v>0</v>
      </c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R341" s="228" t="s">
        <v>111</v>
      </c>
      <c r="AT341" s="228" t="s">
        <v>209</v>
      </c>
      <c r="AU341" s="228" t="s">
        <v>92</v>
      </c>
      <c r="AY341" s="20" t="s">
        <v>207</v>
      </c>
      <c r="BE341" s="229">
        <f>IF(N341="základní",J341,0)</f>
        <v>0</v>
      </c>
      <c r="BF341" s="229">
        <f>IF(N341="snížená",J341,0)</f>
        <v>0</v>
      </c>
      <c r="BG341" s="229">
        <f>IF(N341="zákl. přenesená",J341,0)</f>
        <v>0</v>
      </c>
      <c r="BH341" s="229">
        <f>IF(N341="sníž. přenesená",J341,0)</f>
        <v>0</v>
      </c>
      <c r="BI341" s="229">
        <f>IF(N341="nulová",J341,0)</f>
        <v>0</v>
      </c>
      <c r="BJ341" s="20" t="s">
        <v>79</v>
      </c>
      <c r="BK341" s="229">
        <f>ROUND(I341*H341,2)</f>
        <v>0</v>
      </c>
      <c r="BL341" s="20" t="s">
        <v>111</v>
      </c>
      <c r="BM341" s="228" t="s">
        <v>526</v>
      </c>
    </row>
    <row r="342" spans="1:47" s="2" customFormat="1" ht="12">
      <c r="A342" s="41"/>
      <c r="B342" s="42"/>
      <c r="C342" s="43"/>
      <c r="D342" s="230" t="s">
        <v>215</v>
      </c>
      <c r="E342" s="43"/>
      <c r="F342" s="231" t="s">
        <v>525</v>
      </c>
      <c r="G342" s="43"/>
      <c r="H342" s="43"/>
      <c r="I342" s="232"/>
      <c r="J342" s="43"/>
      <c r="K342" s="43"/>
      <c r="L342" s="47"/>
      <c r="M342" s="233"/>
      <c r="N342" s="234"/>
      <c r="O342" s="87"/>
      <c r="P342" s="87"/>
      <c r="Q342" s="87"/>
      <c r="R342" s="87"/>
      <c r="S342" s="87"/>
      <c r="T342" s="88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T342" s="20" t="s">
        <v>215</v>
      </c>
      <c r="AU342" s="20" t="s">
        <v>92</v>
      </c>
    </row>
    <row r="343" spans="1:51" s="14" customFormat="1" ht="12">
      <c r="A343" s="14"/>
      <c r="B343" s="247"/>
      <c r="C343" s="248"/>
      <c r="D343" s="230" t="s">
        <v>219</v>
      </c>
      <c r="E343" s="249" t="s">
        <v>19</v>
      </c>
      <c r="F343" s="250" t="s">
        <v>148</v>
      </c>
      <c r="G343" s="248"/>
      <c r="H343" s="251">
        <v>94.648</v>
      </c>
      <c r="I343" s="252"/>
      <c r="J343" s="248"/>
      <c r="K343" s="248"/>
      <c r="L343" s="253"/>
      <c r="M343" s="254"/>
      <c r="N343" s="255"/>
      <c r="O343" s="255"/>
      <c r="P343" s="255"/>
      <c r="Q343" s="255"/>
      <c r="R343" s="255"/>
      <c r="S343" s="255"/>
      <c r="T343" s="256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7" t="s">
        <v>219</v>
      </c>
      <c r="AU343" s="257" t="s">
        <v>92</v>
      </c>
      <c r="AV343" s="14" t="s">
        <v>81</v>
      </c>
      <c r="AW343" s="14" t="s">
        <v>33</v>
      </c>
      <c r="AX343" s="14" t="s">
        <v>72</v>
      </c>
      <c r="AY343" s="257" t="s">
        <v>207</v>
      </c>
    </row>
    <row r="344" spans="1:51" s="13" customFormat="1" ht="12">
      <c r="A344" s="13"/>
      <c r="B344" s="237"/>
      <c r="C344" s="238"/>
      <c r="D344" s="230" t="s">
        <v>219</v>
      </c>
      <c r="E344" s="239" t="s">
        <v>19</v>
      </c>
      <c r="F344" s="240" t="s">
        <v>307</v>
      </c>
      <c r="G344" s="238"/>
      <c r="H344" s="239" t="s">
        <v>19</v>
      </c>
      <c r="I344" s="241"/>
      <c r="J344" s="238"/>
      <c r="K344" s="238"/>
      <c r="L344" s="242"/>
      <c r="M344" s="243"/>
      <c r="N344" s="244"/>
      <c r="O344" s="244"/>
      <c r="P344" s="244"/>
      <c r="Q344" s="244"/>
      <c r="R344" s="244"/>
      <c r="S344" s="244"/>
      <c r="T344" s="24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6" t="s">
        <v>219</v>
      </c>
      <c r="AU344" s="246" t="s">
        <v>92</v>
      </c>
      <c r="AV344" s="13" t="s">
        <v>79</v>
      </c>
      <c r="AW344" s="13" t="s">
        <v>33</v>
      </c>
      <c r="AX344" s="13" t="s">
        <v>72</v>
      </c>
      <c r="AY344" s="246" t="s">
        <v>207</v>
      </c>
    </row>
    <row r="345" spans="1:51" s="14" customFormat="1" ht="12">
      <c r="A345" s="14"/>
      <c r="B345" s="247"/>
      <c r="C345" s="248"/>
      <c r="D345" s="230" t="s">
        <v>219</v>
      </c>
      <c r="E345" s="249" t="s">
        <v>19</v>
      </c>
      <c r="F345" s="250" t="s">
        <v>527</v>
      </c>
      <c r="G345" s="248"/>
      <c r="H345" s="251">
        <v>1.004</v>
      </c>
      <c r="I345" s="252"/>
      <c r="J345" s="248"/>
      <c r="K345" s="248"/>
      <c r="L345" s="253"/>
      <c r="M345" s="254"/>
      <c r="N345" s="255"/>
      <c r="O345" s="255"/>
      <c r="P345" s="255"/>
      <c r="Q345" s="255"/>
      <c r="R345" s="255"/>
      <c r="S345" s="255"/>
      <c r="T345" s="256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7" t="s">
        <v>219</v>
      </c>
      <c r="AU345" s="257" t="s">
        <v>92</v>
      </c>
      <c r="AV345" s="14" t="s">
        <v>81</v>
      </c>
      <c r="AW345" s="14" t="s">
        <v>33</v>
      </c>
      <c r="AX345" s="14" t="s">
        <v>72</v>
      </c>
      <c r="AY345" s="257" t="s">
        <v>207</v>
      </c>
    </row>
    <row r="346" spans="1:51" s="14" customFormat="1" ht="12">
      <c r="A346" s="14"/>
      <c r="B346" s="247"/>
      <c r="C346" s="248"/>
      <c r="D346" s="230" t="s">
        <v>219</v>
      </c>
      <c r="E346" s="249" t="s">
        <v>19</v>
      </c>
      <c r="F346" s="250" t="s">
        <v>528</v>
      </c>
      <c r="G346" s="248"/>
      <c r="H346" s="251">
        <v>1.165</v>
      </c>
      <c r="I346" s="252"/>
      <c r="J346" s="248"/>
      <c r="K346" s="248"/>
      <c r="L346" s="253"/>
      <c r="M346" s="254"/>
      <c r="N346" s="255"/>
      <c r="O346" s="255"/>
      <c r="P346" s="255"/>
      <c r="Q346" s="255"/>
      <c r="R346" s="255"/>
      <c r="S346" s="255"/>
      <c r="T346" s="256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7" t="s">
        <v>219</v>
      </c>
      <c r="AU346" s="257" t="s">
        <v>92</v>
      </c>
      <c r="AV346" s="14" t="s">
        <v>81</v>
      </c>
      <c r="AW346" s="14" t="s">
        <v>33</v>
      </c>
      <c r="AX346" s="14" t="s">
        <v>72</v>
      </c>
      <c r="AY346" s="257" t="s">
        <v>207</v>
      </c>
    </row>
    <row r="347" spans="1:51" s="14" customFormat="1" ht="12">
      <c r="A347" s="14"/>
      <c r="B347" s="247"/>
      <c r="C347" s="248"/>
      <c r="D347" s="230" t="s">
        <v>219</v>
      </c>
      <c r="E347" s="249" t="s">
        <v>19</v>
      </c>
      <c r="F347" s="250" t="s">
        <v>529</v>
      </c>
      <c r="G347" s="248"/>
      <c r="H347" s="251">
        <v>1.326</v>
      </c>
      <c r="I347" s="252"/>
      <c r="J347" s="248"/>
      <c r="K347" s="248"/>
      <c r="L347" s="253"/>
      <c r="M347" s="254"/>
      <c r="N347" s="255"/>
      <c r="O347" s="255"/>
      <c r="P347" s="255"/>
      <c r="Q347" s="255"/>
      <c r="R347" s="255"/>
      <c r="S347" s="255"/>
      <c r="T347" s="256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7" t="s">
        <v>219</v>
      </c>
      <c r="AU347" s="257" t="s">
        <v>92</v>
      </c>
      <c r="AV347" s="14" t="s">
        <v>81</v>
      </c>
      <c r="AW347" s="14" t="s">
        <v>33</v>
      </c>
      <c r="AX347" s="14" t="s">
        <v>72</v>
      </c>
      <c r="AY347" s="257" t="s">
        <v>207</v>
      </c>
    </row>
    <row r="348" spans="1:51" s="14" customFormat="1" ht="12">
      <c r="A348" s="14"/>
      <c r="B348" s="247"/>
      <c r="C348" s="248"/>
      <c r="D348" s="230" t="s">
        <v>219</v>
      </c>
      <c r="E348" s="249" t="s">
        <v>19</v>
      </c>
      <c r="F348" s="250" t="s">
        <v>530</v>
      </c>
      <c r="G348" s="248"/>
      <c r="H348" s="251">
        <v>1.487</v>
      </c>
      <c r="I348" s="252"/>
      <c r="J348" s="248"/>
      <c r="K348" s="248"/>
      <c r="L348" s="253"/>
      <c r="M348" s="254"/>
      <c r="N348" s="255"/>
      <c r="O348" s="255"/>
      <c r="P348" s="255"/>
      <c r="Q348" s="255"/>
      <c r="R348" s="255"/>
      <c r="S348" s="255"/>
      <c r="T348" s="256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7" t="s">
        <v>219</v>
      </c>
      <c r="AU348" s="257" t="s">
        <v>92</v>
      </c>
      <c r="AV348" s="14" t="s">
        <v>81</v>
      </c>
      <c r="AW348" s="14" t="s">
        <v>33</v>
      </c>
      <c r="AX348" s="14" t="s">
        <v>72</v>
      </c>
      <c r="AY348" s="257" t="s">
        <v>207</v>
      </c>
    </row>
    <row r="349" spans="1:51" s="14" customFormat="1" ht="12">
      <c r="A349" s="14"/>
      <c r="B349" s="247"/>
      <c r="C349" s="248"/>
      <c r="D349" s="230" t="s">
        <v>219</v>
      </c>
      <c r="E349" s="249" t="s">
        <v>19</v>
      </c>
      <c r="F349" s="250" t="s">
        <v>531</v>
      </c>
      <c r="G349" s="248"/>
      <c r="H349" s="251">
        <v>1.026</v>
      </c>
      <c r="I349" s="252"/>
      <c r="J349" s="248"/>
      <c r="K349" s="248"/>
      <c r="L349" s="253"/>
      <c r="M349" s="254"/>
      <c r="N349" s="255"/>
      <c r="O349" s="255"/>
      <c r="P349" s="255"/>
      <c r="Q349" s="255"/>
      <c r="R349" s="255"/>
      <c r="S349" s="255"/>
      <c r="T349" s="256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7" t="s">
        <v>219</v>
      </c>
      <c r="AU349" s="257" t="s">
        <v>92</v>
      </c>
      <c r="AV349" s="14" t="s">
        <v>81</v>
      </c>
      <c r="AW349" s="14" t="s">
        <v>33</v>
      </c>
      <c r="AX349" s="14" t="s">
        <v>72</v>
      </c>
      <c r="AY349" s="257" t="s">
        <v>207</v>
      </c>
    </row>
    <row r="350" spans="1:51" s="14" customFormat="1" ht="12">
      <c r="A350" s="14"/>
      <c r="B350" s="247"/>
      <c r="C350" s="248"/>
      <c r="D350" s="230" t="s">
        <v>219</v>
      </c>
      <c r="E350" s="249" t="s">
        <v>19</v>
      </c>
      <c r="F350" s="250" t="s">
        <v>532</v>
      </c>
      <c r="G350" s="248"/>
      <c r="H350" s="251">
        <v>1.181</v>
      </c>
      <c r="I350" s="252"/>
      <c r="J350" s="248"/>
      <c r="K350" s="248"/>
      <c r="L350" s="253"/>
      <c r="M350" s="254"/>
      <c r="N350" s="255"/>
      <c r="O350" s="255"/>
      <c r="P350" s="255"/>
      <c r="Q350" s="255"/>
      <c r="R350" s="255"/>
      <c r="S350" s="255"/>
      <c r="T350" s="256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7" t="s">
        <v>219</v>
      </c>
      <c r="AU350" s="257" t="s">
        <v>92</v>
      </c>
      <c r="AV350" s="14" t="s">
        <v>81</v>
      </c>
      <c r="AW350" s="14" t="s">
        <v>33</v>
      </c>
      <c r="AX350" s="14" t="s">
        <v>72</v>
      </c>
      <c r="AY350" s="257" t="s">
        <v>207</v>
      </c>
    </row>
    <row r="351" spans="1:51" s="14" customFormat="1" ht="12">
      <c r="A351" s="14"/>
      <c r="B351" s="247"/>
      <c r="C351" s="248"/>
      <c r="D351" s="230" t="s">
        <v>219</v>
      </c>
      <c r="E351" s="249" t="s">
        <v>19</v>
      </c>
      <c r="F351" s="250" t="s">
        <v>533</v>
      </c>
      <c r="G351" s="248"/>
      <c r="H351" s="251">
        <v>1.343</v>
      </c>
      <c r="I351" s="252"/>
      <c r="J351" s="248"/>
      <c r="K351" s="248"/>
      <c r="L351" s="253"/>
      <c r="M351" s="254"/>
      <c r="N351" s="255"/>
      <c r="O351" s="255"/>
      <c r="P351" s="255"/>
      <c r="Q351" s="255"/>
      <c r="R351" s="255"/>
      <c r="S351" s="255"/>
      <c r="T351" s="256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7" t="s">
        <v>219</v>
      </c>
      <c r="AU351" s="257" t="s">
        <v>92</v>
      </c>
      <c r="AV351" s="14" t="s">
        <v>81</v>
      </c>
      <c r="AW351" s="14" t="s">
        <v>33</v>
      </c>
      <c r="AX351" s="14" t="s">
        <v>72</v>
      </c>
      <c r="AY351" s="257" t="s">
        <v>207</v>
      </c>
    </row>
    <row r="352" spans="1:51" s="14" customFormat="1" ht="12">
      <c r="A352" s="14"/>
      <c r="B352" s="247"/>
      <c r="C352" s="248"/>
      <c r="D352" s="230" t="s">
        <v>219</v>
      </c>
      <c r="E352" s="249" t="s">
        <v>19</v>
      </c>
      <c r="F352" s="250" t="s">
        <v>534</v>
      </c>
      <c r="G352" s="248"/>
      <c r="H352" s="251">
        <v>1.505</v>
      </c>
      <c r="I352" s="252"/>
      <c r="J352" s="248"/>
      <c r="K352" s="248"/>
      <c r="L352" s="253"/>
      <c r="M352" s="254"/>
      <c r="N352" s="255"/>
      <c r="O352" s="255"/>
      <c r="P352" s="255"/>
      <c r="Q352" s="255"/>
      <c r="R352" s="255"/>
      <c r="S352" s="255"/>
      <c r="T352" s="256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7" t="s">
        <v>219</v>
      </c>
      <c r="AU352" s="257" t="s">
        <v>92</v>
      </c>
      <c r="AV352" s="14" t="s">
        <v>81</v>
      </c>
      <c r="AW352" s="14" t="s">
        <v>33</v>
      </c>
      <c r="AX352" s="14" t="s">
        <v>72</v>
      </c>
      <c r="AY352" s="257" t="s">
        <v>207</v>
      </c>
    </row>
    <row r="353" spans="1:51" s="13" customFormat="1" ht="12">
      <c r="A353" s="13"/>
      <c r="B353" s="237"/>
      <c r="C353" s="238"/>
      <c r="D353" s="230" t="s">
        <v>219</v>
      </c>
      <c r="E353" s="239" t="s">
        <v>19</v>
      </c>
      <c r="F353" s="240" t="s">
        <v>318</v>
      </c>
      <c r="G353" s="238"/>
      <c r="H353" s="239" t="s">
        <v>19</v>
      </c>
      <c r="I353" s="241"/>
      <c r="J353" s="238"/>
      <c r="K353" s="238"/>
      <c r="L353" s="242"/>
      <c r="M353" s="243"/>
      <c r="N353" s="244"/>
      <c r="O353" s="244"/>
      <c r="P353" s="244"/>
      <c r="Q353" s="244"/>
      <c r="R353" s="244"/>
      <c r="S353" s="244"/>
      <c r="T353" s="245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6" t="s">
        <v>219</v>
      </c>
      <c r="AU353" s="246" t="s">
        <v>92</v>
      </c>
      <c r="AV353" s="13" t="s">
        <v>79</v>
      </c>
      <c r="AW353" s="13" t="s">
        <v>33</v>
      </c>
      <c r="AX353" s="13" t="s">
        <v>72</v>
      </c>
      <c r="AY353" s="246" t="s">
        <v>207</v>
      </c>
    </row>
    <row r="354" spans="1:51" s="14" customFormat="1" ht="12">
      <c r="A354" s="14"/>
      <c r="B354" s="247"/>
      <c r="C354" s="248"/>
      <c r="D354" s="230" t="s">
        <v>219</v>
      </c>
      <c r="E354" s="249" t="s">
        <v>19</v>
      </c>
      <c r="F354" s="250" t="s">
        <v>442</v>
      </c>
      <c r="G354" s="248"/>
      <c r="H354" s="251">
        <v>0.989</v>
      </c>
      <c r="I354" s="252"/>
      <c r="J354" s="248"/>
      <c r="K354" s="248"/>
      <c r="L354" s="253"/>
      <c r="M354" s="254"/>
      <c r="N354" s="255"/>
      <c r="O354" s="255"/>
      <c r="P354" s="255"/>
      <c r="Q354" s="255"/>
      <c r="R354" s="255"/>
      <c r="S354" s="255"/>
      <c r="T354" s="256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7" t="s">
        <v>219</v>
      </c>
      <c r="AU354" s="257" t="s">
        <v>92</v>
      </c>
      <c r="AV354" s="14" t="s">
        <v>81</v>
      </c>
      <c r="AW354" s="14" t="s">
        <v>33</v>
      </c>
      <c r="AX354" s="14" t="s">
        <v>72</v>
      </c>
      <c r="AY354" s="257" t="s">
        <v>207</v>
      </c>
    </row>
    <row r="355" spans="1:51" s="13" customFormat="1" ht="12">
      <c r="A355" s="13"/>
      <c r="B355" s="237"/>
      <c r="C355" s="238"/>
      <c r="D355" s="230" t="s">
        <v>219</v>
      </c>
      <c r="E355" s="239" t="s">
        <v>19</v>
      </c>
      <c r="F355" s="240" t="s">
        <v>322</v>
      </c>
      <c r="G355" s="238"/>
      <c r="H355" s="239" t="s">
        <v>19</v>
      </c>
      <c r="I355" s="241"/>
      <c r="J355" s="238"/>
      <c r="K355" s="238"/>
      <c r="L355" s="242"/>
      <c r="M355" s="243"/>
      <c r="N355" s="244"/>
      <c r="O355" s="244"/>
      <c r="P355" s="244"/>
      <c r="Q355" s="244"/>
      <c r="R355" s="244"/>
      <c r="S355" s="244"/>
      <c r="T355" s="245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6" t="s">
        <v>219</v>
      </c>
      <c r="AU355" s="246" t="s">
        <v>92</v>
      </c>
      <c r="AV355" s="13" t="s">
        <v>79</v>
      </c>
      <c r="AW355" s="13" t="s">
        <v>33</v>
      </c>
      <c r="AX355" s="13" t="s">
        <v>72</v>
      </c>
      <c r="AY355" s="246" t="s">
        <v>207</v>
      </c>
    </row>
    <row r="356" spans="1:51" s="14" customFormat="1" ht="12">
      <c r="A356" s="14"/>
      <c r="B356" s="247"/>
      <c r="C356" s="248"/>
      <c r="D356" s="230" t="s">
        <v>219</v>
      </c>
      <c r="E356" s="249" t="s">
        <v>19</v>
      </c>
      <c r="F356" s="250" t="s">
        <v>443</v>
      </c>
      <c r="G356" s="248"/>
      <c r="H356" s="251">
        <v>0.983</v>
      </c>
      <c r="I356" s="252"/>
      <c r="J356" s="248"/>
      <c r="K356" s="248"/>
      <c r="L356" s="253"/>
      <c r="M356" s="254"/>
      <c r="N356" s="255"/>
      <c r="O356" s="255"/>
      <c r="P356" s="255"/>
      <c r="Q356" s="255"/>
      <c r="R356" s="255"/>
      <c r="S356" s="255"/>
      <c r="T356" s="256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7" t="s">
        <v>219</v>
      </c>
      <c r="AU356" s="257" t="s">
        <v>92</v>
      </c>
      <c r="AV356" s="14" t="s">
        <v>81</v>
      </c>
      <c r="AW356" s="14" t="s">
        <v>33</v>
      </c>
      <c r="AX356" s="14" t="s">
        <v>72</v>
      </c>
      <c r="AY356" s="257" t="s">
        <v>207</v>
      </c>
    </row>
    <row r="357" spans="1:51" s="14" customFormat="1" ht="12">
      <c r="A357" s="14"/>
      <c r="B357" s="247"/>
      <c r="C357" s="248"/>
      <c r="D357" s="230" t="s">
        <v>219</v>
      </c>
      <c r="E357" s="249" t="s">
        <v>19</v>
      </c>
      <c r="F357" s="250" t="s">
        <v>444</v>
      </c>
      <c r="G357" s="248"/>
      <c r="H357" s="251">
        <v>1.261</v>
      </c>
      <c r="I357" s="252"/>
      <c r="J357" s="248"/>
      <c r="K357" s="248"/>
      <c r="L357" s="253"/>
      <c r="M357" s="254"/>
      <c r="N357" s="255"/>
      <c r="O357" s="255"/>
      <c r="P357" s="255"/>
      <c r="Q357" s="255"/>
      <c r="R357" s="255"/>
      <c r="S357" s="255"/>
      <c r="T357" s="256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7" t="s">
        <v>219</v>
      </c>
      <c r="AU357" s="257" t="s">
        <v>92</v>
      </c>
      <c r="AV357" s="14" t="s">
        <v>81</v>
      </c>
      <c r="AW357" s="14" t="s">
        <v>33</v>
      </c>
      <c r="AX357" s="14" t="s">
        <v>72</v>
      </c>
      <c r="AY357" s="257" t="s">
        <v>207</v>
      </c>
    </row>
    <row r="358" spans="1:51" s="14" customFormat="1" ht="12">
      <c r="A358" s="14"/>
      <c r="B358" s="247"/>
      <c r="C358" s="248"/>
      <c r="D358" s="230" t="s">
        <v>219</v>
      </c>
      <c r="E358" s="249" t="s">
        <v>19</v>
      </c>
      <c r="F358" s="250" t="s">
        <v>445</v>
      </c>
      <c r="G358" s="248"/>
      <c r="H358" s="251">
        <v>1.538</v>
      </c>
      <c r="I358" s="252"/>
      <c r="J358" s="248"/>
      <c r="K358" s="248"/>
      <c r="L358" s="253"/>
      <c r="M358" s="254"/>
      <c r="N358" s="255"/>
      <c r="O358" s="255"/>
      <c r="P358" s="255"/>
      <c r="Q358" s="255"/>
      <c r="R358" s="255"/>
      <c r="S358" s="255"/>
      <c r="T358" s="256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7" t="s">
        <v>219</v>
      </c>
      <c r="AU358" s="257" t="s">
        <v>92</v>
      </c>
      <c r="AV358" s="14" t="s">
        <v>81</v>
      </c>
      <c r="AW358" s="14" t="s">
        <v>33</v>
      </c>
      <c r="AX358" s="14" t="s">
        <v>72</v>
      </c>
      <c r="AY358" s="257" t="s">
        <v>207</v>
      </c>
    </row>
    <row r="359" spans="1:51" s="14" customFormat="1" ht="12">
      <c r="A359" s="14"/>
      <c r="B359" s="247"/>
      <c r="C359" s="248"/>
      <c r="D359" s="230" t="s">
        <v>219</v>
      </c>
      <c r="E359" s="249" t="s">
        <v>19</v>
      </c>
      <c r="F359" s="250" t="s">
        <v>446</v>
      </c>
      <c r="G359" s="248"/>
      <c r="H359" s="251">
        <v>1.815</v>
      </c>
      <c r="I359" s="252"/>
      <c r="J359" s="248"/>
      <c r="K359" s="248"/>
      <c r="L359" s="253"/>
      <c r="M359" s="254"/>
      <c r="N359" s="255"/>
      <c r="O359" s="255"/>
      <c r="P359" s="255"/>
      <c r="Q359" s="255"/>
      <c r="R359" s="255"/>
      <c r="S359" s="255"/>
      <c r="T359" s="256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7" t="s">
        <v>219</v>
      </c>
      <c r="AU359" s="257" t="s">
        <v>92</v>
      </c>
      <c r="AV359" s="14" t="s">
        <v>81</v>
      </c>
      <c r="AW359" s="14" t="s">
        <v>33</v>
      </c>
      <c r="AX359" s="14" t="s">
        <v>72</v>
      </c>
      <c r="AY359" s="257" t="s">
        <v>207</v>
      </c>
    </row>
    <row r="360" spans="1:51" s="14" customFormat="1" ht="12">
      <c r="A360" s="14"/>
      <c r="B360" s="247"/>
      <c r="C360" s="248"/>
      <c r="D360" s="230" t="s">
        <v>219</v>
      </c>
      <c r="E360" s="249" t="s">
        <v>19</v>
      </c>
      <c r="F360" s="250" t="s">
        <v>535</v>
      </c>
      <c r="G360" s="248"/>
      <c r="H360" s="251">
        <v>2.313</v>
      </c>
      <c r="I360" s="252"/>
      <c r="J360" s="248"/>
      <c r="K360" s="248"/>
      <c r="L360" s="253"/>
      <c r="M360" s="254"/>
      <c r="N360" s="255"/>
      <c r="O360" s="255"/>
      <c r="P360" s="255"/>
      <c r="Q360" s="255"/>
      <c r="R360" s="255"/>
      <c r="S360" s="255"/>
      <c r="T360" s="256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7" t="s">
        <v>219</v>
      </c>
      <c r="AU360" s="257" t="s">
        <v>92</v>
      </c>
      <c r="AV360" s="14" t="s">
        <v>81</v>
      </c>
      <c r="AW360" s="14" t="s">
        <v>33</v>
      </c>
      <c r="AX360" s="14" t="s">
        <v>72</v>
      </c>
      <c r="AY360" s="257" t="s">
        <v>207</v>
      </c>
    </row>
    <row r="361" spans="1:51" s="14" customFormat="1" ht="12">
      <c r="A361" s="14"/>
      <c r="B361" s="247"/>
      <c r="C361" s="248"/>
      <c r="D361" s="230" t="s">
        <v>219</v>
      </c>
      <c r="E361" s="249" t="s">
        <v>19</v>
      </c>
      <c r="F361" s="250" t="s">
        <v>536</v>
      </c>
      <c r="G361" s="248"/>
      <c r="H361" s="251">
        <v>1.026</v>
      </c>
      <c r="I361" s="252"/>
      <c r="J361" s="248"/>
      <c r="K361" s="248"/>
      <c r="L361" s="253"/>
      <c r="M361" s="254"/>
      <c r="N361" s="255"/>
      <c r="O361" s="255"/>
      <c r="P361" s="255"/>
      <c r="Q361" s="255"/>
      <c r="R361" s="255"/>
      <c r="S361" s="255"/>
      <c r="T361" s="256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7" t="s">
        <v>219</v>
      </c>
      <c r="AU361" s="257" t="s">
        <v>92</v>
      </c>
      <c r="AV361" s="14" t="s">
        <v>81</v>
      </c>
      <c r="AW361" s="14" t="s">
        <v>33</v>
      </c>
      <c r="AX361" s="14" t="s">
        <v>72</v>
      </c>
      <c r="AY361" s="257" t="s">
        <v>207</v>
      </c>
    </row>
    <row r="362" spans="1:51" s="15" customFormat="1" ht="12">
      <c r="A362" s="15"/>
      <c r="B362" s="258"/>
      <c r="C362" s="259"/>
      <c r="D362" s="230" t="s">
        <v>219</v>
      </c>
      <c r="E362" s="260" t="s">
        <v>19</v>
      </c>
      <c r="F362" s="261" t="s">
        <v>222</v>
      </c>
      <c r="G362" s="259"/>
      <c r="H362" s="262">
        <v>114.61</v>
      </c>
      <c r="I362" s="263"/>
      <c r="J362" s="259"/>
      <c r="K362" s="259"/>
      <c r="L362" s="264"/>
      <c r="M362" s="265"/>
      <c r="N362" s="266"/>
      <c r="O362" s="266"/>
      <c r="P362" s="266"/>
      <c r="Q362" s="266"/>
      <c r="R362" s="266"/>
      <c r="S362" s="266"/>
      <c r="T362" s="267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68" t="s">
        <v>219</v>
      </c>
      <c r="AU362" s="268" t="s">
        <v>92</v>
      </c>
      <c r="AV362" s="15" t="s">
        <v>111</v>
      </c>
      <c r="AW362" s="15" t="s">
        <v>33</v>
      </c>
      <c r="AX362" s="15" t="s">
        <v>79</v>
      </c>
      <c r="AY362" s="268" t="s">
        <v>207</v>
      </c>
    </row>
    <row r="363" spans="1:65" s="2" customFormat="1" ht="24.15" customHeight="1">
      <c r="A363" s="41"/>
      <c r="B363" s="42"/>
      <c r="C363" s="217" t="s">
        <v>537</v>
      </c>
      <c r="D363" s="217" t="s">
        <v>209</v>
      </c>
      <c r="E363" s="218" t="s">
        <v>538</v>
      </c>
      <c r="F363" s="219" t="s">
        <v>539</v>
      </c>
      <c r="G363" s="220" t="s">
        <v>266</v>
      </c>
      <c r="H363" s="221">
        <v>0.198</v>
      </c>
      <c r="I363" s="222"/>
      <c r="J363" s="223">
        <f>ROUND(I363*H363,2)</f>
        <v>0</v>
      </c>
      <c r="K363" s="219" t="s">
        <v>213</v>
      </c>
      <c r="L363" s="47"/>
      <c r="M363" s="224" t="s">
        <v>19</v>
      </c>
      <c r="N363" s="225" t="s">
        <v>43</v>
      </c>
      <c r="O363" s="87"/>
      <c r="P363" s="226">
        <f>O363*H363</f>
        <v>0</v>
      </c>
      <c r="Q363" s="226">
        <v>2.30102</v>
      </c>
      <c r="R363" s="226">
        <f>Q363*H363</f>
        <v>0.45560196</v>
      </c>
      <c r="S363" s="226">
        <v>0</v>
      </c>
      <c r="T363" s="227">
        <f>S363*H363</f>
        <v>0</v>
      </c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R363" s="228" t="s">
        <v>111</v>
      </c>
      <c r="AT363" s="228" t="s">
        <v>209</v>
      </c>
      <c r="AU363" s="228" t="s">
        <v>92</v>
      </c>
      <c r="AY363" s="20" t="s">
        <v>207</v>
      </c>
      <c r="BE363" s="229">
        <f>IF(N363="základní",J363,0)</f>
        <v>0</v>
      </c>
      <c r="BF363" s="229">
        <f>IF(N363="snížená",J363,0)</f>
        <v>0</v>
      </c>
      <c r="BG363" s="229">
        <f>IF(N363="zákl. přenesená",J363,0)</f>
        <v>0</v>
      </c>
      <c r="BH363" s="229">
        <f>IF(N363="sníž. přenesená",J363,0)</f>
        <v>0</v>
      </c>
      <c r="BI363" s="229">
        <f>IF(N363="nulová",J363,0)</f>
        <v>0</v>
      </c>
      <c r="BJ363" s="20" t="s">
        <v>79</v>
      </c>
      <c r="BK363" s="229">
        <f>ROUND(I363*H363,2)</f>
        <v>0</v>
      </c>
      <c r="BL363" s="20" t="s">
        <v>111</v>
      </c>
      <c r="BM363" s="228" t="s">
        <v>540</v>
      </c>
    </row>
    <row r="364" spans="1:47" s="2" customFormat="1" ht="12">
      <c r="A364" s="41"/>
      <c r="B364" s="42"/>
      <c r="C364" s="43"/>
      <c r="D364" s="230" t="s">
        <v>215</v>
      </c>
      <c r="E364" s="43"/>
      <c r="F364" s="231" t="s">
        <v>541</v>
      </c>
      <c r="G364" s="43"/>
      <c r="H364" s="43"/>
      <c r="I364" s="232"/>
      <c r="J364" s="43"/>
      <c r="K364" s="43"/>
      <c r="L364" s="47"/>
      <c r="M364" s="233"/>
      <c r="N364" s="234"/>
      <c r="O364" s="87"/>
      <c r="P364" s="87"/>
      <c r="Q364" s="87"/>
      <c r="R364" s="87"/>
      <c r="S364" s="87"/>
      <c r="T364" s="88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T364" s="20" t="s">
        <v>215</v>
      </c>
      <c r="AU364" s="20" t="s">
        <v>92</v>
      </c>
    </row>
    <row r="365" spans="1:47" s="2" customFormat="1" ht="12">
      <c r="A365" s="41"/>
      <c r="B365" s="42"/>
      <c r="C365" s="43"/>
      <c r="D365" s="235" t="s">
        <v>217</v>
      </c>
      <c r="E365" s="43"/>
      <c r="F365" s="236" t="s">
        <v>542</v>
      </c>
      <c r="G365" s="43"/>
      <c r="H365" s="43"/>
      <c r="I365" s="232"/>
      <c r="J365" s="43"/>
      <c r="K365" s="43"/>
      <c r="L365" s="47"/>
      <c r="M365" s="233"/>
      <c r="N365" s="234"/>
      <c r="O365" s="87"/>
      <c r="P365" s="87"/>
      <c r="Q365" s="87"/>
      <c r="R365" s="87"/>
      <c r="S365" s="87"/>
      <c r="T365" s="88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T365" s="20" t="s">
        <v>217</v>
      </c>
      <c r="AU365" s="20" t="s">
        <v>92</v>
      </c>
    </row>
    <row r="366" spans="1:51" s="13" customFormat="1" ht="12">
      <c r="A366" s="13"/>
      <c r="B366" s="237"/>
      <c r="C366" s="238"/>
      <c r="D366" s="230" t="s">
        <v>219</v>
      </c>
      <c r="E366" s="239" t="s">
        <v>19</v>
      </c>
      <c r="F366" s="240" t="s">
        <v>543</v>
      </c>
      <c r="G366" s="238"/>
      <c r="H366" s="239" t="s">
        <v>19</v>
      </c>
      <c r="I366" s="241"/>
      <c r="J366" s="238"/>
      <c r="K366" s="238"/>
      <c r="L366" s="242"/>
      <c r="M366" s="243"/>
      <c r="N366" s="244"/>
      <c r="O366" s="244"/>
      <c r="P366" s="244"/>
      <c r="Q366" s="244"/>
      <c r="R366" s="244"/>
      <c r="S366" s="244"/>
      <c r="T366" s="24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6" t="s">
        <v>219</v>
      </c>
      <c r="AU366" s="246" t="s">
        <v>92</v>
      </c>
      <c r="AV366" s="13" t="s">
        <v>79</v>
      </c>
      <c r="AW366" s="13" t="s">
        <v>33</v>
      </c>
      <c r="AX366" s="13" t="s">
        <v>72</v>
      </c>
      <c r="AY366" s="246" t="s">
        <v>207</v>
      </c>
    </row>
    <row r="367" spans="1:51" s="14" customFormat="1" ht="12">
      <c r="A367" s="14"/>
      <c r="B367" s="247"/>
      <c r="C367" s="248"/>
      <c r="D367" s="230" t="s">
        <v>219</v>
      </c>
      <c r="E367" s="249" t="s">
        <v>19</v>
      </c>
      <c r="F367" s="250" t="s">
        <v>544</v>
      </c>
      <c r="G367" s="248"/>
      <c r="H367" s="251">
        <v>0.198</v>
      </c>
      <c r="I367" s="252"/>
      <c r="J367" s="248"/>
      <c r="K367" s="248"/>
      <c r="L367" s="253"/>
      <c r="M367" s="254"/>
      <c r="N367" s="255"/>
      <c r="O367" s="255"/>
      <c r="P367" s="255"/>
      <c r="Q367" s="255"/>
      <c r="R367" s="255"/>
      <c r="S367" s="255"/>
      <c r="T367" s="256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7" t="s">
        <v>219</v>
      </c>
      <c r="AU367" s="257" t="s">
        <v>92</v>
      </c>
      <c r="AV367" s="14" t="s">
        <v>81</v>
      </c>
      <c r="AW367" s="14" t="s">
        <v>33</v>
      </c>
      <c r="AX367" s="14" t="s">
        <v>72</v>
      </c>
      <c r="AY367" s="257" t="s">
        <v>207</v>
      </c>
    </row>
    <row r="368" spans="1:51" s="15" customFormat="1" ht="12">
      <c r="A368" s="15"/>
      <c r="B368" s="258"/>
      <c r="C368" s="259"/>
      <c r="D368" s="230" t="s">
        <v>219</v>
      </c>
      <c r="E368" s="260" t="s">
        <v>19</v>
      </c>
      <c r="F368" s="261" t="s">
        <v>222</v>
      </c>
      <c r="G368" s="259"/>
      <c r="H368" s="262">
        <v>0.198</v>
      </c>
      <c r="I368" s="263"/>
      <c r="J368" s="259"/>
      <c r="K368" s="259"/>
      <c r="L368" s="264"/>
      <c r="M368" s="265"/>
      <c r="N368" s="266"/>
      <c r="O368" s="266"/>
      <c r="P368" s="266"/>
      <c r="Q368" s="266"/>
      <c r="R368" s="266"/>
      <c r="S368" s="266"/>
      <c r="T368" s="267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68" t="s">
        <v>219</v>
      </c>
      <c r="AU368" s="268" t="s">
        <v>92</v>
      </c>
      <c r="AV368" s="15" t="s">
        <v>111</v>
      </c>
      <c r="AW368" s="15" t="s">
        <v>33</v>
      </c>
      <c r="AX368" s="15" t="s">
        <v>79</v>
      </c>
      <c r="AY368" s="268" t="s">
        <v>207</v>
      </c>
    </row>
    <row r="369" spans="1:65" s="2" customFormat="1" ht="16.5" customHeight="1">
      <c r="A369" s="41"/>
      <c r="B369" s="42"/>
      <c r="C369" s="217" t="s">
        <v>545</v>
      </c>
      <c r="D369" s="217" t="s">
        <v>209</v>
      </c>
      <c r="E369" s="218" t="s">
        <v>546</v>
      </c>
      <c r="F369" s="219" t="s">
        <v>547</v>
      </c>
      <c r="G369" s="220" t="s">
        <v>212</v>
      </c>
      <c r="H369" s="221">
        <v>5</v>
      </c>
      <c r="I369" s="222"/>
      <c r="J369" s="223">
        <f>ROUND(I369*H369,2)</f>
        <v>0</v>
      </c>
      <c r="K369" s="219" t="s">
        <v>213</v>
      </c>
      <c r="L369" s="47"/>
      <c r="M369" s="224" t="s">
        <v>19</v>
      </c>
      <c r="N369" s="225" t="s">
        <v>43</v>
      </c>
      <c r="O369" s="87"/>
      <c r="P369" s="226">
        <f>O369*H369</f>
        <v>0</v>
      </c>
      <c r="Q369" s="226">
        <v>0.01607</v>
      </c>
      <c r="R369" s="226">
        <f>Q369*H369</f>
        <v>0.08035</v>
      </c>
      <c r="S369" s="226">
        <v>0</v>
      </c>
      <c r="T369" s="227">
        <f>S369*H369</f>
        <v>0</v>
      </c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R369" s="228" t="s">
        <v>111</v>
      </c>
      <c r="AT369" s="228" t="s">
        <v>209</v>
      </c>
      <c r="AU369" s="228" t="s">
        <v>92</v>
      </c>
      <c r="AY369" s="20" t="s">
        <v>207</v>
      </c>
      <c r="BE369" s="229">
        <f>IF(N369="základní",J369,0)</f>
        <v>0</v>
      </c>
      <c r="BF369" s="229">
        <f>IF(N369="snížená",J369,0)</f>
        <v>0</v>
      </c>
      <c r="BG369" s="229">
        <f>IF(N369="zákl. přenesená",J369,0)</f>
        <v>0</v>
      </c>
      <c r="BH369" s="229">
        <f>IF(N369="sníž. přenesená",J369,0)</f>
        <v>0</v>
      </c>
      <c r="BI369" s="229">
        <f>IF(N369="nulová",J369,0)</f>
        <v>0</v>
      </c>
      <c r="BJ369" s="20" t="s">
        <v>79</v>
      </c>
      <c r="BK369" s="229">
        <f>ROUND(I369*H369,2)</f>
        <v>0</v>
      </c>
      <c r="BL369" s="20" t="s">
        <v>111</v>
      </c>
      <c r="BM369" s="228" t="s">
        <v>548</v>
      </c>
    </row>
    <row r="370" spans="1:47" s="2" customFormat="1" ht="12">
      <c r="A370" s="41"/>
      <c r="B370" s="42"/>
      <c r="C370" s="43"/>
      <c r="D370" s="230" t="s">
        <v>215</v>
      </c>
      <c r="E370" s="43"/>
      <c r="F370" s="231" t="s">
        <v>549</v>
      </c>
      <c r="G370" s="43"/>
      <c r="H370" s="43"/>
      <c r="I370" s="232"/>
      <c r="J370" s="43"/>
      <c r="K370" s="43"/>
      <c r="L370" s="47"/>
      <c r="M370" s="233"/>
      <c r="N370" s="234"/>
      <c r="O370" s="87"/>
      <c r="P370" s="87"/>
      <c r="Q370" s="87"/>
      <c r="R370" s="87"/>
      <c r="S370" s="87"/>
      <c r="T370" s="88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T370" s="20" t="s">
        <v>215</v>
      </c>
      <c r="AU370" s="20" t="s">
        <v>92</v>
      </c>
    </row>
    <row r="371" spans="1:47" s="2" customFormat="1" ht="12">
      <c r="A371" s="41"/>
      <c r="B371" s="42"/>
      <c r="C371" s="43"/>
      <c r="D371" s="235" t="s">
        <v>217</v>
      </c>
      <c r="E371" s="43"/>
      <c r="F371" s="236" t="s">
        <v>550</v>
      </c>
      <c r="G371" s="43"/>
      <c r="H371" s="43"/>
      <c r="I371" s="232"/>
      <c r="J371" s="43"/>
      <c r="K371" s="43"/>
      <c r="L371" s="47"/>
      <c r="M371" s="233"/>
      <c r="N371" s="234"/>
      <c r="O371" s="87"/>
      <c r="P371" s="87"/>
      <c r="Q371" s="87"/>
      <c r="R371" s="87"/>
      <c r="S371" s="87"/>
      <c r="T371" s="88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T371" s="20" t="s">
        <v>217</v>
      </c>
      <c r="AU371" s="20" t="s">
        <v>92</v>
      </c>
    </row>
    <row r="372" spans="1:51" s="13" customFormat="1" ht="12">
      <c r="A372" s="13"/>
      <c r="B372" s="237"/>
      <c r="C372" s="238"/>
      <c r="D372" s="230" t="s">
        <v>219</v>
      </c>
      <c r="E372" s="239" t="s">
        <v>19</v>
      </c>
      <c r="F372" s="240" t="s">
        <v>543</v>
      </c>
      <c r="G372" s="238"/>
      <c r="H372" s="239" t="s">
        <v>19</v>
      </c>
      <c r="I372" s="241"/>
      <c r="J372" s="238"/>
      <c r="K372" s="238"/>
      <c r="L372" s="242"/>
      <c r="M372" s="243"/>
      <c r="N372" s="244"/>
      <c r="O372" s="244"/>
      <c r="P372" s="244"/>
      <c r="Q372" s="244"/>
      <c r="R372" s="244"/>
      <c r="S372" s="244"/>
      <c r="T372" s="24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6" t="s">
        <v>219</v>
      </c>
      <c r="AU372" s="246" t="s">
        <v>92</v>
      </c>
      <c r="AV372" s="13" t="s">
        <v>79</v>
      </c>
      <c r="AW372" s="13" t="s">
        <v>33</v>
      </c>
      <c r="AX372" s="13" t="s">
        <v>72</v>
      </c>
      <c r="AY372" s="246" t="s">
        <v>207</v>
      </c>
    </row>
    <row r="373" spans="1:51" s="14" customFormat="1" ht="12">
      <c r="A373" s="14"/>
      <c r="B373" s="247"/>
      <c r="C373" s="248"/>
      <c r="D373" s="230" t="s">
        <v>219</v>
      </c>
      <c r="E373" s="249" t="s">
        <v>19</v>
      </c>
      <c r="F373" s="250" t="s">
        <v>241</v>
      </c>
      <c r="G373" s="248"/>
      <c r="H373" s="251">
        <v>5</v>
      </c>
      <c r="I373" s="252"/>
      <c r="J373" s="248"/>
      <c r="K373" s="248"/>
      <c r="L373" s="253"/>
      <c r="M373" s="254"/>
      <c r="N373" s="255"/>
      <c r="O373" s="255"/>
      <c r="P373" s="255"/>
      <c r="Q373" s="255"/>
      <c r="R373" s="255"/>
      <c r="S373" s="255"/>
      <c r="T373" s="256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7" t="s">
        <v>219</v>
      </c>
      <c r="AU373" s="257" t="s">
        <v>92</v>
      </c>
      <c r="AV373" s="14" t="s">
        <v>81</v>
      </c>
      <c r="AW373" s="14" t="s">
        <v>33</v>
      </c>
      <c r="AX373" s="14" t="s">
        <v>72</v>
      </c>
      <c r="AY373" s="257" t="s">
        <v>207</v>
      </c>
    </row>
    <row r="374" spans="1:51" s="15" customFormat="1" ht="12">
      <c r="A374" s="15"/>
      <c r="B374" s="258"/>
      <c r="C374" s="259"/>
      <c r="D374" s="230" t="s">
        <v>219</v>
      </c>
      <c r="E374" s="260" t="s">
        <v>19</v>
      </c>
      <c r="F374" s="261" t="s">
        <v>222</v>
      </c>
      <c r="G374" s="259"/>
      <c r="H374" s="262">
        <v>5</v>
      </c>
      <c r="I374" s="263"/>
      <c r="J374" s="259"/>
      <c r="K374" s="259"/>
      <c r="L374" s="264"/>
      <c r="M374" s="265"/>
      <c r="N374" s="266"/>
      <c r="O374" s="266"/>
      <c r="P374" s="266"/>
      <c r="Q374" s="266"/>
      <c r="R374" s="266"/>
      <c r="S374" s="266"/>
      <c r="T374" s="267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68" t="s">
        <v>219</v>
      </c>
      <c r="AU374" s="268" t="s">
        <v>92</v>
      </c>
      <c r="AV374" s="15" t="s">
        <v>111</v>
      </c>
      <c r="AW374" s="15" t="s">
        <v>33</v>
      </c>
      <c r="AX374" s="15" t="s">
        <v>79</v>
      </c>
      <c r="AY374" s="268" t="s">
        <v>207</v>
      </c>
    </row>
    <row r="375" spans="1:65" s="2" customFormat="1" ht="16.5" customHeight="1">
      <c r="A375" s="41"/>
      <c r="B375" s="42"/>
      <c r="C375" s="217" t="s">
        <v>551</v>
      </c>
      <c r="D375" s="217" t="s">
        <v>209</v>
      </c>
      <c r="E375" s="218" t="s">
        <v>552</v>
      </c>
      <c r="F375" s="219" t="s">
        <v>553</v>
      </c>
      <c r="G375" s="220" t="s">
        <v>212</v>
      </c>
      <c r="H375" s="221">
        <v>5</v>
      </c>
      <c r="I375" s="222"/>
      <c r="J375" s="223">
        <f>ROUND(I375*H375,2)</f>
        <v>0</v>
      </c>
      <c r="K375" s="219" t="s">
        <v>213</v>
      </c>
      <c r="L375" s="47"/>
      <c r="M375" s="224" t="s">
        <v>19</v>
      </c>
      <c r="N375" s="225" t="s">
        <v>43</v>
      </c>
      <c r="O375" s="87"/>
      <c r="P375" s="226">
        <f>O375*H375</f>
        <v>0</v>
      </c>
      <c r="Q375" s="226">
        <v>0</v>
      </c>
      <c r="R375" s="226">
        <f>Q375*H375</f>
        <v>0</v>
      </c>
      <c r="S375" s="226">
        <v>0</v>
      </c>
      <c r="T375" s="227">
        <f>S375*H375</f>
        <v>0</v>
      </c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R375" s="228" t="s">
        <v>111</v>
      </c>
      <c r="AT375" s="228" t="s">
        <v>209</v>
      </c>
      <c r="AU375" s="228" t="s">
        <v>92</v>
      </c>
      <c r="AY375" s="20" t="s">
        <v>207</v>
      </c>
      <c r="BE375" s="229">
        <f>IF(N375="základní",J375,0)</f>
        <v>0</v>
      </c>
      <c r="BF375" s="229">
        <f>IF(N375="snížená",J375,0)</f>
        <v>0</v>
      </c>
      <c r="BG375" s="229">
        <f>IF(N375="zákl. přenesená",J375,0)</f>
        <v>0</v>
      </c>
      <c r="BH375" s="229">
        <f>IF(N375="sníž. přenesená",J375,0)</f>
        <v>0</v>
      </c>
      <c r="BI375" s="229">
        <f>IF(N375="nulová",J375,0)</f>
        <v>0</v>
      </c>
      <c r="BJ375" s="20" t="s">
        <v>79</v>
      </c>
      <c r="BK375" s="229">
        <f>ROUND(I375*H375,2)</f>
        <v>0</v>
      </c>
      <c r="BL375" s="20" t="s">
        <v>111</v>
      </c>
      <c r="BM375" s="228" t="s">
        <v>554</v>
      </c>
    </row>
    <row r="376" spans="1:47" s="2" customFormat="1" ht="12">
      <c r="A376" s="41"/>
      <c r="B376" s="42"/>
      <c r="C376" s="43"/>
      <c r="D376" s="230" t="s">
        <v>215</v>
      </c>
      <c r="E376" s="43"/>
      <c r="F376" s="231" t="s">
        <v>555</v>
      </c>
      <c r="G376" s="43"/>
      <c r="H376" s="43"/>
      <c r="I376" s="232"/>
      <c r="J376" s="43"/>
      <c r="K376" s="43"/>
      <c r="L376" s="47"/>
      <c r="M376" s="233"/>
      <c r="N376" s="234"/>
      <c r="O376" s="87"/>
      <c r="P376" s="87"/>
      <c r="Q376" s="87"/>
      <c r="R376" s="87"/>
      <c r="S376" s="87"/>
      <c r="T376" s="88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T376" s="20" t="s">
        <v>215</v>
      </c>
      <c r="AU376" s="20" t="s">
        <v>92</v>
      </c>
    </row>
    <row r="377" spans="1:47" s="2" customFormat="1" ht="12">
      <c r="A377" s="41"/>
      <c r="B377" s="42"/>
      <c r="C377" s="43"/>
      <c r="D377" s="235" t="s">
        <v>217</v>
      </c>
      <c r="E377" s="43"/>
      <c r="F377" s="236" t="s">
        <v>556</v>
      </c>
      <c r="G377" s="43"/>
      <c r="H377" s="43"/>
      <c r="I377" s="232"/>
      <c r="J377" s="43"/>
      <c r="K377" s="43"/>
      <c r="L377" s="47"/>
      <c r="M377" s="233"/>
      <c r="N377" s="234"/>
      <c r="O377" s="87"/>
      <c r="P377" s="87"/>
      <c r="Q377" s="87"/>
      <c r="R377" s="87"/>
      <c r="S377" s="87"/>
      <c r="T377" s="88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T377" s="20" t="s">
        <v>217</v>
      </c>
      <c r="AU377" s="20" t="s">
        <v>92</v>
      </c>
    </row>
    <row r="378" spans="1:63" s="12" customFormat="1" ht="20.85" customHeight="1">
      <c r="A378" s="12"/>
      <c r="B378" s="201"/>
      <c r="C378" s="202"/>
      <c r="D378" s="203" t="s">
        <v>71</v>
      </c>
      <c r="E378" s="215" t="s">
        <v>557</v>
      </c>
      <c r="F378" s="215" t="s">
        <v>558</v>
      </c>
      <c r="G378" s="202"/>
      <c r="H378" s="202"/>
      <c r="I378" s="205"/>
      <c r="J378" s="216">
        <f>BK378</f>
        <v>0</v>
      </c>
      <c r="K378" s="202"/>
      <c r="L378" s="207"/>
      <c r="M378" s="208"/>
      <c r="N378" s="209"/>
      <c r="O378" s="209"/>
      <c r="P378" s="210">
        <f>SUM(P379:P394)</f>
        <v>0</v>
      </c>
      <c r="Q378" s="209"/>
      <c r="R378" s="210">
        <f>SUM(R379:R394)</f>
        <v>1.55261</v>
      </c>
      <c r="S378" s="209"/>
      <c r="T378" s="211">
        <f>SUM(T379:T394)</f>
        <v>0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12" t="s">
        <v>79</v>
      </c>
      <c r="AT378" s="213" t="s">
        <v>71</v>
      </c>
      <c r="AU378" s="213" t="s">
        <v>81</v>
      </c>
      <c r="AY378" s="212" t="s">
        <v>207</v>
      </c>
      <c r="BK378" s="214">
        <f>SUM(BK379:BK394)</f>
        <v>0</v>
      </c>
    </row>
    <row r="379" spans="1:65" s="2" customFormat="1" ht="24.15" customHeight="1">
      <c r="A379" s="41"/>
      <c r="B379" s="42"/>
      <c r="C379" s="217" t="s">
        <v>559</v>
      </c>
      <c r="D379" s="217" t="s">
        <v>209</v>
      </c>
      <c r="E379" s="218" t="s">
        <v>560</v>
      </c>
      <c r="F379" s="219" t="s">
        <v>561</v>
      </c>
      <c r="G379" s="220" t="s">
        <v>244</v>
      </c>
      <c r="H379" s="221">
        <v>1</v>
      </c>
      <c r="I379" s="222"/>
      <c r="J379" s="223">
        <f>ROUND(I379*H379,2)</f>
        <v>0</v>
      </c>
      <c r="K379" s="219" t="s">
        <v>213</v>
      </c>
      <c r="L379" s="47"/>
      <c r="M379" s="224" t="s">
        <v>19</v>
      </c>
      <c r="N379" s="225" t="s">
        <v>43</v>
      </c>
      <c r="O379" s="87"/>
      <c r="P379" s="226">
        <f>O379*H379</f>
        <v>0</v>
      </c>
      <c r="Q379" s="226">
        <v>0.4417</v>
      </c>
      <c r="R379" s="226">
        <f>Q379*H379</f>
        <v>0.4417</v>
      </c>
      <c r="S379" s="226">
        <v>0</v>
      </c>
      <c r="T379" s="227">
        <f>S379*H379</f>
        <v>0</v>
      </c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R379" s="228" t="s">
        <v>111</v>
      </c>
      <c r="AT379" s="228" t="s">
        <v>209</v>
      </c>
      <c r="AU379" s="228" t="s">
        <v>92</v>
      </c>
      <c r="AY379" s="20" t="s">
        <v>207</v>
      </c>
      <c r="BE379" s="229">
        <f>IF(N379="základní",J379,0)</f>
        <v>0</v>
      </c>
      <c r="BF379" s="229">
        <f>IF(N379="snížená",J379,0)</f>
        <v>0</v>
      </c>
      <c r="BG379" s="229">
        <f>IF(N379="zákl. přenesená",J379,0)</f>
        <v>0</v>
      </c>
      <c r="BH379" s="229">
        <f>IF(N379="sníž. přenesená",J379,0)</f>
        <v>0</v>
      </c>
      <c r="BI379" s="229">
        <f>IF(N379="nulová",J379,0)</f>
        <v>0</v>
      </c>
      <c r="BJ379" s="20" t="s">
        <v>79</v>
      </c>
      <c r="BK379" s="229">
        <f>ROUND(I379*H379,2)</f>
        <v>0</v>
      </c>
      <c r="BL379" s="20" t="s">
        <v>111</v>
      </c>
      <c r="BM379" s="228" t="s">
        <v>562</v>
      </c>
    </row>
    <row r="380" spans="1:47" s="2" customFormat="1" ht="12">
      <c r="A380" s="41"/>
      <c r="B380" s="42"/>
      <c r="C380" s="43"/>
      <c r="D380" s="230" t="s">
        <v>215</v>
      </c>
      <c r="E380" s="43"/>
      <c r="F380" s="231" t="s">
        <v>563</v>
      </c>
      <c r="G380" s="43"/>
      <c r="H380" s="43"/>
      <c r="I380" s="232"/>
      <c r="J380" s="43"/>
      <c r="K380" s="43"/>
      <c r="L380" s="47"/>
      <c r="M380" s="233"/>
      <c r="N380" s="234"/>
      <c r="O380" s="87"/>
      <c r="P380" s="87"/>
      <c r="Q380" s="87"/>
      <c r="R380" s="87"/>
      <c r="S380" s="87"/>
      <c r="T380" s="88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T380" s="20" t="s">
        <v>215</v>
      </c>
      <c r="AU380" s="20" t="s">
        <v>92</v>
      </c>
    </row>
    <row r="381" spans="1:47" s="2" customFormat="1" ht="12">
      <c r="A381" s="41"/>
      <c r="B381" s="42"/>
      <c r="C381" s="43"/>
      <c r="D381" s="235" t="s">
        <v>217</v>
      </c>
      <c r="E381" s="43"/>
      <c r="F381" s="236" t="s">
        <v>564</v>
      </c>
      <c r="G381" s="43"/>
      <c r="H381" s="43"/>
      <c r="I381" s="232"/>
      <c r="J381" s="43"/>
      <c r="K381" s="43"/>
      <c r="L381" s="47"/>
      <c r="M381" s="233"/>
      <c r="N381" s="234"/>
      <c r="O381" s="87"/>
      <c r="P381" s="87"/>
      <c r="Q381" s="87"/>
      <c r="R381" s="87"/>
      <c r="S381" s="87"/>
      <c r="T381" s="88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T381" s="20" t="s">
        <v>217</v>
      </c>
      <c r="AU381" s="20" t="s">
        <v>92</v>
      </c>
    </row>
    <row r="382" spans="1:51" s="14" customFormat="1" ht="12">
      <c r="A382" s="14"/>
      <c r="B382" s="247"/>
      <c r="C382" s="248"/>
      <c r="D382" s="230" t="s">
        <v>219</v>
      </c>
      <c r="E382" s="249" t="s">
        <v>19</v>
      </c>
      <c r="F382" s="250" t="s">
        <v>565</v>
      </c>
      <c r="G382" s="248"/>
      <c r="H382" s="251">
        <v>1</v>
      </c>
      <c r="I382" s="252"/>
      <c r="J382" s="248"/>
      <c r="K382" s="248"/>
      <c r="L382" s="253"/>
      <c r="M382" s="254"/>
      <c r="N382" s="255"/>
      <c r="O382" s="255"/>
      <c r="P382" s="255"/>
      <c r="Q382" s="255"/>
      <c r="R382" s="255"/>
      <c r="S382" s="255"/>
      <c r="T382" s="256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7" t="s">
        <v>219</v>
      </c>
      <c r="AU382" s="257" t="s">
        <v>92</v>
      </c>
      <c r="AV382" s="14" t="s">
        <v>81</v>
      </c>
      <c r="AW382" s="14" t="s">
        <v>33</v>
      </c>
      <c r="AX382" s="14" t="s">
        <v>79</v>
      </c>
      <c r="AY382" s="257" t="s">
        <v>207</v>
      </c>
    </row>
    <row r="383" spans="1:65" s="2" customFormat="1" ht="37.8" customHeight="1">
      <c r="A383" s="41"/>
      <c r="B383" s="42"/>
      <c r="C383" s="269" t="s">
        <v>566</v>
      </c>
      <c r="D383" s="269" t="s">
        <v>223</v>
      </c>
      <c r="E383" s="270" t="s">
        <v>567</v>
      </c>
      <c r="F383" s="271" t="s">
        <v>568</v>
      </c>
      <c r="G383" s="272" t="s">
        <v>244</v>
      </c>
      <c r="H383" s="273">
        <v>1</v>
      </c>
      <c r="I383" s="274"/>
      <c r="J383" s="275">
        <f>ROUND(I383*H383,2)</f>
        <v>0</v>
      </c>
      <c r="K383" s="271" t="s">
        <v>213</v>
      </c>
      <c r="L383" s="276"/>
      <c r="M383" s="277" t="s">
        <v>19</v>
      </c>
      <c r="N383" s="278" t="s">
        <v>43</v>
      </c>
      <c r="O383" s="87"/>
      <c r="P383" s="226">
        <f>O383*H383</f>
        <v>0</v>
      </c>
      <c r="Q383" s="226">
        <v>0.01553</v>
      </c>
      <c r="R383" s="226">
        <f>Q383*H383</f>
        <v>0.01553</v>
      </c>
      <c r="S383" s="226">
        <v>0</v>
      </c>
      <c r="T383" s="227">
        <f>S383*H383</f>
        <v>0</v>
      </c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R383" s="228" t="s">
        <v>227</v>
      </c>
      <c r="AT383" s="228" t="s">
        <v>223</v>
      </c>
      <c r="AU383" s="228" t="s">
        <v>92</v>
      </c>
      <c r="AY383" s="20" t="s">
        <v>207</v>
      </c>
      <c r="BE383" s="229">
        <f>IF(N383="základní",J383,0)</f>
        <v>0</v>
      </c>
      <c r="BF383" s="229">
        <f>IF(N383="snížená",J383,0)</f>
        <v>0</v>
      </c>
      <c r="BG383" s="229">
        <f>IF(N383="zákl. přenesená",J383,0)</f>
        <v>0</v>
      </c>
      <c r="BH383" s="229">
        <f>IF(N383="sníž. přenesená",J383,0)</f>
        <v>0</v>
      </c>
      <c r="BI383" s="229">
        <f>IF(N383="nulová",J383,0)</f>
        <v>0</v>
      </c>
      <c r="BJ383" s="20" t="s">
        <v>79</v>
      </c>
      <c r="BK383" s="229">
        <f>ROUND(I383*H383,2)</f>
        <v>0</v>
      </c>
      <c r="BL383" s="20" t="s">
        <v>111</v>
      </c>
      <c r="BM383" s="228" t="s">
        <v>569</v>
      </c>
    </row>
    <row r="384" spans="1:47" s="2" customFormat="1" ht="12">
      <c r="A384" s="41"/>
      <c r="B384" s="42"/>
      <c r="C384" s="43"/>
      <c r="D384" s="230" t="s">
        <v>215</v>
      </c>
      <c r="E384" s="43"/>
      <c r="F384" s="231" t="s">
        <v>568</v>
      </c>
      <c r="G384" s="43"/>
      <c r="H384" s="43"/>
      <c r="I384" s="232"/>
      <c r="J384" s="43"/>
      <c r="K384" s="43"/>
      <c r="L384" s="47"/>
      <c r="M384" s="233"/>
      <c r="N384" s="234"/>
      <c r="O384" s="87"/>
      <c r="P384" s="87"/>
      <c r="Q384" s="87"/>
      <c r="R384" s="87"/>
      <c r="S384" s="87"/>
      <c r="T384" s="88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T384" s="20" t="s">
        <v>215</v>
      </c>
      <c r="AU384" s="20" t="s">
        <v>92</v>
      </c>
    </row>
    <row r="385" spans="1:65" s="2" customFormat="1" ht="24.15" customHeight="1">
      <c r="A385" s="41"/>
      <c r="B385" s="42"/>
      <c r="C385" s="217" t="s">
        <v>570</v>
      </c>
      <c r="D385" s="217" t="s">
        <v>209</v>
      </c>
      <c r="E385" s="218" t="s">
        <v>571</v>
      </c>
      <c r="F385" s="219" t="s">
        <v>572</v>
      </c>
      <c r="G385" s="220" t="s">
        <v>244</v>
      </c>
      <c r="H385" s="221">
        <v>2</v>
      </c>
      <c r="I385" s="222"/>
      <c r="J385" s="223">
        <f>ROUND(I385*H385,2)</f>
        <v>0</v>
      </c>
      <c r="K385" s="219" t="s">
        <v>213</v>
      </c>
      <c r="L385" s="47"/>
      <c r="M385" s="224" t="s">
        <v>19</v>
      </c>
      <c r="N385" s="225" t="s">
        <v>43</v>
      </c>
      <c r="O385" s="87"/>
      <c r="P385" s="226">
        <f>O385*H385</f>
        <v>0</v>
      </c>
      <c r="Q385" s="226">
        <v>0.54769</v>
      </c>
      <c r="R385" s="226">
        <f>Q385*H385</f>
        <v>1.09538</v>
      </c>
      <c r="S385" s="226">
        <v>0</v>
      </c>
      <c r="T385" s="227">
        <f>S385*H385</f>
        <v>0</v>
      </c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R385" s="228" t="s">
        <v>111</v>
      </c>
      <c r="AT385" s="228" t="s">
        <v>209</v>
      </c>
      <c r="AU385" s="228" t="s">
        <v>92</v>
      </c>
      <c r="AY385" s="20" t="s">
        <v>207</v>
      </c>
      <c r="BE385" s="229">
        <f>IF(N385="základní",J385,0)</f>
        <v>0</v>
      </c>
      <c r="BF385" s="229">
        <f>IF(N385="snížená",J385,0)</f>
        <v>0</v>
      </c>
      <c r="BG385" s="229">
        <f>IF(N385="zákl. přenesená",J385,0)</f>
        <v>0</v>
      </c>
      <c r="BH385" s="229">
        <f>IF(N385="sníž. přenesená",J385,0)</f>
        <v>0</v>
      </c>
      <c r="BI385" s="229">
        <f>IF(N385="nulová",J385,0)</f>
        <v>0</v>
      </c>
      <c r="BJ385" s="20" t="s">
        <v>79</v>
      </c>
      <c r="BK385" s="229">
        <f>ROUND(I385*H385,2)</f>
        <v>0</v>
      </c>
      <c r="BL385" s="20" t="s">
        <v>111</v>
      </c>
      <c r="BM385" s="228" t="s">
        <v>573</v>
      </c>
    </row>
    <row r="386" spans="1:47" s="2" customFormat="1" ht="12">
      <c r="A386" s="41"/>
      <c r="B386" s="42"/>
      <c r="C386" s="43"/>
      <c r="D386" s="230" t="s">
        <v>215</v>
      </c>
      <c r="E386" s="43"/>
      <c r="F386" s="231" t="s">
        <v>574</v>
      </c>
      <c r="G386" s="43"/>
      <c r="H386" s="43"/>
      <c r="I386" s="232"/>
      <c r="J386" s="43"/>
      <c r="K386" s="43"/>
      <c r="L386" s="47"/>
      <c r="M386" s="233"/>
      <c r="N386" s="234"/>
      <c r="O386" s="87"/>
      <c r="P386" s="87"/>
      <c r="Q386" s="87"/>
      <c r="R386" s="87"/>
      <c r="S386" s="87"/>
      <c r="T386" s="88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T386" s="20" t="s">
        <v>215</v>
      </c>
      <c r="AU386" s="20" t="s">
        <v>92</v>
      </c>
    </row>
    <row r="387" spans="1:47" s="2" customFormat="1" ht="12">
      <c r="A387" s="41"/>
      <c r="B387" s="42"/>
      <c r="C387" s="43"/>
      <c r="D387" s="235" t="s">
        <v>217</v>
      </c>
      <c r="E387" s="43"/>
      <c r="F387" s="236" t="s">
        <v>575</v>
      </c>
      <c r="G387" s="43"/>
      <c r="H387" s="43"/>
      <c r="I387" s="232"/>
      <c r="J387" s="43"/>
      <c r="K387" s="43"/>
      <c r="L387" s="47"/>
      <c r="M387" s="233"/>
      <c r="N387" s="234"/>
      <c r="O387" s="87"/>
      <c r="P387" s="87"/>
      <c r="Q387" s="87"/>
      <c r="R387" s="87"/>
      <c r="S387" s="87"/>
      <c r="T387" s="88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T387" s="20" t="s">
        <v>217</v>
      </c>
      <c r="AU387" s="20" t="s">
        <v>92</v>
      </c>
    </row>
    <row r="388" spans="1:51" s="14" customFormat="1" ht="12">
      <c r="A388" s="14"/>
      <c r="B388" s="247"/>
      <c r="C388" s="248"/>
      <c r="D388" s="230" t="s">
        <v>219</v>
      </c>
      <c r="E388" s="249" t="s">
        <v>19</v>
      </c>
      <c r="F388" s="250" t="s">
        <v>576</v>
      </c>
      <c r="G388" s="248"/>
      <c r="H388" s="251">
        <v>1</v>
      </c>
      <c r="I388" s="252"/>
      <c r="J388" s="248"/>
      <c r="K388" s="248"/>
      <c r="L388" s="253"/>
      <c r="M388" s="254"/>
      <c r="N388" s="255"/>
      <c r="O388" s="255"/>
      <c r="P388" s="255"/>
      <c r="Q388" s="255"/>
      <c r="R388" s="255"/>
      <c r="S388" s="255"/>
      <c r="T388" s="256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7" t="s">
        <v>219</v>
      </c>
      <c r="AU388" s="257" t="s">
        <v>92</v>
      </c>
      <c r="AV388" s="14" t="s">
        <v>81</v>
      </c>
      <c r="AW388" s="14" t="s">
        <v>33</v>
      </c>
      <c r="AX388" s="14" t="s">
        <v>72</v>
      </c>
      <c r="AY388" s="257" t="s">
        <v>207</v>
      </c>
    </row>
    <row r="389" spans="1:51" s="14" customFormat="1" ht="12">
      <c r="A389" s="14"/>
      <c r="B389" s="247"/>
      <c r="C389" s="248"/>
      <c r="D389" s="230" t="s">
        <v>219</v>
      </c>
      <c r="E389" s="249" t="s">
        <v>19</v>
      </c>
      <c r="F389" s="250" t="s">
        <v>577</v>
      </c>
      <c r="G389" s="248"/>
      <c r="H389" s="251">
        <v>1</v>
      </c>
      <c r="I389" s="252"/>
      <c r="J389" s="248"/>
      <c r="K389" s="248"/>
      <c r="L389" s="253"/>
      <c r="M389" s="254"/>
      <c r="N389" s="255"/>
      <c r="O389" s="255"/>
      <c r="P389" s="255"/>
      <c r="Q389" s="255"/>
      <c r="R389" s="255"/>
      <c r="S389" s="255"/>
      <c r="T389" s="256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7" t="s">
        <v>219</v>
      </c>
      <c r="AU389" s="257" t="s">
        <v>92</v>
      </c>
      <c r="AV389" s="14" t="s">
        <v>81</v>
      </c>
      <c r="AW389" s="14" t="s">
        <v>33</v>
      </c>
      <c r="AX389" s="14" t="s">
        <v>72</v>
      </c>
      <c r="AY389" s="257" t="s">
        <v>207</v>
      </c>
    </row>
    <row r="390" spans="1:51" s="15" customFormat="1" ht="12">
      <c r="A390" s="15"/>
      <c r="B390" s="258"/>
      <c r="C390" s="259"/>
      <c r="D390" s="230" t="s">
        <v>219</v>
      </c>
      <c r="E390" s="260" t="s">
        <v>19</v>
      </c>
      <c r="F390" s="261" t="s">
        <v>222</v>
      </c>
      <c r="G390" s="259"/>
      <c r="H390" s="262">
        <v>2</v>
      </c>
      <c r="I390" s="263"/>
      <c r="J390" s="259"/>
      <c r="K390" s="259"/>
      <c r="L390" s="264"/>
      <c r="M390" s="265"/>
      <c r="N390" s="266"/>
      <c r="O390" s="266"/>
      <c r="P390" s="266"/>
      <c r="Q390" s="266"/>
      <c r="R390" s="266"/>
      <c r="S390" s="266"/>
      <c r="T390" s="267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68" t="s">
        <v>219</v>
      </c>
      <c r="AU390" s="268" t="s">
        <v>92</v>
      </c>
      <c r="AV390" s="15" t="s">
        <v>111</v>
      </c>
      <c r="AW390" s="15" t="s">
        <v>33</v>
      </c>
      <c r="AX390" s="15" t="s">
        <v>79</v>
      </c>
      <c r="AY390" s="268" t="s">
        <v>207</v>
      </c>
    </row>
    <row r="391" spans="1:65" s="2" customFormat="1" ht="24.15" customHeight="1">
      <c r="A391" s="41"/>
      <c r="B391" s="42"/>
      <c r="C391" s="269" t="s">
        <v>578</v>
      </c>
      <c r="D391" s="269" t="s">
        <v>223</v>
      </c>
      <c r="E391" s="270" t="s">
        <v>579</v>
      </c>
      <c r="F391" s="271" t="s">
        <v>580</v>
      </c>
      <c r="G391" s="272" t="s">
        <v>244</v>
      </c>
      <c r="H391" s="273">
        <v>1</v>
      </c>
      <c r="I391" s="274"/>
      <c r="J391" s="275">
        <f>ROUND(I391*H391,2)</f>
        <v>0</v>
      </c>
      <c r="K391" s="271" t="s">
        <v>331</v>
      </c>
      <c r="L391" s="276"/>
      <c r="M391" s="277" t="s">
        <v>19</v>
      </c>
      <c r="N391" s="278" t="s">
        <v>43</v>
      </c>
      <c r="O391" s="87"/>
      <c r="P391" s="226">
        <f>O391*H391</f>
        <v>0</v>
      </c>
      <c r="Q391" s="226">
        <v>0</v>
      </c>
      <c r="R391" s="226">
        <f>Q391*H391</f>
        <v>0</v>
      </c>
      <c r="S391" s="226">
        <v>0</v>
      </c>
      <c r="T391" s="227">
        <f>S391*H391</f>
        <v>0</v>
      </c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R391" s="228" t="s">
        <v>227</v>
      </c>
      <c r="AT391" s="228" t="s">
        <v>223</v>
      </c>
      <c r="AU391" s="228" t="s">
        <v>92</v>
      </c>
      <c r="AY391" s="20" t="s">
        <v>207</v>
      </c>
      <c r="BE391" s="229">
        <f>IF(N391="základní",J391,0)</f>
        <v>0</v>
      </c>
      <c r="BF391" s="229">
        <f>IF(N391="snížená",J391,0)</f>
        <v>0</v>
      </c>
      <c r="BG391" s="229">
        <f>IF(N391="zákl. přenesená",J391,0)</f>
        <v>0</v>
      </c>
      <c r="BH391" s="229">
        <f>IF(N391="sníž. přenesená",J391,0)</f>
        <v>0</v>
      </c>
      <c r="BI391" s="229">
        <f>IF(N391="nulová",J391,0)</f>
        <v>0</v>
      </c>
      <c r="BJ391" s="20" t="s">
        <v>79</v>
      </c>
      <c r="BK391" s="229">
        <f>ROUND(I391*H391,2)</f>
        <v>0</v>
      </c>
      <c r="BL391" s="20" t="s">
        <v>111</v>
      </c>
      <c r="BM391" s="228" t="s">
        <v>581</v>
      </c>
    </row>
    <row r="392" spans="1:47" s="2" customFormat="1" ht="12">
      <c r="A392" s="41"/>
      <c r="B392" s="42"/>
      <c r="C392" s="43"/>
      <c r="D392" s="230" t="s">
        <v>215</v>
      </c>
      <c r="E392" s="43"/>
      <c r="F392" s="231" t="s">
        <v>580</v>
      </c>
      <c r="G392" s="43"/>
      <c r="H392" s="43"/>
      <c r="I392" s="232"/>
      <c r="J392" s="43"/>
      <c r="K392" s="43"/>
      <c r="L392" s="47"/>
      <c r="M392" s="233"/>
      <c r="N392" s="234"/>
      <c r="O392" s="87"/>
      <c r="P392" s="87"/>
      <c r="Q392" s="87"/>
      <c r="R392" s="87"/>
      <c r="S392" s="87"/>
      <c r="T392" s="88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T392" s="20" t="s">
        <v>215</v>
      </c>
      <c r="AU392" s="20" t="s">
        <v>92</v>
      </c>
    </row>
    <row r="393" spans="1:65" s="2" customFormat="1" ht="24.15" customHeight="1">
      <c r="A393" s="41"/>
      <c r="B393" s="42"/>
      <c r="C393" s="269" t="s">
        <v>582</v>
      </c>
      <c r="D393" s="269" t="s">
        <v>223</v>
      </c>
      <c r="E393" s="270" t="s">
        <v>583</v>
      </c>
      <c r="F393" s="271" t="s">
        <v>584</v>
      </c>
      <c r="G393" s="272" t="s">
        <v>244</v>
      </c>
      <c r="H393" s="273">
        <v>1</v>
      </c>
      <c r="I393" s="274"/>
      <c r="J393" s="275">
        <f>ROUND(I393*H393,2)</f>
        <v>0</v>
      </c>
      <c r="K393" s="271" t="s">
        <v>331</v>
      </c>
      <c r="L393" s="276"/>
      <c r="M393" s="277" t="s">
        <v>19</v>
      </c>
      <c r="N393" s="278" t="s">
        <v>43</v>
      </c>
      <c r="O393" s="87"/>
      <c r="P393" s="226">
        <f>O393*H393</f>
        <v>0</v>
      </c>
      <c r="Q393" s="226">
        <v>0</v>
      </c>
      <c r="R393" s="226">
        <f>Q393*H393</f>
        <v>0</v>
      </c>
      <c r="S393" s="226">
        <v>0</v>
      </c>
      <c r="T393" s="227">
        <f>S393*H393</f>
        <v>0</v>
      </c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R393" s="228" t="s">
        <v>227</v>
      </c>
      <c r="AT393" s="228" t="s">
        <v>223</v>
      </c>
      <c r="AU393" s="228" t="s">
        <v>92</v>
      </c>
      <c r="AY393" s="20" t="s">
        <v>207</v>
      </c>
      <c r="BE393" s="229">
        <f>IF(N393="základní",J393,0)</f>
        <v>0</v>
      </c>
      <c r="BF393" s="229">
        <f>IF(N393="snížená",J393,0)</f>
        <v>0</v>
      </c>
      <c r="BG393" s="229">
        <f>IF(N393="zákl. přenesená",J393,0)</f>
        <v>0</v>
      </c>
      <c r="BH393" s="229">
        <f>IF(N393="sníž. přenesená",J393,0)</f>
        <v>0</v>
      </c>
      <c r="BI393" s="229">
        <f>IF(N393="nulová",J393,0)</f>
        <v>0</v>
      </c>
      <c r="BJ393" s="20" t="s">
        <v>79</v>
      </c>
      <c r="BK393" s="229">
        <f>ROUND(I393*H393,2)</f>
        <v>0</v>
      </c>
      <c r="BL393" s="20" t="s">
        <v>111</v>
      </c>
      <c r="BM393" s="228" t="s">
        <v>585</v>
      </c>
    </row>
    <row r="394" spans="1:47" s="2" customFormat="1" ht="12">
      <c r="A394" s="41"/>
      <c r="B394" s="42"/>
      <c r="C394" s="43"/>
      <c r="D394" s="230" t="s">
        <v>215</v>
      </c>
      <c r="E394" s="43"/>
      <c r="F394" s="231" t="s">
        <v>584</v>
      </c>
      <c r="G394" s="43"/>
      <c r="H394" s="43"/>
      <c r="I394" s="232"/>
      <c r="J394" s="43"/>
      <c r="K394" s="43"/>
      <c r="L394" s="47"/>
      <c r="M394" s="233"/>
      <c r="N394" s="234"/>
      <c r="O394" s="87"/>
      <c r="P394" s="87"/>
      <c r="Q394" s="87"/>
      <c r="R394" s="87"/>
      <c r="S394" s="87"/>
      <c r="T394" s="88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T394" s="20" t="s">
        <v>215</v>
      </c>
      <c r="AU394" s="20" t="s">
        <v>92</v>
      </c>
    </row>
    <row r="395" spans="1:63" s="12" customFormat="1" ht="22.8" customHeight="1">
      <c r="A395" s="12"/>
      <c r="B395" s="201"/>
      <c r="C395" s="202"/>
      <c r="D395" s="203" t="s">
        <v>71</v>
      </c>
      <c r="E395" s="215" t="s">
        <v>272</v>
      </c>
      <c r="F395" s="215" t="s">
        <v>586</v>
      </c>
      <c r="G395" s="202"/>
      <c r="H395" s="202"/>
      <c r="I395" s="205"/>
      <c r="J395" s="216">
        <f>BK395</f>
        <v>0</v>
      </c>
      <c r="K395" s="202"/>
      <c r="L395" s="207"/>
      <c r="M395" s="208"/>
      <c r="N395" s="209"/>
      <c r="O395" s="209"/>
      <c r="P395" s="210">
        <f>P396+P409+P432+P462+P504+P557+P598</f>
        <v>0</v>
      </c>
      <c r="Q395" s="209"/>
      <c r="R395" s="210">
        <f>R396+R409+R432+R462+R504+R557+R598</f>
        <v>0.11571966</v>
      </c>
      <c r="S395" s="209"/>
      <c r="T395" s="211">
        <f>T396+T409+T432+T462+T504+T557+T598</f>
        <v>219.85775900000002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12" t="s">
        <v>79</v>
      </c>
      <c r="AT395" s="213" t="s">
        <v>71</v>
      </c>
      <c r="AU395" s="213" t="s">
        <v>79</v>
      </c>
      <c r="AY395" s="212" t="s">
        <v>207</v>
      </c>
      <c r="BK395" s="214">
        <f>BK396+BK409+BK432+BK462+BK504+BK557+BK598</f>
        <v>0</v>
      </c>
    </row>
    <row r="396" spans="1:63" s="12" customFormat="1" ht="20.85" customHeight="1">
      <c r="A396" s="12"/>
      <c r="B396" s="201"/>
      <c r="C396" s="202"/>
      <c r="D396" s="203" t="s">
        <v>71</v>
      </c>
      <c r="E396" s="215" t="s">
        <v>587</v>
      </c>
      <c r="F396" s="215" t="s">
        <v>588</v>
      </c>
      <c r="G396" s="202"/>
      <c r="H396" s="202"/>
      <c r="I396" s="205"/>
      <c r="J396" s="216">
        <f>BK396</f>
        <v>0</v>
      </c>
      <c r="K396" s="202"/>
      <c r="L396" s="207"/>
      <c r="M396" s="208"/>
      <c r="N396" s="209"/>
      <c r="O396" s="209"/>
      <c r="P396" s="210">
        <f>SUM(P397:P408)</f>
        <v>0</v>
      </c>
      <c r="Q396" s="209"/>
      <c r="R396" s="210">
        <f>SUM(R397:R408)</f>
        <v>0</v>
      </c>
      <c r="S396" s="209"/>
      <c r="T396" s="211">
        <f>SUM(T397:T408)</f>
        <v>201.60000000000002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212" t="s">
        <v>79</v>
      </c>
      <c r="AT396" s="213" t="s">
        <v>71</v>
      </c>
      <c r="AU396" s="213" t="s">
        <v>81</v>
      </c>
      <c r="AY396" s="212" t="s">
        <v>207</v>
      </c>
      <c r="BK396" s="214">
        <f>SUM(BK397:BK408)</f>
        <v>0</v>
      </c>
    </row>
    <row r="397" spans="1:65" s="2" customFormat="1" ht="16.5" customHeight="1">
      <c r="A397" s="41"/>
      <c r="B397" s="42"/>
      <c r="C397" s="217" t="s">
        <v>589</v>
      </c>
      <c r="D397" s="217" t="s">
        <v>209</v>
      </c>
      <c r="E397" s="218" t="s">
        <v>590</v>
      </c>
      <c r="F397" s="219" t="s">
        <v>591</v>
      </c>
      <c r="G397" s="220" t="s">
        <v>212</v>
      </c>
      <c r="H397" s="221">
        <v>6720</v>
      </c>
      <c r="I397" s="222"/>
      <c r="J397" s="223">
        <f>ROUND(I397*H397,2)</f>
        <v>0</v>
      </c>
      <c r="K397" s="219" t="s">
        <v>213</v>
      </c>
      <c r="L397" s="47"/>
      <c r="M397" s="224" t="s">
        <v>19</v>
      </c>
      <c r="N397" s="225" t="s">
        <v>43</v>
      </c>
      <c r="O397" s="87"/>
      <c r="P397" s="226">
        <f>O397*H397</f>
        <v>0</v>
      </c>
      <c r="Q397" s="226">
        <v>0</v>
      </c>
      <c r="R397" s="226">
        <f>Q397*H397</f>
        <v>0</v>
      </c>
      <c r="S397" s="226">
        <v>0.01</v>
      </c>
      <c r="T397" s="227">
        <f>S397*H397</f>
        <v>67.2</v>
      </c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R397" s="228" t="s">
        <v>111</v>
      </c>
      <c r="AT397" s="228" t="s">
        <v>209</v>
      </c>
      <c r="AU397" s="228" t="s">
        <v>92</v>
      </c>
      <c r="AY397" s="20" t="s">
        <v>207</v>
      </c>
      <c r="BE397" s="229">
        <f>IF(N397="základní",J397,0)</f>
        <v>0</v>
      </c>
      <c r="BF397" s="229">
        <f>IF(N397="snížená",J397,0)</f>
        <v>0</v>
      </c>
      <c r="BG397" s="229">
        <f>IF(N397="zákl. přenesená",J397,0)</f>
        <v>0</v>
      </c>
      <c r="BH397" s="229">
        <f>IF(N397="sníž. přenesená",J397,0)</f>
        <v>0</v>
      </c>
      <c r="BI397" s="229">
        <f>IF(N397="nulová",J397,0)</f>
        <v>0</v>
      </c>
      <c r="BJ397" s="20" t="s">
        <v>79</v>
      </c>
      <c r="BK397" s="229">
        <f>ROUND(I397*H397,2)</f>
        <v>0</v>
      </c>
      <c r="BL397" s="20" t="s">
        <v>111</v>
      </c>
      <c r="BM397" s="228" t="s">
        <v>592</v>
      </c>
    </row>
    <row r="398" spans="1:47" s="2" customFormat="1" ht="12">
      <c r="A398" s="41"/>
      <c r="B398" s="42"/>
      <c r="C398" s="43"/>
      <c r="D398" s="230" t="s">
        <v>215</v>
      </c>
      <c r="E398" s="43"/>
      <c r="F398" s="231" t="s">
        <v>593</v>
      </c>
      <c r="G398" s="43"/>
      <c r="H398" s="43"/>
      <c r="I398" s="232"/>
      <c r="J398" s="43"/>
      <c r="K398" s="43"/>
      <c r="L398" s="47"/>
      <c r="M398" s="233"/>
      <c r="N398" s="234"/>
      <c r="O398" s="87"/>
      <c r="P398" s="87"/>
      <c r="Q398" s="87"/>
      <c r="R398" s="87"/>
      <c r="S398" s="87"/>
      <c r="T398" s="88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T398" s="20" t="s">
        <v>215</v>
      </c>
      <c r="AU398" s="20" t="s">
        <v>92</v>
      </c>
    </row>
    <row r="399" spans="1:47" s="2" customFormat="1" ht="12">
      <c r="A399" s="41"/>
      <c r="B399" s="42"/>
      <c r="C399" s="43"/>
      <c r="D399" s="235" t="s">
        <v>217</v>
      </c>
      <c r="E399" s="43"/>
      <c r="F399" s="236" t="s">
        <v>594</v>
      </c>
      <c r="G399" s="43"/>
      <c r="H399" s="43"/>
      <c r="I399" s="232"/>
      <c r="J399" s="43"/>
      <c r="K399" s="43"/>
      <c r="L399" s="47"/>
      <c r="M399" s="233"/>
      <c r="N399" s="234"/>
      <c r="O399" s="87"/>
      <c r="P399" s="87"/>
      <c r="Q399" s="87"/>
      <c r="R399" s="87"/>
      <c r="S399" s="87"/>
      <c r="T399" s="88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T399" s="20" t="s">
        <v>217</v>
      </c>
      <c r="AU399" s="20" t="s">
        <v>92</v>
      </c>
    </row>
    <row r="400" spans="1:51" s="13" customFormat="1" ht="12">
      <c r="A400" s="13"/>
      <c r="B400" s="237"/>
      <c r="C400" s="238"/>
      <c r="D400" s="230" t="s">
        <v>219</v>
      </c>
      <c r="E400" s="239" t="s">
        <v>19</v>
      </c>
      <c r="F400" s="240" t="s">
        <v>595</v>
      </c>
      <c r="G400" s="238"/>
      <c r="H400" s="239" t="s">
        <v>19</v>
      </c>
      <c r="I400" s="241"/>
      <c r="J400" s="238"/>
      <c r="K400" s="238"/>
      <c r="L400" s="242"/>
      <c r="M400" s="243"/>
      <c r="N400" s="244"/>
      <c r="O400" s="244"/>
      <c r="P400" s="244"/>
      <c r="Q400" s="244"/>
      <c r="R400" s="244"/>
      <c r="S400" s="244"/>
      <c r="T400" s="245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6" t="s">
        <v>219</v>
      </c>
      <c r="AU400" s="246" t="s">
        <v>92</v>
      </c>
      <c r="AV400" s="13" t="s">
        <v>79</v>
      </c>
      <c r="AW400" s="13" t="s">
        <v>33</v>
      </c>
      <c r="AX400" s="13" t="s">
        <v>72</v>
      </c>
      <c r="AY400" s="246" t="s">
        <v>207</v>
      </c>
    </row>
    <row r="401" spans="1:51" s="14" customFormat="1" ht="12">
      <c r="A401" s="14"/>
      <c r="B401" s="247"/>
      <c r="C401" s="248"/>
      <c r="D401" s="230" t="s">
        <v>219</v>
      </c>
      <c r="E401" s="249" t="s">
        <v>19</v>
      </c>
      <c r="F401" s="250" t="s">
        <v>596</v>
      </c>
      <c r="G401" s="248"/>
      <c r="H401" s="251">
        <v>6720</v>
      </c>
      <c r="I401" s="252"/>
      <c r="J401" s="248"/>
      <c r="K401" s="248"/>
      <c r="L401" s="253"/>
      <c r="M401" s="254"/>
      <c r="N401" s="255"/>
      <c r="O401" s="255"/>
      <c r="P401" s="255"/>
      <c r="Q401" s="255"/>
      <c r="R401" s="255"/>
      <c r="S401" s="255"/>
      <c r="T401" s="256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7" t="s">
        <v>219</v>
      </c>
      <c r="AU401" s="257" t="s">
        <v>92</v>
      </c>
      <c r="AV401" s="14" t="s">
        <v>81</v>
      </c>
      <c r="AW401" s="14" t="s">
        <v>33</v>
      </c>
      <c r="AX401" s="14" t="s">
        <v>72</v>
      </c>
      <c r="AY401" s="257" t="s">
        <v>207</v>
      </c>
    </row>
    <row r="402" spans="1:51" s="15" customFormat="1" ht="12">
      <c r="A402" s="15"/>
      <c r="B402" s="258"/>
      <c r="C402" s="259"/>
      <c r="D402" s="230" t="s">
        <v>219</v>
      </c>
      <c r="E402" s="260" t="s">
        <v>19</v>
      </c>
      <c r="F402" s="261" t="s">
        <v>222</v>
      </c>
      <c r="G402" s="259"/>
      <c r="H402" s="262">
        <v>6720</v>
      </c>
      <c r="I402" s="263"/>
      <c r="J402" s="259"/>
      <c r="K402" s="259"/>
      <c r="L402" s="264"/>
      <c r="M402" s="265"/>
      <c r="N402" s="266"/>
      <c r="O402" s="266"/>
      <c r="P402" s="266"/>
      <c r="Q402" s="266"/>
      <c r="R402" s="266"/>
      <c r="S402" s="266"/>
      <c r="T402" s="267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68" t="s">
        <v>219</v>
      </c>
      <c r="AU402" s="268" t="s">
        <v>92</v>
      </c>
      <c r="AV402" s="15" t="s">
        <v>111</v>
      </c>
      <c r="AW402" s="15" t="s">
        <v>33</v>
      </c>
      <c r="AX402" s="15" t="s">
        <v>79</v>
      </c>
      <c r="AY402" s="268" t="s">
        <v>207</v>
      </c>
    </row>
    <row r="403" spans="1:65" s="2" customFormat="1" ht="24.15" customHeight="1">
      <c r="A403" s="41"/>
      <c r="B403" s="42"/>
      <c r="C403" s="217" t="s">
        <v>597</v>
      </c>
      <c r="D403" s="217" t="s">
        <v>209</v>
      </c>
      <c r="E403" s="218" t="s">
        <v>598</v>
      </c>
      <c r="F403" s="219" t="s">
        <v>599</v>
      </c>
      <c r="G403" s="220" t="s">
        <v>212</v>
      </c>
      <c r="H403" s="221">
        <v>6720</v>
      </c>
      <c r="I403" s="222"/>
      <c r="J403" s="223">
        <f>ROUND(I403*H403,2)</f>
        <v>0</v>
      </c>
      <c r="K403" s="219" t="s">
        <v>213</v>
      </c>
      <c r="L403" s="47"/>
      <c r="M403" s="224" t="s">
        <v>19</v>
      </c>
      <c r="N403" s="225" t="s">
        <v>43</v>
      </c>
      <c r="O403" s="87"/>
      <c r="P403" s="226">
        <f>O403*H403</f>
        <v>0</v>
      </c>
      <c r="Q403" s="226">
        <v>0</v>
      </c>
      <c r="R403" s="226">
        <f>Q403*H403</f>
        <v>0</v>
      </c>
      <c r="S403" s="226">
        <v>0.02</v>
      </c>
      <c r="T403" s="227">
        <f>S403*H403</f>
        <v>134.4</v>
      </c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R403" s="228" t="s">
        <v>111</v>
      </c>
      <c r="AT403" s="228" t="s">
        <v>209</v>
      </c>
      <c r="AU403" s="228" t="s">
        <v>92</v>
      </c>
      <c r="AY403" s="20" t="s">
        <v>207</v>
      </c>
      <c r="BE403" s="229">
        <f>IF(N403="základní",J403,0)</f>
        <v>0</v>
      </c>
      <c r="BF403" s="229">
        <f>IF(N403="snížená",J403,0)</f>
        <v>0</v>
      </c>
      <c r="BG403" s="229">
        <f>IF(N403="zákl. přenesená",J403,0)</f>
        <v>0</v>
      </c>
      <c r="BH403" s="229">
        <f>IF(N403="sníž. přenesená",J403,0)</f>
        <v>0</v>
      </c>
      <c r="BI403" s="229">
        <f>IF(N403="nulová",J403,0)</f>
        <v>0</v>
      </c>
      <c r="BJ403" s="20" t="s">
        <v>79</v>
      </c>
      <c r="BK403" s="229">
        <f>ROUND(I403*H403,2)</f>
        <v>0</v>
      </c>
      <c r="BL403" s="20" t="s">
        <v>111</v>
      </c>
      <c r="BM403" s="228" t="s">
        <v>600</v>
      </c>
    </row>
    <row r="404" spans="1:47" s="2" customFormat="1" ht="12">
      <c r="A404" s="41"/>
      <c r="B404" s="42"/>
      <c r="C404" s="43"/>
      <c r="D404" s="230" t="s">
        <v>215</v>
      </c>
      <c r="E404" s="43"/>
      <c r="F404" s="231" t="s">
        <v>601</v>
      </c>
      <c r="G404" s="43"/>
      <c r="H404" s="43"/>
      <c r="I404" s="232"/>
      <c r="J404" s="43"/>
      <c r="K404" s="43"/>
      <c r="L404" s="47"/>
      <c r="M404" s="233"/>
      <c r="N404" s="234"/>
      <c r="O404" s="87"/>
      <c r="P404" s="87"/>
      <c r="Q404" s="87"/>
      <c r="R404" s="87"/>
      <c r="S404" s="87"/>
      <c r="T404" s="88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T404" s="20" t="s">
        <v>215</v>
      </c>
      <c r="AU404" s="20" t="s">
        <v>92</v>
      </c>
    </row>
    <row r="405" spans="1:47" s="2" customFormat="1" ht="12">
      <c r="A405" s="41"/>
      <c r="B405" s="42"/>
      <c r="C405" s="43"/>
      <c r="D405" s="235" t="s">
        <v>217</v>
      </c>
      <c r="E405" s="43"/>
      <c r="F405" s="236" t="s">
        <v>602</v>
      </c>
      <c r="G405" s="43"/>
      <c r="H405" s="43"/>
      <c r="I405" s="232"/>
      <c r="J405" s="43"/>
      <c r="K405" s="43"/>
      <c r="L405" s="47"/>
      <c r="M405" s="233"/>
      <c r="N405" s="234"/>
      <c r="O405" s="87"/>
      <c r="P405" s="87"/>
      <c r="Q405" s="87"/>
      <c r="R405" s="87"/>
      <c r="S405" s="87"/>
      <c r="T405" s="88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T405" s="20" t="s">
        <v>217</v>
      </c>
      <c r="AU405" s="20" t="s">
        <v>92</v>
      </c>
    </row>
    <row r="406" spans="1:51" s="13" customFormat="1" ht="12">
      <c r="A406" s="13"/>
      <c r="B406" s="237"/>
      <c r="C406" s="238"/>
      <c r="D406" s="230" t="s">
        <v>219</v>
      </c>
      <c r="E406" s="239" t="s">
        <v>19</v>
      </c>
      <c r="F406" s="240" t="s">
        <v>595</v>
      </c>
      <c r="G406" s="238"/>
      <c r="H406" s="239" t="s">
        <v>19</v>
      </c>
      <c r="I406" s="241"/>
      <c r="J406" s="238"/>
      <c r="K406" s="238"/>
      <c r="L406" s="242"/>
      <c r="M406" s="243"/>
      <c r="N406" s="244"/>
      <c r="O406" s="244"/>
      <c r="P406" s="244"/>
      <c r="Q406" s="244"/>
      <c r="R406" s="244"/>
      <c r="S406" s="244"/>
      <c r="T406" s="245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6" t="s">
        <v>219</v>
      </c>
      <c r="AU406" s="246" t="s">
        <v>92</v>
      </c>
      <c r="AV406" s="13" t="s">
        <v>79</v>
      </c>
      <c r="AW406" s="13" t="s">
        <v>33</v>
      </c>
      <c r="AX406" s="13" t="s">
        <v>72</v>
      </c>
      <c r="AY406" s="246" t="s">
        <v>207</v>
      </c>
    </row>
    <row r="407" spans="1:51" s="14" customFormat="1" ht="12">
      <c r="A407" s="14"/>
      <c r="B407" s="247"/>
      <c r="C407" s="248"/>
      <c r="D407" s="230" t="s">
        <v>219</v>
      </c>
      <c r="E407" s="249" t="s">
        <v>19</v>
      </c>
      <c r="F407" s="250" t="s">
        <v>596</v>
      </c>
      <c r="G407" s="248"/>
      <c r="H407" s="251">
        <v>6720</v>
      </c>
      <c r="I407" s="252"/>
      <c r="J407" s="248"/>
      <c r="K407" s="248"/>
      <c r="L407" s="253"/>
      <c r="M407" s="254"/>
      <c r="N407" s="255"/>
      <c r="O407" s="255"/>
      <c r="P407" s="255"/>
      <c r="Q407" s="255"/>
      <c r="R407" s="255"/>
      <c r="S407" s="255"/>
      <c r="T407" s="256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7" t="s">
        <v>219</v>
      </c>
      <c r="AU407" s="257" t="s">
        <v>92</v>
      </c>
      <c r="AV407" s="14" t="s">
        <v>81</v>
      </c>
      <c r="AW407" s="14" t="s">
        <v>33</v>
      </c>
      <c r="AX407" s="14" t="s">
        <v>72</v>
      </c>
      <c r="AY407" s="257" t="s">
        <v>207</v>
      </c>
    </row>
    <row r="408" spans="1:51" s="15" customFormat="1" ht="12">
      <c r="A408" s="15"/>
      <c r="B408" s="258"/>
      <c r="C408" s="259"/>
      <c r="D408" s="230" t="s">
        <v>219</v>
      </c>
      <c r="E408" s="260" t="s">
        <v>19</v>
      </c>
      <c r="F408" s="261" t="s">
        <v>222</v>
      </c>
      <c r="G408" s="259"/>
      <c r="H408" s="262">
        <v>6720</v>
      </c>
      <c r="I408" s="263"/>
      <c r="J408" s="259"/>
      <c r="K408" s="259"/>
      <c r="L408" s="264"/>
      <c r="M408" s="265"/>
      <c r="N408" s="266"/>
      <c r="O408" s="266"/>
      <c r="P408" s="266"/>
      <c r="Q408" s="266"/>
      <c r="R408" s="266"/>
      <c r="S408" s="266"/>
      <c r="T408" s="267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68" t="s">
        <v>219</v>
      </c>
      <c r="AU408" s="268" t="s">
        <v>92</v>
      </c>
      <c r="AV408" s="15" t="s">
        <v>111</v>
      </c>
      <c r="AW408" s="15" t="s">
        <v>33</v>
      </c>
      <c r="AX408" s="15" t="s">
        <v>79</v>
      </c>
      <c r="AY408" s="268" t="s">
        <v>207</v>
      </c>
    </row>
    <row r="409" spans="1:63" s="12" customFormat="1" ht="20.85" customHeight="1">
      <c r="A409" s="12"/>
      <c r="B409" s="201"/>
      <c r="C409" s="202"/>
      <c r="D409" s="203" t="s">
        <v>71</v>
      </c>
      <c r="E409" s="215" t="s">
        <v>603</v>
      </c>
      <c r="F409" s="215" t="s">
        <v>604</v>
      </c>
      <c r="G409" s="202"/>
      <c r="H409" s="202"/>
      <c r="I409" s="205"/>
      <c r="J409" s="216">
        <f>BK409</f>
        <v>0</v>
      </c>
      <c r="K409" s="202"/>
      <c r="L409" s="207"/>
      <c r="M409" s="208"/>
      <c r="N409" s="209"/>
      <c r="O409" s="209"/>
      <c r="P409" s="210">
        <f>SUM(P410:P431)</f>
        <v>0</v>
      </c>
      <c r="Q409" s="209"/>
      <c r="R409" s="210">
        <f>SUM(R410:R431)</f>
        <v>0.0011348999999999999</v>
      </c>
      <c r="S409" s="209"/>
      <c r="T409" s="211">
        <f>SUM(T410:T431)</f>
        <v>0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212" t="s">
        <v>79</v>
      </c>
      <c r="AT409" s="213" t="s">
        <v>71</v>
      </c>
      <c r="AU409" s="213" t="s">
        <v>81</v>
      </c>
      <c r="AY409" s="212" t="s">
        <v>207</v>
      </c>
      <c r="BK409" s="214">
        <f>SUM(BK410:BK431)</f>
        <v>0</v>
      </c>
    </row>
    <row r="410" spans="1:65" s="2" customFormat="1" ht="24.15" customHeight="1">
      <c r="A410" s="41"/>
      <c r="B410" s="42"/>
      <c r="C410" s="217" t="s">
        <v>605</v>
      </c>
      <c r="D410" s="217" t="s">
        <v>209</v>
      </c>
      <c r="E410" s="218" t="s">
        <v>606</v>
      </c>
      <c r="F410" s="219" t="s">
        <v>607</v>
      </c>
      <c r="G410" s="220" t="s">
        <v>266</v>
      </c>
      <c r="H410" s="221">
        <v>641.556</v>
      </c>
      <c r="I410" s="222"/>
      <c r="J410" s="223">
        <f>ROUND(I410*H410,2)</f>
        <v>0</v>
      </c>
      <c r="K410" s="219" t="s">
        <v>213</v>
      </c>
      <c r="L410" s="47"/>
      <c r="M410" s="224" t="s">
        <v>19</v>
      </c>
      <c r="N410" s="225" t="s">
        <v>43</v>
      </c>
      <c r="O410" s="87"/>
      <c r="P410" s="226">
        <f>O410*H410</f>
        <v>0</v>
      </c>
      <c r="Q410" s="226">
        <v>0</v>
      </c>
      <c r="R410" s="226">
        <f>Q410*H410</f>
        <v>0</v>
      </c>
      <c r="S410" s="226">
        <v>0</v>
      </c>
      <c r="T410" s="227">
        <f>S410*H410</f>
        <v>0</v>
      </c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R410" s="228" t="s">
        <v>111</v>
      </c>
      <c r="AT410" s="228" t="s">
        <v>209</v>
      </c>
      <c r="AU410" s="228" t="s">
        <v>92</v>
      </c>
      <c r="AY410" s="20" t="s">
        <v>207</v>
      </c>
      <c r="BE410" s="229">
        <f>IF(N410="základní",J410,0)</f>
        <v>0</v>
      </c>
      <c r="BF410" s="229">
        <f>IF(N410="snížená",J410,0)</f>
        <v>0</v>
      </c>
      <c r="BG410" s="229">
        <f>IF(N410="zákl. přenesená",J410,0)</f>
        <v>0</v>
      </c>
      <c r="BH410" s="229">
        <f>IF(N410="sníž. přenesená",J410,0)</f>
        <v>0</v>
      </c>
      <c r="BI410" s="229">
        <f>IF(N410="nulová",J410,0)</f>
        <v>0</v>
      </c>
      <c r="BJ410" s="20" t="s">
        <v>79</v>
      </c>
      <c r="BK410" s="229">
        <f>ROUND(I410*H410,2)</f>
        <v>0</v>
      </c>
      <c r="BL410" s="20" t="s">
        <v>111</v>
      </c>
      <c r="BM410" s="228" t="s">
        <v>608</v>
      </c>
    </row>
    <row r="411" spans="1:47" s="2" customFormat="1" ht="12">
      <c r="A411" s="41"/>
      <c r="B411" s="42"/>
      <c r="C411" s="43"/>
      <c r="D411" s="230" t="s">
        <v>215</v>
      </c>
      <c r="E411" s="43"/>
      <c r="F411" s="231" t="s">
        <v>609</v>
      </c>
      <c r="G411" s="43"/>
      <c r="H411" s="43"/>
      <c r="I411" s="232"/>
      <c r="J411" s="43"/>
      <c r="K411" s="43"/>
      <c r="L411" s="47"/>
      <c r="M411" s="233"/>
      <c r="N411" s="234"/>
      <c r="O411" s="87"/>
      <c r="P411" s="87"/>
      <c r="Q411" s="87"/>
      <c r="R411" s="87"/>
      <c r="S411" s="87"/>
      <c r="T411" s="88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T411" s="20" t="s">
        <v>215</v>
      </c>
      <c r="AU411" s="20" t="s">
        <v>92</v>
      </c>
    </row>
    <row r="412" spans="1:47" s="2" customFormat="1" ht="12">
      <c r="A412" s="41"/>
      <c r="B412" s="42"/>
      <c r="C412" s="43"/>
      <c r="D412" s="235" t="s">
        <v>217</v>
      </c>
      <c r="E412" s="43"/>
      <c r="F412" s="236" t="s">
        <v>610</v>
      </c>
      <c r="G412" s="43"/>
      <c r="H412" s="43"/>
      <c r="I412" s="232"/>
      <c r="J412" s="43"/>
      <c r="K412" s="43"/>
      <c r="L412" s="47"/>
      <c r="M412" s="233"/>
      <c r="N412" s="234"/>
      <c r="O412" s="87"/>
      <c r="P412" s="87"/>
      <c r="Q412" s="87"/>
      <c r="R412" s="87"/>
      <c r="S412" s="87"/>
      <c r="T412" s="88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T412" s="20" t="s">
        <v>217</v>
      </c>
      <c r="AU412" s="20" t="s">
        <v>92</v>
      </c>
    </row>
    <row r="413" spans="1:51" s="13" customFormat="1" ht="12">
      <c r="A413" s="13"/>
      <c r="B413" s="237"/>
      <c r="C413" s="238"/>
      <c r="D413" s="230" t="s">
        <v>219</v>
      </c>
      <c r="E413" s="239" t="s">
        <v>19</v>
      </c>
      <c r="F413" s="240" t="s">
        <v>611</v>
      </c>
      <c r="G413" s="238"/>
      <c r="H413" s="239" t="s">
        <v>19</v>
      </c>
      <c r="I413" s="241"/>
      <c r="J413" s="238"/>
      <c r="K413" s="238"/>
      <c r="L413" s="242"/>
      <c r="M413" s="243"/>
      <c r="N413" s="244"/>
      <c r="O413" s="244"/>
      <c r="P413" s="244"/>
      <c r="Q413" s="244"/>
      <c r="R413" s="244"/>
      <c r="S413" s="244"/>
      <c r="T413" s="245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6" t="s">
        <v>219</v>
      </c>
      <c r="AU413" s="246" t="s">
        <v>92</v>
      </c>
      <c r="AV413" s="13" t="s">
        <v>79</v>
      </c>
      <c r="AW413" s="13" t="s">
        <v>33</v>
      </c>
      <c r="AX413" s="13" t="s">
        <v>72</v>
      </c>
      <c r="AY413" s="246" t="s">
        <v>207</v>
      </c>
    </row>
    <row r="414" spans="1:51" s="14" customFormat="1" ht="12">
      <c r="A414" s="14"/>
      <c r="B414" s="247"/>
      <c r="C414" s="248"/>
      <c r="D414" s="230" t="s">
        <v>219</v>
      </c>
      <c r="E414" s="249" t="s">
        <v>19</v>
      </c>
      <c r="F414" s="250" t="s">
        <v>612</v>
      </c>
      <c r="G414" s="248"/>
      <c r="H414" s="251">
        <v>605.842</v>
      </c>
      <c r="I414" s="252"/>
      <c r="J414" s="248"/>
      <c r="K414" s="248"/>
      <c r="L414" s="253"/>
      <c r="M414" s="254"/>
      <c r="N414" s="255"/>
      <c r="O414" s="255"/>
      <c r="P414" s="255"/>
      <c r="Q414" s="255"/>
      <c r="R414" s="255"/>
      <c r="S414" s="255"/>
      <c r="T414" s="256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7" t="s">
        <v>219</v>
      </c>
      <c r="AU414" s="257" t="s">
        <v>92</v>
      </c>
      <c r="AV414" s="14" t="s">
        <v>81</v>
      </c>
      <c r="AW414" s="14" t="s">
        <v>33</v>
      </c>
      <c r="AX414" s="14" t="s">
        <v>72</v>
      </c>
      <c r="AY414" s="257" t="s">
        <v>207</v>
      </c>
    </row>
    <row r="415" spans="1:51" s="14" customFormat="1" ht="12">
      <c r="A415" s="14"/>
      <c r="B415" s="247"/>
      <c r="C415" s="248"/>
      <c r="D415" s="230" t="s">
        <v>219</v>
      </c>
      <c r="E415" s="249" t="s">
        <v>19</v>
      </c>
      <c r="F415" s="250" t="s">
        <v>613</v>
      </c>
      <c r="G415" s="248"/>
      <c r="H415" s="251">
        <v>35.714</v>
      </c>
      <c r="I415" s="252"/>
      <c r="J415" s="248"/>
      <c r="K415" s="248"/>
      <c r="L415" s="253"/>
      <c r="M415" s="254"/>
      <c r="N415" s="255"/>
      <c r="O415" s="255"/>
      <c r="P415" s="255"/>
      <c r="Q415" s="255"/>
      <c r="R415" s="255"/>
      <c r="S415" s="255"/>
      <c r="T415" s="256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7" t="s">
        <v>219</v>
      </c>
      <c r="AU415" s="257" t="s">
        <v>92</v>
      </c>
      <c r="AV415" s="14" t="s">
        <v>81</v>
      </c>
      <c r="AW415" s="14" t="s">
        <v>33</v>
      </c>
      <c r="AX415" s="14" t="s">
        <v>72</v>
      </c>
      <c r="AY415" s="257" t="s">
        <v>207</v>
      </c>
    </row>
    <row r="416" spans="1:51" s="15" customFormat="1" ht="12">
      <c r="A416" s="15"/>
      <c r="B416" s="258"/>
      <c r="C416" s="259"/>
      <c r="D416" s="230" t="s">
        <v>219</v>
      </c>
      <c r="E416" s="260" t="s">
        <v>136</v>
      </c>
      <c r="F416" s="261" t="s">
        <v>222</v>
      </c>
      <c r="G416" s="259"/>
      <c r="H416" s="262">
        <v>641.556</v>
      </c>
      <c r="I416" s="263"/>
      <c r="J416" s="259"/>
      <c r="K416" s="259"/>
      <c r="L416" s="264"/>
      <c r="M416" s="265"/>
      <c r="N416" s="266"/>
      <c r="O416" s="266"/>
      <c r="P416" s="266"/>
      <c r="Q416" s="266"/>
      <c r="R416" s="266"/>
      <c r="S416" s="266"/>
      <c r="T416" s="267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68" t="s">
        <v>219</v>
      </c>
      <c r="AU416" s="268" t="s">
        <v>92</v>
      </c>
      <c r="AV416" s="15" t="s">
        <v>111</v>
      </c>
      <c r="AW416" s="15" t="s">
        <v>33</v>
      </c>
      <c r="AX416" s="15" t="s">
        <v>79</v>
      </c>
      <c r="AY416" s="268" t="s">
        <v>207</v>
      </c>
    </row>
    <row r="417" spans="1:65" s="2" customFormat="1" ht="37.8" customHeight="1">
      <c r="A417" s="41"/>
      <c r="B417" s="42"/>
      <c r="C417" s="217" t="s">
        <v>614</v>
      </c>
      <c r="D417" s="217" t="s">
        <v>209</v>
      </c>
      <c r="E417" s="218" t="s">
        <v>615</v>
      </c>
      <c r="F417" s="219" t="s">
        <v>616</v>
      </c>
      <c r="G417" s="220" t="s">
        <v>266</v>
      </c>
      <c r="H417" s="221">
        <v>57740.04</v>
      </c>
      <c r="I417" s="222"/>
      <c r="J417" s="223">
        <f>ROUND(I417*H417,2)</f>
        <v>0</v>
      </c>
      <c r="K417" s="219" t="s">
        <v>213</v>
      </c>
      <c r="L417" s="47"/>
      <c r="M417" s="224" t="s">
        <v>19</v>
      </c>
      <c r="N417" s="225" t="s">
        <v>43</v>
      </c>
      <c r="O417" s="87"/>
      <c r="P417" s="226">
        <f>O417*H417</f>
        <v>0</v>
      </c>
      <c r="Q417" s="226">
        <v>0</v>
      </c>
      <c r="R417" s="226">
        <f>Q417*H417</f>
        <v>0</v>
      </c>
      <c r="S417" s="226">
        <v>0</v>
      </c>
      <c r="T417" s="227">
        <f>S417*H417</f>
        <v>0</v>
      </c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R417" s="228" t="s">
        <v>111</v>
      </c>
      <c r="AT417" s="228" t="s">
        <v>209</v>
      </c>
      <c r="AU417" s="228" t="s">
        <v>92</v>
      </c>
      <c r="AY417" s="20" t="s">
        <v>207</v>
      </c>
      <c r="BE417" s="229">
        <f>IF(N417="základní",J417,0)</f>
        <v>0</v>
      </c>
      <c r="BF417" s="229">
        <f>IF(N417="snížená",J417,0)</f>
        <v>0</v>
      </c>
      <c r="BG417" s="229">
        <f>IF(N417="zákl. přenesená",J417,0)</f>
        <v>0</v>
      </c>
      <c r="BH417" s="229">
        <f>IF(N417="sníž. přenesená",J417,0)</f>
        <v>0</v>
      </c>
      <c r="BI417" s="229">
        <f>IF(N417="nulová",J417,0)</f>
        <v>0</v>
      </c>
      <c r="BJ417" s="20" t="s">
        <v>79</v>
      </c>
      <c r="BK417" s="229">
        <f>ROUND(I417*H417,2)</f>
        <v>0</v>
      </c>
      <c r="BL417" s="20" t="s">
        <v>111</v>
      </c>
      <c r="BM417" s="228" t="s">
        <v>617</v>
      </c>
    </row>
    <row r="418" spans="1:47" s="2" customFormat="1" ht="12">
      <c r="A418" s="41"/>
      <c r="B418" s="42"/>
      <c r="C418" s="43"/>
      <c r="D418" s="230" t="s">
        <v>215</v>
      </c>
      <c r="E418" s="43"/>
      <c r="F418" s="231" t="s">
        <v>618</v>
      </c>
      <c r="G418" s="43"/>
      <c r="H418" s="43"/>
      <c r="I418" s="232"/>
      <c r="J418" s="43"/>
      <c r="K418" s="43"/>
      <c r="L418" s="47"/>
      <c r="M418" s="233"/>
      <c r="N418" s="234"/>
      <c r="O418" s="87"/>
      <c r="P418" s="87"/>
      <c r="Q418" s="87"/>
      <c r="R418" s="87"/>
      <c r="S418" s="87"/>
      <c r="T418" s="88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T418" s="20" t="s">
        <v>215</v>
      </c>
      <c r="AU418" s="20" t="s">
        <v>92</v>
      </c>
    </row>
    <row r="419" spans="1:47" s="2" customFormat="1" ht="12">
      <c r="A419" s="41"/>
      <c r="B419" s="42"/>
      <c r="C419" s="43"/>
      <c r="D419" s="235" t="s">
        <v>217</v>
      </c>
      <c r="E419" s="43"/>
      <c r="F419" s="236" t="s">
        <v>619</v>
      </c>
      <c r="G419" s="43"/>
      <c r="H419" s="43"/>
      <c r="I419" s="232"/>
      <c r="J419" s="43"/>
      <c r="K419" s="43"/>
      <c r="L419" s="47"/>
      <c r="M419" s="233"/>
      <c r="N419" s="234"/>
      <c r="O419" s="87"/>
      <c r="P419" s="87"/>
      <c r="Q419" s="87"/>
      <c r="R419" s="87"/>
      <c r="S419" s="87"/>
      <c r="T419" s="88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T419" s="20" t="s">
        <v>217</v>
      </c>
      <c r="AU419" s="20" t="s">
        <v>92</v>
      </c>
    </row>
    <row r="420" spans="1:51" s="14" customFormat="1" ht="12">
      <c r="A420" s="14"/>
      <c r="B420" s="247"/>
      <c r="C420" s="248"/>
      <c r="D420" s="230" t="s">
        <v>219</v>
      </c>
      <c r="E420" s="249" t="s">
        <v>19</v>
      </c>
      <c r="F420" s="250" t="s">
        <v>136</v>
      </c>
      <c r="G420" s="248"/>
      <c r="H420" s="251">
        <v>641.556</v>
      </c>
      <c r="I420" s="252"/>
      <c r="J420" s="248"/>
      <c r="K420" s="248"/>
      <c r="L420" s="253"/>
      <c r="M420" s="254"/>
      <c r="N420" s="255"/>
      <c r="O420" s="255"/>
      <c r="P420" s="255"/>
      <c r="Q420" s="255"/>
      <c r="R420" s="255"/>
      <c r="S420" s="255"/>
      <c r="T420" s="256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7" t="s">
        <v>219</v>
      </c>
      <c r="AU420" s="257" t="s">
        <v>92</v>
      </c>
      <c r="AV420" s="14" t="s">
        <v>81</v>
      </c>
      <c r="AW420" s="14" t="s">
        <v>33</v>
      </c>
      <c r="AX420" s="14" t="s">
        <v>79</v>
      </c>
      <c r="AY420" s="257" t="s">
        <v>207</v>
      </c>
    </row>
    <row r="421" spans="1:51" s="14" customFormat="1" ht="12">
      <c r="A421" s="14"/>
      <c r="B421" s="247"/>
      <c r="C421" s="248"/>
      <c r="D421" s="230" t="s">
        <v>219</v>
      </c>
      <c r="E421" s="248"/>
      <c r="F421" s="250" t="s">
        <v>620</v>
      </c>
      <c r="G421" s="248"/>
      <c r="H421" s="251">
        <v>57740.04</v>
      </c>
      <c r="I421" s="252"/>
      <c r="J421" s="248"/>
      <c r="K421" s="248"/>
      <c r="L421" s="253"/>
      <c r="M421" s="254"/>
      <c r="N421" s="255"/>
      <c r="O421" s="255"/>
      <c r="P421" s="255"/>
      <c r="Q421" s="255"/>
      <c r="R421" s="255"/>
      <c r="S421" s="255"/>
      <c r="T421" s="256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7" t="s">
        <v>219</v>
      </c>
      <c r="AU421" s="257" t="s">
        <v>92</v>
      </c>
      <c r="AV421" s="14" t="s">
        <v>81</v>
      </c>
      <c r="AW421" s="14" t="s">
        <v>4</v>
      </c>
      <c r="AX421" s="14" t="s">
        <v>79</v>
      </c>
      <c r="AY421" s="257" t="s">
        <v>207</v>
      </c>
    </row>
    <row r="422" spans="1:65" s="2" customFormat="1" ht="33" customHeight="1">
      <c r="A422" s="41"/>
      <c r="B422" s="42"/>
      <c r="C422" s="217" t="s">
        <v>621</v>
      </c>
      <c r="D422" s="217" t="s">
        <v>209</v>
      </c>
      <c r="E422" s="218" t="s">
        <v>622</v>
      </c>
      <c r="F422" s="219" t="s">
        <v>623</v>
      </c>
      <c r="G422" s="220" t="s">
        <v>266</v>
      </c>
      <c r="H422" s="221">
        <v>641.556</v>
      </c>
      <c r="I422" s="222"/>
      <c r="J422" s="223">
        <f>ROUND(I422*H422,2)</f>
        <v>0</v>
      </c>
      <c r="K422" s="219" t="s">
        <v>213</v>
      </c>
      <c r="L422" s="47"/>
      <c r="M422" s="224" t="s">
        <v>19</v>
      </c>
      <c r="N422" s="225" t="s">
        <v>43</v>
      </c>
      <c r="O422" s="87"/>
      <c r="P422" s="226">
        <f>O422*H422</f>
        <v>0</v>
      </c>
      <c r="Q422" s="226">
        <v>0</v>
      </c>
      <c r="R422" s="226">
        <f>Q422*H422</f>
        <v>0</v>
      </c>
      <c r="S422" s="226">
        <v>0</v>
      </c>
      <c r="T422" s="227">
        <f>S422*H422</f>
        <v>0</v>
      </c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R422" s="228" t="s">
        <v>111</v>
      </c>
      <c r="AT422" s="228" t="s">
        <v>209</v>
      </c>
      <c r="AU422" s="228" t="s">
        <v>92</v>
      </c>
      <c r="AY422" s="20" t="s">
        <v>207</v>
      </c>
      <c r="BE422" s="229">
        <f>IF(N422="základní",J422,0)</f>
        <v>0</v>
      </c>
      <c r="BF422" s="229">
        <f>IF(N422="snížená",J422,0)</f>
        <v>0</v>
      </c>
      <c r="BG422" s="229">
        <f>IF(N422="zákl. přenesená",J422,0)</f>
        <v>0</v>
      </c>
      <c r="BH422" s="229">
        <f>IF(N422="sníž. přenesená",J422,0)</f>
        <v>0</v>
      </c>
      <c r="BI422" s="229">
        <f>IF(N422="nulová",J422,0)</f>
        <v>0</v>
      </c>
      <c r="BJ422" s="20" t="s">
        <v>79</v>
      </c>
      <c r="BK422" s="229">
        <f>ROUND(I422*H422,2)</f>
        <v>0</v>
      </c>
      <c r="BL422" s="20" t="s">
        <v>111</v>
      </c>
      <c r="BM422" s="228" t="s">
        <v>624</v>
      </c>
    </row>
    <row r="423" spans="1:47" s="2" customFormat="1" ht="12">
      <c r="A423" s="41"/>
      <c r="B423" s="42"/>
      <c r="C423" s="43"/>
      <c r="D423" s="230" t="s">
        <v>215</v>
      </c>
      <c r="E423" s="43"/>
      <c r="F423" s="231" t="s">
        <v>625</v>
      </c>
      <c r="G423" s="43"/>
      <c r="H423" s="43"/>
      <c r="I423" s="232"/>
      <c r="J423" s="43"/>
      <c r="K423" s="43"/>
      <c r="L423" s="47"/>
      <c r="M423" s="233"/>
      <c r="N423" s="234"/>
      <c r="O423" s="87"/>
      <c r="P423" s="87"/>
      <c r="Q423" s="87"/>
      <c r="R423" s="87"/>
      <c r="S423" s="87"/>
      <c r="T423" s="88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T423" s="20" t="s">
        <v>215</v>
      </c>
      <c r="AU423" s="20" t="s">
        <v>92</v>
      </c>
    </row>
    <row r="424" spans="1:47" s="2" customFormat="1" ht="12">
      <c r="A424" s="41"/>
      <c r="B424" s="42"/>
      <c r="C424" s="43"/>
      <c r="D424" s="235" t="s">
        <v>217</v>
      </c>
      <c r="E424" s="43"/>
      <c r="F424" s="236" t="s">
        <v>626</v>
      </c>
      <c r="G424" s="43"/>
      <c r="H424" s="43"/>
      <c r="I424" s="232"/>
      <c r="J424" s="43"/>
      <c r="K424" s="43"/>
      <c r="L424" s="47"/>
      <c r="M424" s="233"/>
      <c r="N424" s="234"/>
      <c r="O424" s="87"/>
      <c r="P424" s="87"/>
      <c r="Q424" s="87"/>
      <c r="R424" s="87"/>
      <c r="S424" s="87"/>
      <c r="T424" s="88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T424" s="20" t="s">
        <v>217</v>
      </c>
      <c r="AU424" s="20" t="s">
        <v>92</v>
      </c>
    </row>
    <row r="425" spans="1:51" s="14" customFormat="1" ht="12">
      <c r="A425" s="14"/>
      <c r="B425" s="247"/>
      <c r="C425" s="248"/>
      <c r="D425" s="230" t="s">
        <v>219</v>
      </c>
      <c r="E425" s="249" t="s">
        <v>19</v>
      </c>
      <c r="F425" s="250" t="s">
        <v>136</v>
      </c>
      <c r="G425" s="248"/>
      <c r="H425" s="251">
        <v>641.556</v>
      </c>
      <c r="I425" s="252"/>
      <c r="J425" s="248"/>
      <c r="K425" s="248"/>
      <c r="L425" s="253"/>
      <c r="M425" s="254"/>
      <c r="N425" s="255"/>
      <c r="O425" s="255"/>
      <c r="P425" s="255"/>
      <c r="Q425" s="255"/>
      <c r="R425" s="255"/>
      <c r="S425" s="255"/>
      <c r="T425" s="256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7" t="s">
        <v>219</v>
      </c>
      <c r="AU425" s="257" t="s">
        <v>92</v>
      </c>
      <c r="AV425" s="14" t="s">
        <v>81</v>
      </c>
      <c r="AW425" s="14" t="s">
        <v>33</v>
      </c>
      <c r="AX425" s="14" t="s">
        <v>79</v>
      </c>
      <c r="AY425" s="257" t="s">
        <v>207</v>
      </c>
    </row>
    <row r="426" spans="1:65" s="2" customFormat="1" ht="33" customHeight="1">
      <c r="A426" s="41"/>
      <c r="B426" s="42"/>
      <c r="C426" s="217" t="s">
        <v>627</v>
      </c>
      <c r="D426" s="217" t="s">
        <v>209</v>
      </c>
      <c r="E426" s="218" t="s">
        <v>628</v>
      </c>
      <c r="F426" s="219" t="s">
        <v>629</v>
      </c>
      <c r="G426" s="220" t="s">
        <v>212</v>
      </c>
      <c r="H426" s="221">
        <v>8.73</v>
      </c>
      <c r="I426" s="222"/>
      <c r="J426" s="223">
        <f>ROUND(I426*H426,2)</f>
        <v>0</v>
      </c>
      <c r="K426" s="219" t="s">
        <v>213</v>
      </c>
      <c r="L426" s="47"/>
      <c r="M426" s="224" t="s">
        <v>19</v>
      </c>
      <c r="N426" s="225" t="s">
        <v>43</v>
      </c>
      <c r="O426" s="87"/>
      <c r="P426" s="226">
        <f>O426*H426</f>
        <v>0</v>
      </c>
      <c r="Q426" s="226">
        <v>0.00013</v>
      </c>
      <c r="R426" s="226">
        <f>Q426*H426</f>
        <v>0.0011348999999999999</v>
      </c>
      <c r="S426" s="226">
        <v>0</v>
      </c>
      <c r="T426" s="227">
        <f>S426*H426</f>
        <v>0</v>
      </c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R426" s="228" t="s">
        <v>111</v>
      </c>
      <c r="AT426" s="228" t="s">
        <v>209</v>
      </c>
      <c r="AU426" s="228" t="s">
        <v>92</v>
      </c>
      <c r="AY426" s="20" t="s">
        <v>207</v>
      </c>
      <c r="BE426" s="229">
        <f>IF(N426="základní",J426,0)</f>
        <v>0</v>
      </c>
      <c r="BF426" s="229">
        <f>IF(N426="snížená",J426,0)</f>
        <v>0</v>
      </c>
      <c r="BG426" s="229">
        <f>IF(N426="zákl. přenesená",J426,0)</f>
        <v>0</v>
      </c>
      <c r="BH426" s="229">
        <f>IF(N426="sníž. přenesená",J426,0)</f>
        <v>0</v>
      </c>
      <c r="BI426" s="229">
        <f>IF(N426="nulová",J426,0)</f>
        <v>0</v>
      </c>
      <c r="BJ426" s="20" t="s">
        <v>79</v>
      </c>
      <c r="BK426" s="229">
        <f>ROUND(I426*H426,2)</f>
        <v>0</v>
      </c>
      <c r="BL426" s="20" t="s">
        <v>111</v>
      </c>
      <c r="BM426" s="228" t="s">
        <v>630</v>
      </c>
    </row>
    <row r="427" spans="1:47" s="2" customFormat="1" ht="12">
      <c r="A427" s="41"/>
      <c r="B427" s="42"/>
      <c r="C427" s="43"/>
      <c r="D427" s="230" t="s">
        <v>215</v>
      </c>
      <c r="E427" s="43"/>
      <c r="F427" s="231" t="s">
        <v>631</v>
      </c>
      <c r="G427" s="43"/>
      <c r="H427" s="43"/>
      <c r="I427" s="232"/>
      <c r="J427" s="43"/>
      <c r="K427" s="43"/>
      <c r="L427" s="47"/>
      <c r="M427" s="233"/>
      <c r="N427" s="234"/>
      <c r="O427" s="87"/>
      <c r="P427" s="87"/>
      <c r="Q427" s="87"/>
      <c r="R427" s="87"/>
      <c r="S427" s="87"/>
      <c r="T427" s="88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T427" s="20" t="s">
        <v>215</v>
      </c>
      <c r="AU427" s="20" t="s">
        <v>92</v>
      </c>
    </row>
    <row r="428" spans="1:47" s="2" customFormat="1" ht="12">
      <c r="A428" s="41"/>
      <c r="B428" s="42"/>
      <c r="C428" s="43"/>
      <c r="D428" s="235" t="s">
        <v>217</v>
      </c>
      <c r="E428" s="43"/>
      <c r="F428" s="236" t="s">
        <v>632</v>
      </c>
      <c r="G428" s="43"/>
      <c r="H428" s="43"/>
      <c r="I428" s="232"/>
      <c r="J428" s="43"/>
      <c r="K428" s="43"/>
      <c r="L428" s="47"/>
      <c r="M428" s="233"/>
      <c r="N428" s="234"/>
      <c r="O428" s="87"/>
      <c r="P428" s="87"/>
      <c r="Q428" s="87"/>
      <c r="R428" s="87"/>
      <c r="S428" s="87"/>
      <c r="T428" s="88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T428" s="20" t="s">
        <v>217</v>
      </c>
      <c r="AU428" s="20" t="s">
        <v>92</v>
      </c>
    </row>
    <row r="429" spans="1:51" s="13" customFormat="1" ht="12">
      <c r="A429" s="13"/>
      <c r="B429" s="237"/>
      <c r="C429" s="238"/>
      <c r="D429" s="230" t="s">
        <v>219</v>
      </c>
      <c r="E429" s="239" t="s">
        <v>19</v>
      </c>
      <c r="F429" s="240" t="s">
        <v>633</v>
      </c>
      <c r="G429" s="238"/>
      <c r="H429" s="239" t="s">
        <v>19</v>
      </c>
      <c r="I429" s="241"/>
      <c r="J429" s="238"/>
      <c r="K429" s="238"/>
      <c r="L429" s="242"/>
      <c r="M429" s="243"/>
      <c r="N429" s="244"/>
      <c r="O429" s="244"/>
      <c r="P429" s="244"/>
      <c r="Q429" s="244"/>
      <c r="R429" s="244"/>
      <c r="S429" s="244"/>
      <c r="T429" s="24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6" t="s">
        <v>219</v>
      </c>
      <c r="AU429" s="246" t="s">
        <v>92</v>
      </c>
      <c r="AV429" s="13" t="s">
        <v>79</v>
      </c>
      <c r="AW429" s="13" t="s">
        <v>33</v>
      </c>
      <c r="AX429" s="13" t="s">
        <v>72</v>
      </c>
      <c r="AY429" s="246" t="s">
        <v>207</v>
      </c>
    </row>
    <row r="430" spans="1:51" s="14" customFormat="1" ht="12">
      <c r="A430" s="14"/>
      <c r="B430" s="247"/>
      <c r="C430" s="248"/>
      <c r="D430" s="230" t="s">
        <v>219</v>
      </c>
      <c r="E430" s="249" t="s">
        <v>19</v>
      </c>
      <c r="F430" s="250" t="s">
        <v>152</v>
      </c>
      <c r="G430" s="248"/>
      <c r="H430" s="251">
        <v>8.73</v>
      </c>
      <c r="I430" s="252"/>
      <c r="J430" s="248"/>
      <c r="K430" s="248"/>
      <c r="L430" s="253"/>
      <c r="M430" s="254"/>
      <c r="N430" s="255"/>
      <c r="O430" s="255"/>
      <c r="P430" s="255"/>
      <c r="Q430" s="255"/>
      <c r="R430" s="255"/>
      <c r="S430" s="255"/>
      <c r="T430" s="256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7" t="s">
        <v>219</v>
      </c>
      <c r="AU430" s="257" t="s">
        <v>92</v>
      </c>
      <c r="AV430" s="14" t="s">
        <v>81</v>
      </c>
      <c r="AW430" s="14" t="s">
        <v>33</v>
      </c>
      <c r="AX430" s="14" t="s">
        <v>72</v>
      </c>
      <c r="AY430" s="257" t="s">
        <v>207</v>
      </c>
    </row>
    <row r="431" spans="1:51" s="15" customFormat="1" ht="12">
      <c r="A431" s="15"/>
      <c r="B431" s="258"/>
      <c r="C431" s="259"/>
      <c r="D431" s="230" t="s">
        <v>219</v>
      </c>
      <c r="E431" s="260" t="s">
        <v>19</v>
      </c>
      <c r="F431" s="261" t="s">
        <v>222</v>
      </c>
      <c r="G431" s="259"/>
      <c r="H431" s="262">
        <v>8.73</v>
      </c>
      <c r="I431" s="263"/>
      <c r="J431" s="259"/>
      <c r="K431" s="259"/>
      <c r="L431" s="264"/>
      <c r="M431" s="265"/>
      <c r="N431" s="266"/>
      <c r="O431" s="266"/>
      <c r="P431" s="266"/>
      <c r="Q431" s="266"/>
      <c r="R431" s="266"/>
      <c r="S431" s="266"/>
      <c r="T431" s="267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68" t="s">
        <v>219</v>
      </c>
      <c r="AU431" s="268" t="s">
        <v>92</v>
      </c>
      <c r="AV431" s="15" t="s">
        <v>111</v>
      </c>
      <c r="AW431" s="15" t="s">
        <v>33</v>
      </c>
      <c r="AX431" s="15" t="s">
        <v>79</v>
      </c>
      <c r="AY431" s="268" t="s">
        <v>207</v>
      </c>
    </row>
    <row r="432" spans="1:63" s="12" customFormat="1" ht="20.85" customHeight="1">
      <c r="A432" s="12"/>
      <c r="B432" s="201"/>
      <c r="C432" s="202"/>
      <c r="D432" s="203" t="s">
        <v>71</v>
      </c>
      <c r="E432" s="215" t="s">
        <v>634</v>
      </c>
      <c r="F432" s="215" t="s">
        <v>635</v>
      </c>
      <c r="G432" s="202"/>
      <c r="H432" s="202"/>
      <c r="I432" s="205"/>
      <c r="J432" s="216">
        <f>BK432</f>
        <v>0</v>
      </c>
      <c r="K432" s="202"/>
      <c r="L432" s="207"/>
      <c r="M432" s="208"/>
      <c r="N432" s="209"/>
      <c r="O432" s="209"/>
      <c r="P432" s="210">
        <f>SUM(P433:P461)</f>
        <v>0</v>
      </c>
      <c r="Q432" s="209"/>
      <c r="R432" s="210">
        <f>SUM(R433:R461)</f>
        <v>0.028581399999999996</v>
      </c>
      <c r="S432" s="209"/>
      <c r="T432" s="211">
        <f>SUM(T433:T461)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12" t="s">
        <v>79</v>
      </c>
      <c r="AT432" s="213" t="s">
        <v>71</v>
      </c>
      <c r="AU432" s="213" t="s">
        <v>81</v>
      </c>
      <c r="AY432" s="212" t="s">
        <v>207</v>
      </c>
      <c r="BK432" s="214">
        <f>SUM(BK433:BK461)</f>
        <v>0</v>
      </c>
    </row>
    <row r="433" spans="1:65" s="2" customFormat="1" ht="24.15" customHeight="1">
      <c r="A433" s="41"/>
      <c r="B433" s="42"/>
      <c r="C433" s="217" t="s">
        <v>636</v>
      </c>
      <c r="D433" s="217" t="s">
        <v>209</v>
      </c>
      <c r="E433" s="218" t="s">
        <v>637</v>
      </c>
      <c r="F433" s="219" t="s">
        <v>638</v>
      </c>
      <c r="G433" s="220" t="s">
        <v>212</v>
      </c>
      <c r="H433" s="221">
        <v>126.16</v>
      </c>
      <c r="I433" s="222"/>
      <c r="J433" s="223">
        <f>ROUND(I433*H433,2)</f>
        <v>0</v>
      </c>
      <c r="K433" s="219" t="s">
        <v>213</v>
      </c>
      <c r="L433" s="47"/>
      <c r="M433" s="224" t="s">
        <v>19</v>
      </c>
      <c r="N433" s="225" t="s">
        <v>43</v>
      </c>
      <c r="O433" s="87"/>
      <c r="P433" s="226">
        <f>O433*H433</f>
        <v>0</v>
      </c>
      <c r="Q433" s="226">
        <v>4E-05</v>
      </c>
      <c r="R433" s="226">
        <f>Q433*H433</f>
        <v>0.0050464</v>
      </c>
      <c r="S433" s="226">
        <v>0</v>
      </c>
      <c r="T433" s="227">
        <f>S433*H433</f>
        <v>0</v>
      </c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R433" s="228" t="s">
        <v>111</v>
      </c>
      <c r="AT433" s="228" t="s">
        <v>209</v>
      </c>
      <c r="AU433" s="228" t="s">
        <v>92</v>
      </c>
      <c r="AY433" s="20" t="s">
        <v>207</v>
      </c>
      <c r="BE433" s="229">
        <f>IF(N433="základní",J433,0)</f>
        <v>0</v>
      </c>
      <c r="BF433" s="229">
        <f>IF(N433="snížená",J433,0)</f>
        <v>0</v>
      </c>
      <c r="BG433" s="229">
        <f>IF(N433="zákl. přenesená",J433,0)</f>
        <v>0</v>
      </c>
      <c r="BH433" s="229">
        <f>IF(N433="sníž. přenesená",J433,0)</f>
        <v>0</v>
      </c>
      <c r="BI433" s="229">
        <f>IF(N433="nulová",J433,0)</f>
        <v>0</v>
      </c>
      <c r="BJ433" s="20" t="s">
        <v>79</v>
      </c>
      <c r="BK433" s="229">
        <f>ROUND(I433*H433,2)</f>
        <v>0</v>
      </c>
      <c r="BL433" s="20" t="s">
        <v>111</v>
      </c>
      <c r="BM433" s="228" t="s">
        <v>639</v>
      </c>
    </row>
    <row r="434" spans="1:47" s="2" customFormat="1" ht="12">
      <c r="A434" s="41"/>
      <c r="B434" s="42"/>
      <c r="C434" s="43"/>
      <c r="D434" s="230" t="s">
        <v>215</v>
      </c>
      <c r="E434" s="43"/>
      <c r="F434" s="231" t="s">
        <v>640</v>
      </c>
      <c r="G434" s="43"/>
      <c r="H434" s="43"/>
      <c r="I434" s="232"/>
      <c r="J434" s="43"/>
      <c r="K434" s="43"/>
      <c r="L434" s="47"/>
      <c r="M434" s="233"/>
      <c r="N434" s="234"/>
      <c r="O434" s="87"/>
      <c r="P434" s="87"/>
      <c r="Q434" s="87"/>
      <c r="R434" s="87"/>
      <c r="S434" s="87"/>
      <c r="T434" s="88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T434" s="20" t="s">
        <v>215</v>
      </c>
      <c r="AU434" s="20" t="s">
        <v>92</v>
      </c>
    </row>
    <row r="435" spans="1:47" s="2" customFormat="1" ht="12">
      <c r="A435" s="41"/>
      <c r="B435" s="42"/>
      <c r="C435" s="43"/>
      <c r="D435" s="235" t="s">
        <v>217</v>
      </c>
      <c r="E435" s="43"/>
      <c r="F435" s="236" t="s">
        <v>641</v>
      </c>
      <c r="G435" s="43"/>
      <c r="H435" s="43"/>
      <c r="I435" s="232"/>
      <c r="J435" s="43"/>
      <c r="K435" s="43"/>
      <c r="L435" s="47"/>
      <c r="M435" s="233"/>
      <c r="N435" s="234"/>
      <c r="O435" s="87"/>
      <c r="P435" s="87"/>
      <c r="Q435" s="87"/>
      <c r="R435" s="87"/>
      <c r="S435" s="87"/>
      <c r="T435" s="88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T435" s="20" t="s">
        <v>217</v>
      </c>
      <c r="AU435" s="20" t="s">
        <v>92</v>
      </c>
    </row>
    <row r="436" spans="1:51" s="13" customFormat="1" ht="12">
      <c r="A436" s="13"/>
      <c r="B436" s="237"/>
      <c r="C436" s="238"/>
      <c r="D436" s="230" t="s">
        <v>219</v>
      </c>
      <c r="E436" s="239" t="s">
        <v>19</v>
      </c>
      <c r="F436" s="240" t="s">
        <v>473</v>
      </c>
      <c r="G436" s="238"/>
      <c r="H436" s="239" t="s">
        <v>19</v>
      </c>
      <c r="I436" s="241"/>
      <c r="J436" s="238"/>
      <c r="K436" s="238"/>
      <c r="L436" s="242"/>
      <c r="M436" s="243"/>
      <c r="N436" s="244"/>
      <c r="O436" s="244"/>
      <c r="P436" s="244"/>
      <c r="Q436" s="244"/>
      <c r="R436" s="244"/>
      <c r="S436" s="244"/>
      <c r="T436" s="245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6" t="s">
        <v>219</v>
      </c>
      <c r="AU436" s="246" t="s">
        <v>92</v>
      </c>
      <c r="AV436" s="13" t="s">
        <v>79</v>
      </c>
      <c r="AW436" s="13" t="s">
        <v>33</v>
      </c>
      <c r="AX436" s="13" t="s">
        <v>72</v>
      </c>
      <c r="AY436" s="246" t="s">
        <v>207</v>
      </c>
    </row>
    <row r="437" spans="1:51" s="14" customFormat="1" ht="12">
      <c r="A437" s="14"/>
      <c r="B437" s="247"/>
      <c r="C437" s="248"/>
      <c r="D437" s="230" t="s">
        <v>219</v>
      </c>
      <c r="E437" s="249" t="s">
        <v>19</v>
      </c>
      <c r="F437" s="250" t="s">
        <v>474</v>
      </c>
      <c r="G437" s="248"/>
      <c r="H437" s="251">
        <v>126.16</v>
      </c>
      <c r="I437" s="252"/>
      <c r="J437" s="248"/>
      <c r="K437" s="248"/>
      <c r="L437" s="253"/>
      <c r="M437" s="254"/>
      <c r="N437" s="255"/>
      <c r="O437" s="255"/>
      <c r="P437" s="255"/>
      <c r="Q437" s="255"/>
      <c r="R437" s="255"/>
      <c r="S437" s="255"/>
      <c r="T437" s="256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7" t="s">
        <v>219</v>
      </c>
      <c r="AU437" s="257" t="s">
        <v>92</v>
      </c>
      <c r="AV437" s="14" t="s">
        <v>81</v>
      </c>
      <c r="AW437" s="14" t="s">
        <v>33</v>
      </c>
      <c r="AX437" s="14" t="s">
        <v>72</v>
      </c>
      <c r="AY437" s="257" t="s">
        <v>207</v>
      </c>
    </row>
    <row r="438" spans="1:51" s="15" customFormat="1" ht="12">
      <c r="A438" s="15"/>
      <c r="B438" s="258"/>
      <c r="C438" s="259"/>
      <c r="D438" s="230" t="s">
        <v>219</v>
      </c>
      <c r="E438" s="260" t="s">
        <v>19</v>
      </c>
      <c r="F438" s="261" t="s">
        <v>222</v>
      </c>
      <c r="G438" s="259"/>
      <c r="H438" s="262">
        <v>126.16</v>
      </c>
      <c r="I438" s="263"/>
      <c r="J438" s="259"/>
      <c r="K438" s="259"/>
      <c r="L438" s="264"/>
      <c r="M438" s="265"/>
      <c r="N438" s="266"/>
      <c r="O438" s="266"/>
      <c r="P438" s="266"/>
      <c r="Q438" s="266"/>
      <c r="R438" s="266"/>
      <c r="S438" s="266"/>
      <c r="T438" s="267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68" t="s">
        <v>219</v>
      </c>
      <c r="AU438" s="268" t="s">
        <v>92</v>
      </c>
      <c r="AV438" s="15" t="s">
        <v>111</v>
      </c>
      <c r="AW438" s="15" t="s">
        <v>33</v>
      </c>
      <c r="AX438" s="15" t="s">
        <v>79</v>
      </c>
      <c r="AY438" s="268" t="s">
        <v>207</v>
      </c>
    </row>
    <row r="439" spans="1:65" s="2" customFormat="1" ht="21.75" customHeight="1">
      <c r="A439" s="41"/>
      <c r="B439" s="42"/>
      <c r="C439" s="217" t="s">
        <v>642</v>
      </c>
      <c r="D439" s="217" t="s">
        <v>209</v>
      </c>
      <c r="E439" s="218" t="s">
        <v>643</v>
      </c>
      <c r="F439" s="219" t="s">
        <v>644</v>
      </c>
      <c r="G439" s="220" t="s">
        <v>244</v>
      </c>
      <c r="H439" s="221">
        <v>154.5</v>
      </c>
      <c r="I439" s="222"/>
      <c r="J439" s="223">
        <f>ROUND(I439*H439,2)</f>
        <v>0</v>
      </c>
      <c r="K439" s="219" t="s">
        <v>213</v>
      </c>
      <c r="L439" s="47"/>
      <c r="M439" s="224" t="s">
        <v>19</v>
      </c>
      <c r="N439" s="225" t="s">
        <v>43</v>
      </c>
      <c r="O439" s="87"/>
      <c r="P439" s="226">
        <f>O439*H439</f>
        <v>0</v>
      </c>
      <c r="Q439" s="226">
        <v>0.00015</v>
      </c>
      <c r="R439" s="226">
        <f>Q439*H439</f>
        <v>0.023174999999999998</v>
      </c>
      <c r="S439" s="226">
        <v>0</v>
      </c>
      <c r="T439" s="227">
        <f>S439*H439</f>
        <v>0</v>
      </c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R439" s="228" t="s">
        <v>111</v>
      </c>
      <c r="AT439" s="228" t="s">
        <v>209</v>
      </c>
      <c r="AU439" s="228" t="s">
        <v>92</v>
      </c>
      <c r="AY439" s="20" t="s">
        <v>207</v>
      </c>
      <c r="BE439" s="229">
        <f>IF(N439="základní",J439,0)</f>
        <v>0</v>
      </c>
      <c r="BF439" s="229">
        <f>IF(N439="snížená",J439,0)</f>
        <v>0</v>
      </c>
      <c r="BG439" s="229">
        <f>IF(N439="zákl. přenesená",J439,0)</f>
        <v>0</v>
      </c>
      <c r="BH439" s="229">
        <f>IF(N439="sníž. přenesená",J439,0)</f>
        <v>0</v>
      </c>
      <c r="BI439" s="229">
        <f>IF(N439="nulová",J439,0)</f>
        <v>0</v>
      </c>
      <c r="BJ439" s="20" t="s">
        <v>79</v>
      </c>
      <c r="BK439" s="229">
        <f>ROUND(I439*H439,2)</f>
        <v>0</v>
      </c>
      <c r="BL439" s="20" t="s">
        <v>111</v>
      </c>
      <c r="BM439" s="228" t="s">
        <v>645</v>
      </c>
    </row>
    <row r="440" spans="1:47" s="2" customFormat="1" ht="12">
      <c r="A440" s="41"/>
      <c r="B440" s="42"/>
      <c r="C440" s="43"/>
      <c r="D440" s="230" t="s">
        <v>215</v>
      </c>
      <c r="E440" s="43"/>
      <c r="F440" s="231" t="s">
        <v>646</v>
      </c>
      <c r="G440" s="43"/>
      <c r="H440" s="43"/>
      <c r="I440" s="232"/>
      <c r="J440" s="43"/>
      <c r="K440" s="43"/>
      <c r="L440" s="47"/>
      <c r="M440" s="233"/>
      <c r="N440" s="234"/>
      <c r="O440" s="87"/>
      <c r="P440" s="87"/>
      <c r="Q440" s="87"/>
      <c r="R440" s="87"/>
      <c r="S440" s="87"/>
      <c r="T440" s="88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T440" s="20" t="s">
        <v>215</v>
      </c>
      <c r="AU440" s="20" t="s">
        <v>92</v>
      </c>
    </row>
    <row r="441" spans="1:47" s="2" customFormat="1" ht="12">
      <c r="A441" s="41"/>
      <c r="B441" s="42"/>
      <c r="C441" s="43"/>
      <c r="D441" s="235" t="s">
        <v>217</v>
      </c>
      <c r="E441" s="43"/>
      <c r="F441" s="236" t="s">
        <v>647</v>
      </c>
      <c r="G441" s="43"/>
      <c r="H441" s="43"/>
      <c r="I441" s="232"/>
      <c r="J441" s="43"/>
      <c r="K441" s="43"/>
      <c r="L441" s="47"/>
      <c r="M441" s="233"/>
      <c r="N441" s="234"/>
      <c r="O441" s="87"/>
      <c r="P441" s="87"/>
      <c r="Q441" s="87"/>
      <c r="R441" s="87"/>
      <c r="S441" s="87"/>
      <c r="T441" s="88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T441" s="20" t="s">
        <v>217</v>
      </c>
      <c r="AU441" s="20" t="s">
        <v>92</v>
      </c>
    </row>
    <row r="442" spans="1:51" s="13" customFormat="1" ht="12">
      <c r="A442" s="13"/>
      <c r="B442" s="237"/>
      <c r="C442" s="238"/>
      <c r="D442" s="230" t="s">
        <v>219</v>
      </c>
      <c r="E442" s="239" t="s">
        <v>19</v>
      </c>
      <c r="F442" s="240" t="s">
        <v>648</v>
      </c>
      <c r="G442" s="238"/>
      <c r="H442" s="239" t="s">
        <v>19</v>
      </c>
      <c r="I442" s="241"/>
      <c r="J442" s="238"/>
      <c r="K442" s="238"/>
      <c r="L442" s="242"/>
      <c r="M442" s="243"/>
      <c r="N442" s="244"/>
      <c r="O442" s="244"/>
      <c r="P442" s="244"/>
      <c r="Q442" s="244"/>
      <c r="R442" s="244"/>
      <c r="S442" s="244"/>
      <c r="T442" s="24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6" t="s">
        <v>219</v>
      </c>
      <c r="AU442" s="246" t="s">
        <v>92</v>
      </c>
      <c r="AV442" s="13" t="s">
        <v>79</v>
      </c>
      <c r="AW442" s="13" t="s">
        <v>33</v>
      </c>
      <c r="AX442" s="13" t="s">
        <v>72</v>
      </c>
      <c r="AY442" s="246" t="s">
        <v>207</v>
      </c>
    </row>
    <row r="443" spans="1:51" s="14" customFormat="1" ht="12">
      <c r="A443" s="14"/>
      <c r="B443" s="247"/>
      <c r="C443" s="248"/>
      <c r="D443" s="230" t="s">
        <v>219</v>
      </c>
      <c r="E443" s="249" t="s">
        <v>19</v>
      </c>
      <c r="F443" s="250" t="s">
        <v>649</v>
      </c>
      <c r="G443" s="248"/>
      <c r="H443" s="251">
        <v>50.5</v>
      </c>
      <c r="I443" s="252"/>
      <c r="J443" s="248"/>
      <c r="K443" s="248"/>
      <c r="L443" s="253"/>
      <c r="M443" s="254"/>
      <c r="N443" s="255"/>
      <c r="O443" s="255"/>
      <c r="P443" s="255"/>
      <c r="Q443" s="255"/>
      <c r="R443" s="255"/>
      <c r="S443" s="255"/>
      <c r="T443" s="256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7" t="s">
        <v>219</v>
      </c>
      <c r="AU443" s="257" t="s">
        <v>92</v>
      </c>
      <c r="AV443" s="14" t="s">
        <v>81</v>
      </c>
      <c r="AW443" s="14" t="s">
        <v>33</v>
      </c>
      <c r="AX443" s="14" t="s">
        <v>72</v>
      </c>
      <c r="AY443" s="257" t="s">
        <v>207</v>
      </c>
    </row>
    <row r="444" spans="1:51" s="13" customFormat="1" ht="12">
      <c r="A444" s="13"/>
      <c r="B444" s="237"/>
      <c r="C444" s="238"/>
      <c r="D444" s="230" t="s">
        <v>219</v>
      </c>
      <c r="E444" s="239" t="s">
        <v>19</v>
      </c>
      <c r="F444" s="240" t="s">
        <v>650</v>
      </c>
      <c r="G444" s="238"/>
      <c r="H444" s="239" t="s">
        <v>19</v>
      </c>
      <c r="I444" s="241"/>
      <c r="J444" s="238"/>
      <c r="K444" s="238"/>
      <c r="L444" s="242"/>
      <c r="M444" s="243"/>
      <c r="N444" s="244"/>
      <c r="O444" s="244"/>
      <c r="P444" s="244"/>
      <c r="Q444" s="244"/>
      <c r="R444" s="244"/>
      <c r="S444" s="244"/>
      <c r="T444" s="24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6" t="s">
        <v>219</v>
      </c>
      <c r="AU444" s="246" t="s">
        <v>92</v>
      </c>
      <c r="AV444" s="13" t="s">
        <v>79</v>
      </c>
      <c r="AW444" s="13" t="s">
        <v>33</v>
      </c>
      <c r="AX444" s="13" t="s">
        <v>72</v>
      </c>
      <c r="AY444" s="246" t="s">
        <v>207</v>
      </c>
    </row>
    <row r="445" spans="1:51" s="14" customFormat="1" ht="12">
      <c r="A445" s="14"/>
      <c r="B445" s="247"/>
      <c r="C445" s="248"/>
      <c r="D445" s="230" t="s">
        <v>219</v>
      </c>
      <c r="E445" s="249" t="s">
        <v>19</v>
      </c>
      <c r="F445" s="250" t="s">
        <v>651</v>
      </c>
      <c r="G445" s="248"/>
      <c r="H445" s="251">
        <v>104</v>
      </c>
      <c r="I445" s="252"/>
      <c r="J445" s="248"/>
      <c r="K445" s="248"/>
      <c r="L445" s="253"/>
      <c r="M445" s="254"/>
      <c r="N445" s="255"/>
      <c r="O445" s="255"/>
      <c r="P445" s="255"/>
      <c r="Q445" s="255"/>
      <c r="R445" s="255"/>
      <c r="S445" s="255"/>
      <c r="T445" s="256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7" t="s">
        <v>219</v>
      </c>
      <c r="AU445" s="257" t="s">
        <v>92</v>
      </c>
      <c r="AV445" s="14" t="s">
        <v>81</v>
      </c>
      <c r="AW445" s="14" t="s">
        <v>33</v>
      </c>
      <c r="AX445" s="14" t="s">
        <v>72</v>
      </c>
      <c r="AY445" s="257" t="s">
        <v>207</v>
      </c>
    </row>
    <row r="446" spans="1:51" s="15" customFormat="1" ht="12">
      <c r="A446" s="15"/>
      <c r="B446" s="258"/>
      <c r="C446" s="259"/>
      <c r="D446" s="230" t="s">
        <v>219</v>
      </c>
      <c r="E446" s="260" t="s">
        <v>19</v>
      </c>
      <c r="F446" s="261" t="s">
        <v>222</v>
      </c>
      <c r="G446" s="259"/>
      <c r="H446" s="262">
        <v>154.5</v>
      </c>
      <c r="I446" s="263"/>
      <c r="J446" s="259"/>
      <c r="K446" s="259"/>
      <c r="L446" s="264"/>
      <c r="M446" s="265"/>
      <c r="N446" s="266"/>
      <c r="O446" s="266"/>
      <c r="P446" s="266"/>
      <c r="Q446" s="266"/>
      <c r="R446" s="266"/>
      <c r="S446" s="266"/>
      <c r="T446" s="267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68" t="s">
        <v>219</v>
      </c>
      <c r="AU446" s="268" t="s">
        <v>92</v>
      </c>
      <c r="AV446" s="15" t="s">
        <v>111</v>
      </c>
      <c r="AW446" s="15" t="s">
        <v>33</v>
      </c>
      <c r="AX446" s="15" t="s">
        <v>79</v>
      </c>
      <c r="AY446" s="268" t="s">
        <v>207</v>
      </c>
    </row>
    <row r="447" spans="1:65" s="2" customFormat="1" ht="37.8" customHeight="1">
      <c r="A447" s="41"/>
      <c r="B447" s="42"/>
      <c r="C447" s="269" t="s">
        <v>459</v>
      </c>
      <c r="D447" s="269" t="s">
        <v>223</v>
      </c>
      <c r="E447" s="270" t="s">
        <v>652</v>
      </c>
      <c r="F447" s="271" t="s">
        <v>653</v>
      </c>
      <c r="G447" s="272" t="s">
        <v>654</v>
      </c>
      <c r="H447" s="273">
        <v>50.5</v>
      </c>
      <c r="I447" s="274"/>
      <c r="J447" s="275">
        <f>ROUND(I447*H447,2)</f>
        <v>0</v>
      </c>
      <c r="K447" s="271" t="s">
        <v>331</v>
      </c>
      <c r="L447" s="276"/>
      <c r="M447" s="277" t="s">
        <v>19</v>
      </c>
      <c r="N447" s="278" t="s">
        <v>43</v>
      </c>
      <c r="O447" s="87"/>
      <c r="P447" s="226">
        <f>O447*H447</f>
        <v>0</v>
      </c>
      <c r="Q447" s="226">
        <v>0</v>
      </c>
      <c r="R447" s="226">
        <f>Q447*H447</f>
        <v>0</v>
      </c>
      <c r="S447" s="226">
        <v>0</v>
      </c>
      <c r="T447" s="227">
        <f>S447*H447</f>
        <v>0</v>
      </c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R447" s="228" t="s">
        <v>227</v>
      </c>
      <c r="AT447" s="228" t="s">
        <v>223</v>
      </c>
      <c r="AU447" s="228" t="s">
        <v>92</v>
      </c>
      <c r="AY447" s="20" t="s">
        <v>207</v>
      </c>
      <c r="BE447" s="229">
        <f>IF(N447="základní",J447,0)</f>
        <v>0</v>
      </c>
      <c r="BF447" s="229">
        <f>IF(N447="snížená",J447,0)</f>
        <v>0</v>
      </c>
      <c r="BG447" s="229">
        <f>IF(N447="zákl. přenesená",J447,0)</f>
        <v>0</v>
      </c>
      <c r="BH447" s="229">
        <f>IF(N447="sníž. přenesená",J447,0)</f>
        <v>0</v>
      </c>
      <c r="BI447" s="229">
        <f>IF(N447="nulová",J447,0)</f>
        <v>0</v>
      </c>
      <c r="BJ447" s="20" t="s">
        <v>79</v>
      </c>
      <c r="BK447" s="229">
        <f>ROUND(I447*H447,2)</f>
        <v>0</v>
      </c>
      <c r="BL447" s="20" t="s">
        <v>111</v>
      </c>
      <c r="BM447" s="228" t="s">
        <v>655</v>
      </c>
    </row>
    <row r="448" spans="1:47" s="2" customFormat="1" ht="12">
      <c r="A448" s="41"/>
      <c r="B448" s="42"/>
      <c r="C448" s="43"/>
      <c r="D448" s="230" t="s">
        <v>215</v>
      </c>
      <c r="E448" s="43"/>
      <c r="F448" s="231" t="s">
        <v>653</v>
      </c>
      <c r="G448" s="43"/>
      <c r="H448" s="43"/>
      <c r="I448" s="232"/>
      <c r="J448" s="43"/>
      <c r="K448" s="43"/>
      <c r="L448" s="47"/>
      <c r="M448" s="233"/>
      <c r="N448" s="234"/>
      <c r="O448" s="87"/>
      <c r="P448" s="87"/>
      <c r="Q448" s="87"/>
      <c r="R448" s="87"/>
      <c r="S448" s="87"/>
      <c r="T448" s="88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T448" s="20" t="s">
        <v>215</v>
      </c>
      <c r="AU448" s="20" t="s">
        <v>92</v>
      </c>
    </row>
    <row r="449" spans="1:65" s="2" customFormat="1" ht="37.8" customHeight="1">
      <c r="A449" s="41"/>
      <c r="B449" s="42"/>
      <c r="C449" s="269" t="s">
        <v>656</v>
      </c>
      <c r="D449" s="269" t="s">
        <v>223</v>
      </c>
      <c r="E449" s="270" t="s">
        <v>657</v>
      </c>
      <c r="F449" s="271" t="s">
        <v>658</v>
      </c>
      <c r="G449" s="272" t="s">
        <v>345</v>
      </c>
      <c r="H449" s="273">
        <v>170</v>
      </c>
      <c r="I449" s="274"/>
      <c r="J449" s="275">
        <f>ROUND(I449*H449,2)</f>
        <v>0</v>
      </c>
      <c r="K449" s="271" t="s">
        <v>331</v>
      </c>
      <c r="L449" s="276"/>
      <c r="M449" s="277" t="s">
        <v>19</v>
      </c>
      <c r="N449" s="278" t="s">
        <v>43</v>
      </c>
      <c r="O449" s="87"/>
      <c r="P449" s="226">
        <f>O449*H449</f>
        <v>0</v>
      </c>
      <c r="Q449" s="226">
        <v>0</v>
      </c>
      <c r="R449" s="226">
        <f>Q449*H449</f>
        <v>0</v>
      </c>
      <c r="S449" s="226">
        <v>0</v>
      </c>
      <c r="T449" s="227">
        <f>S449*H449</f>
        <v>0</v>
      </c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R449" s="228" t="s">
        <v>227</v>
      </c>
      <c r="AT449" s="228" t="s">
        <v>223</v>
      </c>
      <c r="AU449" s="228" t="s">
        <v>92</v>
      </c>
      <c r="AY449" s="20" t="s">
        <v>207</v>
      </c>
      <c r="BE449" s="229">
        <f>IF(N449="základní",J449,0)</f>
        <v>0</v>
      </c>
      <c r="BF449" s="229">
        <f>IF(N449="snížená",J449,0)</f>
        <v>0</v>
      </c>
      <c r="BG449" s="229">
        <f>IF(N449="zákl. přenesená",J449,0)</f>
        <v>0</v>
      </c>
      <c r="BH449" s="229">
        <f>IF(N449="sníž. přenesená",J449,0)</f>
        <v>0</v>
      </c>
      <c r="BI449" s="229">
        <f>IF(N449="nulová",J449,0)</f>
        <v>0</v>
      </c>
      <c r="BJ449" s="20" t="s">
        <v>79</v>
      </c>
      <c r="BK449" s="229">
        <f>ROUND(I449*H449,2)</f>
        <v>0</v>
      </c>
      <c r="BL449" s="20" t="s">
        <v>111</v>
      </c>
      <c r="BM449" s="228" t="s">
        <v>659</v>
      </c>
    </row>
    <row r="450" spans="1:47" s="2" customFormat="1" ht="12">
      <c r="A450" s="41"/>
      <c r="B450" s="42"/>
      <c r="C450" s="43"/>
      <c r="D450" s="230" t="s">
        <v>215</v>
      </c>
      <c r="E450" s="43"/>
      <c r="F450" s="231" t="s">
        <v>658</v>
      </c>
      <c r="G450" s="43"/>
      <c r="H450" s="43"/>
      <c r="I450" s="232"/>
      <c r="J450" s="43"/>
      <c r="K450" s="43"/>
      <c r="L450" s="47"/>
      <c r="M450" s="233"/>
      <c r="N450" s="234"/>
      <c r="O450" s="87"/>
      <c r="P450" s="87"/>
      <c r="Q450" s="87"/>
      <c r="R450" s="87"/>
      <c r="S450" s="87"/>
      <c r="T450" s="88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T450" s="20" t="s">
        <v>215</v>
      </c>
      <c r="AU450" s="20" t="s">
        <v>92</v>
      </c>
    </row>
    <row r="451" spans="1:65" s="2" customFormat="1" ht="37.8" customHeight="1">
      <c r="A451" s="41"/>
      <c r="B451" s="42"/>
      <c r="C451" s="269" t="s">
        <v>521</v>
      </c>
      <c r="D451" s="269" t="s">
        <v>223</v>
      </c>
      <c r="E451" s="270" t="s">
        <v>660</v>
      </c>
      <c r="F451" s="271" t="s">
        <v>661</v>
      </c>
      <c r="G451" s="272" t="s">
        <v>654</v>
      </c>
      <c r="H451" s="273">
        <v>104</v>
      </c>
      <c r="I451" s="274"/>
      <c r="J451" s="275">
        <f>ROUND(I451*H451,2)</f>
        <v>0</v>
      </c>
      <c r="K451" s="271" t="s">
        <v>331</v>
      </c>
      <c r="L451" s="276"/>
      <c r="M451" s="277" t="s">
        <v>19</v>
      </c>
      <c r="N451" s="278" t="s">
        <v>43</v>
      </c>
      <c r="O451" s="87"/>
      <c r="P451" s="226">
        <f>O451*H451</f>
        <v>0</v>
      </c>
      <c r="Q451" s="226">
        <v>0</v>
      </c>
      <c r="R451" s="226">
        <f>Q451*H451</f>
        <v>0</v>
      </c>
      <c r="S451" s="226">
        <v>0</v>
      </c>
      <c r="T451" s="227">
        <f>S451*H451</f>
        <v>0</v>
      </c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R451" s="228" t="s">
        <v>227</v>
      </c>
      <c r="AT451" s="228" t="s">
        <v>223</v>
      </c>
      <c r="AU451" s="228" t="s">
        <v>92</v>
      </c>
      <c r="AY451" s="20" t="s">
        <v>207</v>
      </c>
      <c r="BE451" s="229">
        <f>IF(N451="základní",J451,0)</f>
        <v>0</v>
      </c>
      <c r="BF451" s="229">
        <f>IF(N451="snížená",J451,0)</f>
        <v>0</v>
      </c>
      <c r="BG451" s="229">
        <f>IF(N451="zákl. přenesená",J451,0)</f>
        <v>0</v>
      </c>
      <c r="BH451" s="229">
        <f>IF(N451="sníž. přenesená",J451,0)</f>
        <v>0</v>
      </c>
      <c r="BI451" s="229">
        <f>IF(N451="nulová",J451,0)</f>
        <v>0</v>
      </c>
      <c r="BJ451" s="20" t="s">
        <v>79</v>
      </c>
      <c r="BK451" s="229">
        <f>ROUND(I451*H451,2)</f>
        <v>0</v>
      </c>
      <c r="BL451" s="20" t="s">
        <v>111</v>
      </c>
      <c r="BM451" s="228" t="s">
        <v>662</v>
      </c>
    </row>
    <row r="452" spans="1:47" s="2" customFormat="1" ht="12">
      <c r="A452" s="41"/>
      <c r="B452" s="42"/>
      <c r="C452" s="43"/>
      <c r="D452" s="230" t="s">
        <v>215</v>
      </c>
      <c r="E452" s="43"/>
      <c r="F452" s="231" t="s">
        <v>661</v>
      </c>
      <c r="G452" s="43"/>
      <c r="H452" s="43"/>
      <c r="I452" s="232"/>
      <c r="J452" s="43"/>
      <c r="K452" s="43"/>
      <c r="L452" s="47"/>
      <c r="M452" s="233"/>
      <c r="N452" s="234"/>
      <c r="O452" s="87"/>
      <c r="P452" s="87"/>
      <c r="Q452" s="87"/>
      <c r="R452" s="87"/>
      <c r="S452" s="87"/>
      <c r="T452" s="88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T452" s="20" t="s">
        <v>215</v>
      </c>
      <c r="AU452" s="20" t="s">
        <v>92</v>
      </c>
    </row>
    <row r="453" spans="1:65" s="2" customFormat="1" ht="16.5" customHeight="1">
      <c r="A453" s="41"/>
      <c r="B453" s="42"/>
      <c r="C453" s="217" t="s">
        <v>557</v>
      </c>
      <c r="D453" s="217" t="s">
        <v>209</v>
      </c>
      <c r="E453" s="218" t="s">
        <v>663</v>
      </c>
      <c r="F453" s="219" t="s">
        <v>664</v>
      </c>
      <c r="G453" s="220" t="s">
        <v>244</v>
      </c>
      <c r="H453" s="221">
        <v>2</v>
      </c>
      <c r="I453" s="222"/>
      <c r="J453" s="223">
        <f>ROUND(I453*H453,2)</f>
        <v>0</v>
      </c>
      <c r="K453" s="219" t="s">
        <v>213</v>
      </c>
      <c r="L453" s="47"/>
      <c r="M453" s="224" t="s">
        <v>19</v>
      </c>
      <c r="N453" s="225" t="s">
        <v>43</v>
      </c>
      <c r="O453" s="87"/>
      <c r="P453" s="226">
        <f>O453*H453</f>
        <v>0</v>
      </c>
      <c r="Q453" s="226">
        <v>0.00018</v>
      </c>
      <c r="R453" s="226">
        <f>Q453*H453</f>
        <v>0.00036</v>
      </c>
      <c r="S453" s="226">
        <v>0</v>
      </c>
      <c r="T453" s="227">
        <f>S453*H453</f>
        <v>0</v>
      </c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R453" s="228" t="s">
        <v>111</v>
      </c>
      <c r="AT453" s="228" t="s">
        <v>209</v>
      </c>
      <c r="AU453" s="228" t="s">
        <v>92</v>
      </c>
      <c r="AY453" s="20" t="s">
        <v>207</v>
      </c>
      <c r="BE453" s="229">
        <f>IF(N453="základní",J453,0)</f>
        <v>0</v>
      </c>
      <c r="BF453" s="229">
        <f>IF(N453="snížená",J453,0)</f>
        <v>0</v>
      </c>
      <c r="BG453" s="229">
        <f>IF(N453="zákl. přenesená",J453,0)</f>
        <v>0</v>
      </c>
      <c r="BH453" s="229">
        <f>IF(N453="sníž. přenesená",J453,0)</f>
        <v>0</v>
      </c>
      <c r="BI453" s="229">
        <f>IF(N453="nulová",J453,0)</f>
        <v>0</v>
      </c>
      <c r="BJ453" s="20" t="s">
        <v>79</v>
      </c>
      <c r="BK453" s="229">
        <f>ROUND(I453*H453,2)</f>
        <v>0</v>
      </c>
      <c r="BL453" s="20" t="s">
        <v>111</v>
      </c>
      <c r="BM453" s="228" t="s">
        <v>665</v>
      </c>
    </row>
    <row r="454" spans="1:47" s="2" customFormat="1" ht="12">
      <c r="A454" s="41"/>
      <c r="B454" s="42"/>
      <c r="C454" s="43"/>
      <c r="D454" s="230" t="s">
        <v>215</v>
      </c>
      <c r="E454" s="43"/>
      <c r="F454" s="231" t="s">
        <v>666</v>
      </c>
      <c r="G454" s="43"/>
      <c r="H454" s="43"/>
      <c r="I454" s="232"/>
      <c r="J454" s="43"/>
      <c r="K454" s="43"/>
      <c r="L454" s="47"/>
      <c r="M454" s="233"/>
      <c r="N454" s="234"/>
      <c r="O454" s="87"/>
      <c r="P454" s="87"/>
      <c r="Q454" s="87"/>
      <c r="R454" s="87"/>
      <c r="S454" s="87"/>
      <c r="T454" s="88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T454" s="20" t="s">
        <v>215</v>
      </c>
      <c r="AU454" s="20" t="s">
        <v>92</v>
      </c>
    </row>
    <row r="455" spans="1:47" s="2" customFormat="1" ht="12">
      <c r="A455" s="41"/>
      <c r="B455" s="42"/>
      <c r="C455" s="43"/>
      <c r="D455" s="235" t="s">
        <v>217</v>
      </c>
      <c r="E455" s="43"/>
      <c r="F455" s="236" t="s">
        <v>667</v>
      </c>
      <c r="G455" s="43"/>
      <c r="H455" s="43"/>
      <c r="I455" s="232"/>
      <c r="J455" s="43"/>
      <c r="K455" s="43"/>
      <c r="L455" s="47"/>
      <c r="M455" s="233"/>
      <c r="N455" s="234"/>
      <c r="O455" s="87"/>
      <c r="P455" s="87"/>
      <c r="Q455" s="87"/>
      <c r="R455" s="87"/>
      <c r="S455" s="87"/>
      <c r="T455" s="88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T455" s="20" t="s">
        <v>217</v>
      </c>
      <c r="AU455" s="20" t="s">
        <v>92</v>
      </c>
    </row>
    <row r="456" spans="1:65" s="2" customFormat="1" ht="24.15" customHeight="1">
      <c r="A456" s="41"/>
      <c r="B456" s="42"/>
      <c r="C456" s="269" t="s">
        <v>668</v>
      </c>
      <c r="D456" s="269" t="s">
        <v>223</v>
      </c>
      <c r="E456" s="270" t="s">
        <v>669</v>
      </c>
      <c r="F456" s="271" t="s">
        <v>670</v>
      </c>
      <c r="G456" s="272" t="s">
        <v>345</v>
      </c>
      <c r="H456" s="273">
        <v>2</v>
      </c>
      <c r="I456" s="274"/>
      <c r="J456" s="275">
        <f>ROUND(I456*H456,2)</f>
        <v>0</v>
      </c>
      <c r="K456" s="271" t="s">
        <v>331</v>
      </c>
      <c r="L456" s="276"/>
      <c r="M456" s="277" t="s">
        <v>19</v>
      </c>
      <c r="N456" s="278" t="s">
        <v>43</v>
      </c>
      <c r="O456" s="87"/>
      <c r="P456" s="226">
        <f>O456*H456</f>
        <v>0</v>
      </c>
      <c r="Q456" s="226">
        <v>0</v>
      </c>
      <c r="R456" s="226">
        <f>Q456*H456</f>
        <v>0</v>
      </c>
      <c r="S456" s="226">
        <v>0</v>
      </c>
      <c r="T456" s="227">
        <f>S456*H456</f>
        <v>0</v>
      </c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R456" s="228" t="s">
        <v>227</v>
      </c>
      <c r="AT456" s="228" t="s">
        <v>223</v>
      </c>
      <c r="AU456" s="228" t="s">
        <v>92</v>
      </c>
      <c r="AY456" s="20" t="s">
        <v>207</v>
      </c>
      <c r="BE456" s="229">
        <f>IF(N456="základní",J456,0)</f>
        <v>0</v>
      </c>
      <c r="BF456" s="229">
        <f>IF(N456="snížená",J456,0)</f>
        <v>0</v>
      </c>
      <c r="BG456" s="229">
        <f>IF(N456="zákl. přenesená",J456,0)</f>
        <v>0</v>
      </c>
      <c r="BH456" s="229">
        <f>IF(N456="sníž. přenesená",J456,0)</f>
        <v>0</v>
      </c>
      <c r="BI456" s="229">
        <f>IF(N456="nulová",J456,0)</f>
        <v>0</v>
      </c>
      <c r="BJ456" s="20" t="s">
        <v>79</v>
      </c>
      <c r="BK456" s="229">
        <f>ROUND(I456*H456,2)</f>
        <v>0</v>
      </c>
      <c r="BL456" s="20" t="s">
        <v>111</v>
      </c>
      <c r="BM456" s="228" t="s">
        <v>671</v>
      </c>
    </row>
    <row r="457" spans="1:47" s="2" customFormat="1" ht="12">
      <c r="A457" s="41"/>
      <c r="B457" s="42"/>
      <c r="C457" s="43"/>
      <c r="D457" s="230" t="s">
        <v>215</v>
      </c>
      <c r="E457" s="43"/>
      <c r="F457" s="231" t="s">
        <v>670</v>
      </c>
      <c r="G457" s="43"/>
      <c r="H457" s="43"/>
      <c r="I457" s="232"/>
      <c r="J457" s="43"/>
      <c r="K457" s="43"/>
      <c r="L457" s="47"/>
      <c r="M457" s="233"/>
      <c r="N457" s="234"/>
      <c r="O457" s="87"/>
      <c r="P457" s="87"/>
      <c r="Q457" s="87"/>
      <c r="R457" s="87"/>
      <c r="S457" s="87"/>
      <c r="T457" s="88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T457" s="20" t="s">
        <v>215</v>
      </c>
      <c r="AU457" s="20" t="s">
        <v>92</v>
      </c>
    </row>
    <row r="458" spans="1:65" s="2" customFormat="1" ht="16.5" customHeight="1">
      <c r="A458" s="41"/>
      <c r="B458" s="42"/>
      <c r="C458" s="217" t="s">
        <v>672</v>
      </c>
      <c r="D458" s="217" t="s">
        <v>209</v>
      </c>
      <c r="E458" s="218" t="s">
        <v>673</v>
      </c>
      <c r="F458" s="219" t="s">
        <v>674</v>
      </c>
      <c r="G458" s="220" t="s">
        <v>345</v>
      </c>
      <c r="H458" s="221">
        <v>10</v>
      </c>
      <c r="I458" s="222"/>
      <c r="J458" s="223">
        <f>ROUND(I458*H458,2)</f>
        <v>0</v>
      </c>
      <c r="K458" s="219" t="s">
        <v>331</v>
      </c>
      <c r="L458" s="47"/>
      <c r="M458" s="224" t="s">
        <v>19</v>
      </c>
      <c r="N458" s="225" t="s">
        <v>43</v>
      </c>
      <c r="O458" s="87"/>
      <c r="P458" s="226">
        <f>O458*H458</f>
        <v>0</v>
      </c>
      <c r="Q458" s="226">
        <v>0</v>
      </c>
      <c r="R458" s="226">
        <f>Q458*H458</f>
        <v>0</v>
      </c>
      <c r="S458" s="226">
        <v>0</v>
      </c>
      <c r="T458" s="227">
        <f>S458*H458</f>
        <v>0</v>
      </c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R458" s="228" t="s">
        <v>111</v>
      </c>
      <c r="AT458" s="228" t="s">
        <v>209</v>
      </c>
      <c r="AU458" s="228" t="s">
        <v>92</v>
      </c>
      <c r="AY458" s="20" t="s">
        <v>207</v>
      </c>
      <c r="BE458" s="229">
        <f>IF(N458="základní",J458,0)</f>
        <v>0</v>
      </c>
      <c r="BF458" s="229">
        <f>IF(N458="snížená",J458,0)</f>
        <v>0</v>
      </c>
      <c r="BG458" s="229">
        <f>IF(N458="zákl. přenesená",J458,0)</f>
        <v>0</v>
      </c>
      <c r="BH458" s="229">
        <f>IF(N458="sníž. přenesená",J458,0)</f>
        <v>0</v>
      </c>
      <c r="BI458" s="229">
        <f>IF(N458="nulová",J458,0)</f>
        <v>0</v>
      </c>
      <c r="BJ458" s="20" t="s">
        <v>79</v>
      </c>
      <c r="BK458" s="229">
        <f>ROUND(I458*H458,2)</f>
        <v>0</v>
      </c>
      <c r="BL458" s="20" t="s">
        <v>111</v>
      </c>
      <c r="BM458" s="228" t="s">
        <v>675</v>
      </c>
    </row>
    <row r="459" spans="1:47" s="2" customFormat="1" ht="12">
      <c r="A459" s="41"/>
      <c r="B459" s="42"/>
      <c r="C459" s="43"/>
      <c r="D459" s="230" t="s">
        <v>215</v>
      </c>
      <c r="E459" s="43"/>
      <c r="F459" s="231" t="s">
        <v>676</v>
      </c>
      <c r="G459" s="43"/>
      <c r="H459" s="43"/>
      <c r="I459" s="232"/>
      <c r="J459" s="43"/>
      <c r="K459" s="43"/>
      <c r="L459" s="47"/>
      <c r="M459" s="233"/>
      <c r="N459" s="234"/>
      <c r="O459" s="87"/>
      <c r="P459" s="87"/>
      <c r="Q459" s="87"/>
      <c r="R459" s="87"/>
      <c r="S459" s="87"/>
      <c r="T459" s="88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T459" s="20" t="s">
        <v>215</v>
      </c>
      <c r="AU459" s="20" t="s">
        <v>92</v>
      </c>
    </row>
    <row r="460" spans="1:65" s="2" customFormat="1" ht="24.15" customHeight="1">
      <c r="A460" s="41"/>
      <c r="B460" s="42"/>
      <c r="C460" s="269" t="s">
        <v>677</v>
      </c>
      <c r="D460" s="269" t="s">
        <v>223</v>
      </c>
      <c r="E460" s="270" t="s">
        <v>678</v>
      </c>
      <c r="F460" s="271" t="s">
        <v>679</v>
      </c>
      <c r="G460" s="272" t="s">
        <v>345</v>
      </c>
      <c r="H460" s="273">
        <v>10</v>
      </c>
      <c r="I460" s="274"/>
      <c r="J460" s="275">
        <f>ROUND(I460*H460,2)</f>
        <v>0</v>
      </c>
      <c r="K460" s="271" t="s">
        <v>331</v>
      </c>
      <c r="L460" s="276"/>
      <c r="M460" s="277" t="s">
        <v>19</v>
      </c>
      <c r="N460" s="278" t="s">
        <v>43</v>
      </c>
      <c r="O460" s="87"/>
      <c r="P460" s="226">
        <f>O460*H460</f>
        <v>0</v>
      </c>
      <c r="Q460" s="226">
        <v>0</v>
      </c>
      <c r="R460" s="226">
        <f>Q460*H460</f>
        <v>0</v>
      </c>
      <c r="S460" s="226">
        <v>0</v>
      </c>
      <c r="T460" s="227">
        <f>S460*H460</f>
        <v>0</v>
      </c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R460" s="228" t="s">
        <v>227</v>
      </c>
      <c r="AT460" s="228" t="s">
        <v>223</v>
      </c>
      <c r="AU460" s="228" t="s">
        <v>92</v>
      </c>
      <c r="AY460" s="20" t="s">
        <v>207</v>
      </c>
      <c r="BE460" s="229">
        <f>IF(N460="základní",J460,0)</f>
        <v>0</v>
      </c>
      <c r="BF460" s="229">
        <f>IF(N460="snížená",J460,0)</f>
        <v>0</v>
      </c>
      <c r="BG460" s="229">
        <f>IF(N460="zákl. přenesená",J460,0)</f>
        <v>0</v>
      </c>
      <c r="BH460" s="229">
        <f>IF(N460="sníž. přenesená",J460,0)</f>
        <v>0</v>
      </c>
      <c r="BI460" s="229">
        <f>IF(N460="nulová",J460,0)</f>
        <v>0</v>
      </c>
      <c r="BJ460" s="20" t="s">
        <v>79</v>
      </c>
      <c r="BK460" s="229">
        <f>ROUND(I460*H460,2)</f>
        <v>0</v>
      </c>
      <c r="BL460" s="20" t="s">
        <v>111</v>
      </c>
      <c r="BM460" s="228" t="s">
        <v>680</v>
      </c>
    </row>
    <row r="461" spans="1:47" s="2" customFormat="1" ht="12">
      <c r="A461" s="41"/>
      <c r="B461" s="42"/>
      <c r="C461" s="43"/>
      <c r="D461" s="230" t="s">
        <v>215</v>
      </c>
      <c r="E461" s="43"/>
      <c r="F461" s="231" t="s">
        <v>679</v>
      </c>
      <c r="G461" s="43"/>
      <c r="H461" s="43"/>
      <c r="I461" s="232"/>
      <c r="J461" s="43"/>
      <c r="K461" s="43"/>
      <c r="L461" s="47"/>
      <c r="M461" s="233"/>
      <c r="N461" s="234"/>
      <c r="O461" s="87"/>
      <c r="P461" s="87"/>
      <c r="Q461" s="87"/>
      <c r="R461" s="87"/>
      <c r="S461" s="87"/>
      <c r="T461" s="88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T461" s="20" t="s">
        <v>215</v>
      </c>
      <c r="AU461" s="20" t="s">
        <v>92</v>
      </c>
    </row>
    <row r="462" spans="1:63" s="12" customFormat="1" ht="20.85" customHeight="1">
      <c r="A462" s="12"/>
      <c r="B462" s="201"/>
      <c r="C462" s="202"/>
      <c r="D462" s="203" t="s">
        <v>71</v>
      </c>
      <c r="E462" s="215" t="s">
        <v>681</v>
      </c>
      <c r="F462" s="215" t="s">
        <v>682</v>
      </c>
      <c r="G462" s="202"/>
      <c r="H462" s="202"/>
      <c r="I462" s="205"/>
      <c r="J462" s="216">
        <f>BK462</f>
        <v>0</v>
      </c>
      <c r="K462" s="202"/>
      <c r="L462" s="207"/>
      <c r="M462" s="208"/>
      <c r="N462" s="209"/>
      <c r="O462" s="209"/>
      <c r="P462" s="210">
        <f>SUM(P463:P503)</f>
        <v>0</v>
      </c>
      <c r="Q462" s="209"/>
      <c r="R462" s="210">
        <f>SUM(R463:R503)</f>
        <v>0</v>
      </c>
      <c r="S462" s="209"/>
      <c r="T462" s="211">
        <f>SUM(T463:T503)</f>
        <v>13.440955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R462" s="212" t="s">
        <v>79</v>
      </c>
      <c r="AT462" s="213" t="s">
        <v>71</v>
      </c>
      <c r="AU462" s="213" t="s">
        <v>81</v>
      </c>
      <c r="AY462" s="212" t="s">
        <v>207</v>
      </c>
      <c r="BK462" s="214">
        <f>SUM(BK463:BK503)</f>
        <v>0</v>
      </c>
    </row>
    <row r="463" spans="1:65" s="2" customFormat="1" ht="16.5" customHeight="1">
      <c r="A463" s="41"/>
      <c r="B463" s="42"/>
      <c r="C463" s="217" t="s">
        <v>683</v>
      </c>
      <c r="D463" s="217" t="s">
        <v>209</v>
      </c>
      <c r="E463" s="218" t="s">
        <v>684</v>
      </c>
      <c r="F463" s="219" t="s">
        <v>685</v>
      </c>
      <c r="G463" s="220" t="s">
        <v>266</v>
      </c>
      <c r="H463" s="221">
        <v>0.425</v>
      </c>
      <c r="I463" s="222"/>
      <c r="J463" s="223">
        <f>ROUND(I463*H463,2)</f>
        <v>0</v>
      </c>
      <c r="K463" s="219" t="s">
        <v>213</v>
      </c>
      <c r="L463" s="47"/>
      <c r="M463" s="224" t="s">
        <v>19</v>
      </c>
      <c r="N463" s="225" t="s">
        <v>43</v>
      </c>
      <c r="O463" s="87"/>
      <c r="P463" s="226">
        <f>O463*H463</f>
        <v>0</v>
      </c>
      <c r="Q463" s="226">
        <v>0</v>
      </c>
      <c r="R463" s="226">
        <f>Q463*H463</f>
        <v>0</v>
      </c>
      <c r="S463" s="226">
        <v>2.4</v>
      </c>
      <c r="T463" s="227">
        <f>S463*H463</f>
        <v>1.02</v>
      </c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R463" s="228" t="s">
        <v>111</v>
      </c>
      <c r="AT463" s="228" t="s">
        <v>209</v>
      </c>
      <c r="AU463" s="228" t="s">
        <v>92</v>
      </c>
      <c r="AY463" s="20" t="s">
        <v>207</v>
      </c>
      <c r="BE463" s="229">
        <f>IF(N463="základní",J463,0)</f>
        <v>0</v>
      </c>
      <c r="BF463" s="229">
        <f>IF(N463="snížená",J463,0)</f>
        <v>0</v>
      </c>
      <c r="BG463" s="229">
        <f>IF(N463="zákl. přenesená",J463,0)</f>
        <v>0</v>
      </c>
      <c r="BH463" s="229">
        <f>IF(N463="sníž. přenesená",J463,0)</f>
        <v>0</v>
      </c>
      <c r="BI463" s="229">
        <f>IF(N463="nulová",J463,0)</f>
        <v>0</v>
      </c>
      <c r="BJ463" s="20" t="s">
        <v>79</v>
      </c>
      <c r="BK463" s="229">
        <f>ROUND(I463*H463,2)</f>
        <v>0</v>
      </c>
      <c r="BL463" s="20" t="s">
        <v>111</v>
      </c>
      <c r="BM463" s="228" t="s">
        <v>686</v>
      </c>
    </row>
    <row r="464" spans="1:47" s="2" customFormat="1" ht="12">
      <c r="A464" s="41"/>
      <c r="B464" s="42"/>
      <c r="C464" s="43"/>
      <c r="D464" s="230" t="s">
        <v>215</v>
      </c>
      <c r="E464" s="43"/>
      <c r="F464" s="231" t="s">
        <v>687</v>
      </c>
      <c r="G464" s="43"/>
      <c r="H464" s="43"/>
      <c r="I464" s="232"/>
      <c r="J464" s="43"/>
      <c r="K464" s="43"/>
      <c r="L464" s="47"/>
      <c r="M464" s="233"/>
      <c r="N464" s="234"/>
      <c r="O464" s="87"/>
      <c r="P464" s="87"/>
      <c r="Q464" s="87"/>
      <c r="R464" s="87"/>
      <c r="S464" s="87"/>
      <c r="T464" s="88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T464" s="20" t="s">
        <v>215</v>
      </c>
      <c r="AU464" s="20" t="s">
        <v>92</v>
      </c>
    </row>
    <row r="465" spans="1:47" s="2" customFormat="1" ht="12">
      <c r="A465" s="41"/>
      <c r="B465" s="42"/>
      <c r="C465" s="43"/>
      <c r="D465" s="235" t="s">
        <v>217</v>
      </c>
      <c r="E465" s="43"/>
      <c r="F465" s="236" t="s">
        <v>688</v>
      </c>
      <c r="G465" s="43"/>
      <c r="H465" s="43"/>
      <c r="I465" s="232"/>
      <c r="J465" s="43"/>
      <c r="K465" s="43"/>
      <c r="L465" s="47"/>
      <c r="M465" s="233"/>
      <c r="N465" s="234"/>
      <c r="O465" s="87"/>
      <c r="P465" s="87"/>
      <c r="Q465" s="87"/>
      <c r="R465" s="87"/>
      <c r="S465" s="87"/>
      <c r="T465" s="88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T465" s="20" t="s">
        <v>217</v>
      </c>
      <c r="AU465" s="20" t="s">
        <v>92</v>
      </c>
    </row>
    <row r="466" spans="1:51" s="13" customFormat="1" ht="12">
      <c r="A466" s="13"/>
      <c r="B466" s="237"/>
      <c r="C466" s="238"/>
      <c r="D466" s="230" t="s">
        <v>219</v>
      </c>
      <c r="E466" s="239" t="s">
        <v>19</v>
      </c>
      <c r="F466" s="240" t="s">
        <v>316</v>
      </c>
      <c r="G466" s="238"/>
      <c r="H466" s="239" t="s">
        <v>19</v>
      </c>
      <c r="I466" s="241"/>
      <c r="J466" s="238"/>
      <c r="K466" s="238"/>
      <c r="L466" s="242"/>
      <c r="M466" s="243"/>
      <c r="N466" s="244"/>
      <c r="O466" s="244"/>
      <c r="P466" s="244"/>
      <c r="Q466" s="244"/>
      <c r="R466" s="244"/>
      <c r="S466" s="244"/>
      <c r="T466" s="245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6" t="s">
        <v>219</v>
      </c>
      <c r="AU466" s="246" t="s">
        <v>92</v>
      </c>
      <c r="AV466" s="13" t="s">
        <v>79</v>
      </c>
      <c r="AW466" s="13" t="s">
        <v>33</v>
      </c>
      <c r="AX466" s="13" t="s">
        <v>72</v>
      </c>
      <c r="AY466" s="246" t="s">
        <v>207</v>
      </c>
    </row>
    <row r="467" spans="1:51" s="14" customFormat="1" ht="12">
      <c r="A467" s="14"/>
      <c r="B467" s="247"/>
      <c r="C467" s="248"/>
      <c r="D467" s="230" t="s">
        <v>219</v>
      </c>
      <c r="E467" s="249" t="s">
        <v>19</v>
      </c>
      <c r="F467" s="250" t="s">
        <v>689</v>
      </c>
      <c r="G467" s="248"/>
      <c r="H467" s="251">
        <v>0.228</v>
      </c>
      <c r="I467" s="252"/>
      <c r="J467" s="248"/>
      <c r="K467" s="248"/>
      <c r="L467" s="253"/>
      <c r="M467" s="254"/>
      <c r="N467" s="255"/>
      <c r="O467" s="255"/>
      <c r="P467" s="255"/>
      <c r="Q467" s="255"/>
      <c r="R467" s="255"/>
      <c r="S467" s="255"/>
      <c r="T467" s="256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7" t="s">
        <v>219</v>
      </c>
      <c r="AU467" s="257" t="s">
        <v>92</v>
      </c>
      <c r="AV467" s="14" t="s">
        <v>81</v>
      </c>
      <c r="AW467" s="14" t="s">
        <v>33</v>
      </c>
      <c r="AX467" s="14" t="s">
        <v>72</v>
      </c>
      <c r="AY467" s="257" t="s">
        <v>207</v>
      </c>
    </row>
    <row r="468" spans="1:51" s="14" customFormat="1" ht="12">
      <c r="A468" s="14"/>
      <c r="B468" s="247"/>
      <c r="C468" s="248"/>
      <c r="D468" s="230" t="s">
        <v>219</v>
      </c>
      <c r="E468" s="249" t="s">
        <v>19</v>
      </c>
      <c r="F468" s="250" t="s">
        <v>690</v>
      </c>
      <c r="G468" s="248"/>
      <c r="H468" s="251">
        <v>0.101</v>
      </c>
      <c r="I468" s="252"/>
      <c r="J468" s="248"/>
      <c r="K468" s="248"/>
      <c r="L468" s="253"/>
      <c r="M468" s="254"/>
      <c r="N468" s="255"/>
      <c r="O468" s="255"/>
      <c r="P468" s="255"/>
      <c r="Q468" s="255"/>
      <c r="R468" s="255"/>
      <c r="S468" s="255"/>
      <c r="T468" s="256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7" t="s">
        <v>219</v>
      </c>
      <c r="AU468" s="257" t="s">
        <v>92</v>
      </c>
      <c r="AV468" s="14" t="s">
        <v>81</v>
      </c>
      <c r="AW468" s="14" t="s">
        <v>33</v>
      </c>
      <c r="AX468" s="14" t="s">
        <v>72</v>
      </c>
      <c r="AY468" s="257" t="s">
        <v>207</v>
      </c>
    </row>
    <row r="469" spans="1:51" s="13" customFormat="1" ht="12">
      <c r="A469" s="13"/>
      <c r="B469" s="237"/>
      <c r="C469" s="238"/>
      <c r="D469" s="230" t="s">
        <v>219</v>
      </c>
      <c r="E469" s="239" t="s">
        <v>19</v>
      </c>
      <c r="F469" s="240" t="s">
        <v>318</v>
      </c>
      <c r="G469" s="238"/>
      <c r="H469" s="239" t="s">
        <v>19</v>
      </c>
      <c r="I469" s="241"/>
      <c r="J469" s="238"/>
      <c r="K469" s="238"/>
      <c r="L469" s="242"/>
      <c r="M469" s="243"/>
      <c r="N469" s="244"/>
      <c r="O469" s="244"/>
      <c r="P469" s="244"/>
      <c r="Q469" s="244"/>
      <c r="R469" s="244"/>
      <c r="S469" s="244"/>
      <c r="T469" s="245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6" t="s">
        <v>219</v>
      </c>
      <c r="AU469" s="246" t="s">
        <v>92</v>
      </c>
      <c r="AV469" s="13" t="s">
        <v>79</v>
      </c>
      <c r="AW469" s="13" t="s">
        <v>33</v>
      </c>
      <c r="AX469" s="13" t="s">
        <v>72</v>
      </c>
      <c r="AY469" s="246" t="s">
        <v>207</v>
      </c>
    </row>
    <row r="470" spans="1:51" s="14" customFormat="1" ht="12">
      <c r="A470" s="14"/>
      <c r="B470" s="247"/>
      <c r="C470" s="248"/>
      <c r="D470" s="230" t="s">
        <v>219</v>
      </c>
      <c r="E470" s="249" t="s">
        <v>19</v>
      </c>
      <c r="F470" s="250" t="s">
        <v>691</v>
      </c>
      <c r="G470" s="248"/>
      <c r="H470" s="251">
        <v>0.096</v>
      </c>
      <c r="I470" s="252"/>
      <c r="J470" s="248"/>
      <c r="K470" s="248"/>
      <c r="L470" s="253"/>
      <c r="M470" s="254"/>
      <c r="N470" s="255"/>
      <c r="O470" s="255"/>
      <c r="P470" s="255"/>
      <c r="Q470" s="255"/>
      <c r="R470" s="255"/>
      <c r="S470" s="255"/>
      <c r="T470" s="256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7" t="s">
        <v>219</v>
      </c>
      <c r="AU470" s="257" t="s">
        <v>92</v>
      </c>
      <c r="AV470" s="14" t="s">
        <v>81</v>
      </c>
      <c r="AW470" s="14" t="s">
        <v>33</v>
      </c>
      <c r="AX470" s="14" t="s">
        <v>72</v>
      </c>
      <c r="AY470" s="257" t="s">
        <v>207</v>
      </c>
    </row>
    <row r="471" spans="1:51" s="15" customFormat="1" ht="12">
      <c r="A471" s="15"/>
      <c r="B471" s="258"/>
      <c r="C471" s="259"/>
      <c r="D471" s="230" t="s">
        <v>219</v>
      </c>
      <c r="E471" s="260" t="s">
        <v>19</v>
      </c>
      <c r="F471" s="261" t="s">
        <v>222</v>
      </c>
      <c r="G471" s="259"/>
      <c r="H471" s="262">
        <v>0.425</v>
      </c>
      <c r="I471" s="263"/>
      <c r="J471" s="259"/>
      <c r="K471" s="259"/>
      <c r="L471" s="264"/>
      <c r="M471" s="265"/>
      <c r="N471" s="266"/>
      <c r="O471" s="266"/>
      <c r="P471" s="266"/>
      <c r="Q471" s="266"/>
      <c r="R471" s="266"/>
      <c r="S471" s="266"/>
      <c r="T471" s="267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68" t="s">
        <v>219</v>
      </c>
      <c r="AU471" s="268" t="s">
        <v>92</v>
      </c>
      <c r="AV471" s="15" t="s">
        <v>111</v>
      </c>
      <c r="AW471" s="15" t="s">
        <v>33</v>
      </c>
      <c r="AX471" s="15" t="s">
        <v>79</v>
      </c>
      <c r="AY471" s="268" t="s">
        <v>207</v>
      </c>
    </row>
    <row r="472" spans="1:65" s="2" customFormat="1" ht="24.15" customHeight="1">
      <c r="A472" s="41"/>
      <c r="B472" s="42"/>
      <c r="C472" s="217" t="s">
        <v>692</v>
      </c>
      <c r="D472" s="217" t="s">
        <v>209</v>
      </c>
      <c r="E472" s="218" t="s">
        <v>693</v>
      </c>
      <c r="F472" s="219" t="s">
        <v>694</v>
      </c>
      <c r="G472" s="220" t="s">
        <v>237</v>
      </c>
      <c r="H472" s="221">
        <v>0.069</v>
      </c>
      <c r="I472" s="222"/>
      <c r="J472" s="223">
        <f>ROUND(I472*H472,2)</f>
        <v>0</v>
      </c>
      <c r="K472" s="219" t="s">
        <v>213</v>
      </c>
      <c r="L472" s="47"/>
      <c r="M472" s="224" t="s">
        <v>19</v>
      </c>
      <c r="N472" s="225" t="s">
        <v>43</v>
      </c>
      <c r="O472" s="87"/>
      <c r="P472" s="226">
        <f>O472*H472</f>
        <v>0</v>
      </c>
      <c r="Q472" s="226">
        <v>0</v>
      </c>
      <c r="R472" s="226">
        <f>Q472*H472</f>
        <v>0</v>
      </c>
      <c r="S472" s="226">
        <v>1.244</v>
      </c>
      <c r="T472" s="227">
        <f>S472*H472</f>
        <v>0.08583600000000001</v>
      </c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R472" s="228" t="s">
        <v>111</v>
      </c>
      <c r="AT472" s="228" t="s">
        <v>209</v>
      </c>
      <c r="AU472" s="228" t="s">
        <v>92</v>
      </c>
      <c r="AY472" s="20" t="s">
        <v>207</v>
      </c>
      <c r="BE472" s="229">
        <f>IF(N472="základní",J472,0)</f>
        <v>0</v>
      </c>
      <c r="BF472" s="229">
        <f>IF(N472="snížená",J472,0)</f>
        <v>0</v>
      </c>
      <c r="BG472" s="229">
        <f>IF(N472="zákl. přenesená",J472,0)</f>
        <v>0</v>
      </c>
      <c r="BH472" s="229">
        <f>IF(N472="sníž. přenesená",J472,0)</f>
        <v>0</v>
      </c>
      <c r="BI472" s="229">
        <f>IF(N472="nulová",J472,0)</f>
        <v>0</v>
      </c>
      <c r="BJ472" s="20" t="s">
        <v>79</v>
      </c>
      <c r="BK472" s="229">
        <f>ROUND(I472*H472,2)</f>
        <v>0</v>
      </c>
      <c r="BL472" s="20" t="s">
        <v>111</v>
      </c>
      <c r="BM472" s="228" t="s">
        <v>695</v>
      </c>
    </row>
    <row r="473" spans="1:47" s="2" customFormat="1" ht="12">
      <c r="A473" s="41"/>
      <c r="B473" s="42"/>
      <c r="C473" s="43"/>
      <c r="D473" s="230" t="s">
        <v>215</v>
      </c>
      <c r="E473" s="43"/>
      <c r="F473" s="231" t="s">
        <v>696</v>
      </c>
      <c r="G473" s="43"/>
      <c r="H473" s="43"/>
      <c r="I473" s="232"/>
      <c r="J473" s="43"/>
      <c r="K473" s="43"/>
      <c r="L473" s="47"/>
      <c r="M473" s="233"/>
      <c r="N473" s="234"/>
      <c r="O473" s="87"/>
      <c r="P473" s="87"/>
      <c r="Q473" s="87"/>
      <c r="R473" s="87"/>
      <c r="S473" s="87"/>
      <c r="T473" s="88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T473" s="20" t="s">
        <v>215</v>
      </c>
      <c r="AU473" s="20" t="s">
        <v>92</v>
      </c>
    </row>
    <row r="474" spans="1:47" s="2" customFormat="1" ht="12">
      <c r="A474" s="41"/>
      <c r="B474" s="42"/>
      <c r="C474" s="43"/>
      <c r="D474" s="235" t="s">
        <v>217</v>
      </c>
      <c r="E474" s="43"/>
      <c r="F474" s="236" t="s">
        <v>697</v>
      </c>
      <c r="G474" s="43"/>
      <c r="H474" s="43"/>
      <c r="I474" s="232"/>
      <c r="J474" s="43"/>
      <c r="K474" s="43"/>
      <c r="L474" s="47"/>
      <c r="M474" s="233"/>
      <c r="N474" s="234"/>
      <c r="O474" s="87"/>
      <c r="P474" s="87"/>
      <c r="Q474" s="87"/>
      <c r="R474" s="87"/>
      <c r="S474" s="87"/>
      <c r="T474" s="88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T474" s="20" t="s">
        <v>217</v>
      </c>
      <c r="AU474" s="20" t="s">
        <v>92</v>
      </c>
    </row>
    <row r="475" spans="1:51" s="13" customFormat="1" ht="12">
      <c r="A475" s="13"/>
      <c r="B475" s="237"/>
      <c r="C475" s="238"/>
      <c r="D475" s="230" t="s">
        <v>219</v>
      </c>
      <c r="E475" s="239" t="s">
        <v>19</v>
      </c>
      <c r="F475" s="240" t="s">
        <v>698</v>
      </c>
      <c r="G475" s="238"/>
      <c r="H475" s="239" t="s">
        <v>19</v>
      </c>
      <c r="I475" s="241"/>
      <c r="J475" s="238"/>
      <c r="K475" s="238"/>
      <c r="L475" s="242"/>
      <c r="M475" s="243"/>
      <c r="N475" s="244"/>
      <c r="O475" s="244"/>
      <c r="P475" s="244"/>
      <c r="Q475" s="244"/>
      <c r="R475" s="244"/>
      <c r="S475" s="244"/>
      <c r="T475" s="245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6" t="s">
        <v>219</v>
      </c>
      <c r="AU475" s="246" t="s">
        <v>92</v>
      </c>
      <c r="AV475" s="13" t="s">
        <v>79</v>
      </c>
      <c r="AW475" s="13" t="s">
        <v>33</v>
      </c>
      <c r="AX475" s="13" t="s">
        <v>72</v>
      </c>
      <c r="AY475" s="246" t="s">
        <v>207</v>
      </c>
    </row>
    <row r="476" spans="1:51" s="14" customFormat="1" ht="12">
      <c r="A476" s="14"/>
      <c r="B476" s="247"/>
      <c r="C476" s="248"/>
      <c r="D476" s="230" t="s">
        <v>219</v>
      </c>
      <c r="E476" s="249" t="s">
        <v>19</v>
      </c>
      <c r="F476" s="250" t="s">
        <v>699</v>
      </c>
      <c r="G476" s="248"/>
      <c r="H476" s="251">
        <v>0.013</v>
      </c>
      <c r="I476" s="252"/>
      <c r="J476" s="248"/>
      <c r="K476" s="248"/>
      <c r="L476" s="253"/>
      <c r="M476" s="254"/>
      <c r="N476" s="255"/>
      <c r="O476" s="255"/>
      <c r="P476" s="255"/>
      <c r="Q476" s="255"/>
      <c r="R476" s="255"/>
      <c r="S476" s="255"/>
      <c r="T476" s="256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57" t="s">
        <v>219</v>
      </c>
      <c r="AU476" s="257" t="s">
        <v>92</v>
      </c>
      <c r="AV476" s="14" t="s">
        <v>81</v>
      </c>
      <c r="AW476" s="14" t="s">
        <v>33</v>
      </c>
      <c r="AX476" s="14" t="s">
        <v>72</v>
      </c>
      <c r="AY476" s="257" t="s">
        <v>207</v>
      </c>
    </row>
    <row r="477" spans="1:51" s="13" customFormat="1" ht="12">
      <c r="A477" s="13"/>
      <c r="B477" s="237"/>
      <c r="C477" s="238"/>
      <c r="D477" s="230" t="s">
        <v>219</v>
      </c>
      <c r="E477" s="239" t="s">
        <v>19</v>
      </c>
      <c r="F477" s="240" t="s">
        <v>700</v>
      </c>
      <c r="G477" s="238"/>
      <c r="H477" s="239" t="s">
        <v>19</v>
      </c>
      <c r="I477" s="241"/>
      <c r="J477" s="238"/>
      <c r="K477" s="238"/>
      <c r="L477" s="242"/>
      <c r="M477" s="243"/>
      <c r="N477" s="244"/>
      <c r="O477" s="244"/>
      <c r="P477" s="244"/>
      <c r="Q477" s="244"/>
      <c r="R477" s="244"/>
      <c r="S477" s="244"/>
      <c r="T477" s="245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6" t="s">
        <v>219</v>
      </c>
      <c r="AU477" s="246" t="s">
        <v>92</v>
      </c>
      <c r="AV477" s="13" t="s">
        <v>79</v>
      </c>
      <c r="AW477" s="13" t="s">
        <v>33</v>
      </c>
      <c r="AX477" s="13" t="s">
        <v>72</v>
      </c>
      <c r="AY477" s="246" t="s">
        <v>207</v>
      </c>
    </row>
    <row r="478" spans="1:51" s="14" customFormat="1" ht="12">
      <c r="A478" s="14"/>
      <c r="B478" s="247"/>
      <c r="C478" s="248"/>
      <c r="D478" s="230" t="s">
        <v>219</v>
      </c>
      <c r="E478" s="249" t="s">
        <v>19</v>
      </c>
      <c r="F478" s="250" t="s">
        <v>701</v>
      </c>
      <c r="G478" s="248"/>
      <c r="H478" s="251">
        <v>0.056</v>
      </c>
      <c r="I478" s="252"/>
      <c r="J478" s="248"/>
      <c r="K478" s="248"/>
      <c r="L478" s="253"/>
      <c r="M478" s="254"/>
      <c r="N478" s="255"/>
      <c r="O478" s="255"/>
      <c r="P478" s="255"/>
      <c r="Q478" s="255"/>
      <c r="R478" s="255"/>
      <c r="S478" s="255"/>
      <c r="T478" s="256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7" t="s">
        <v>219</v>
      </c>
      <c r="AU478" s="257" t="s">
        <v>92</v>
      </c>
      <c r="AV478" s="14" t="s">
        <v>81</v>
      </c>
      <c r="AW478" s="14" t="s">
        <v>33</v>
      </c>
      <c r="AX478" s="14" t="s">
        <v>72</v>
      </c>
      <c r="AY478" s="257" t="s">
        <v>207</v>
      </c>
    </row>
    <row r="479" spans="1:51" s="15" customFormat="1" ht="12">
      <c r="A479" s="15"/>
      <c r="B479" s="258"/>
      <c r="C479" s="259"/>
      <c r="D479" s="230" t="s">
        <v>219</v>
      </c>
      <c r="E479" s="260" t="s">
        <v>19</v>
      </c>
      <c r="F479" s="261" t="s">
        <v>222</v>
      </c>
      <c r="G479" s="259"/>
      <c r="H479" s="262">
        <v>0.069</v>
      </c>
      <c r="I479" s="263"/>
      <c r="J479" s="259"/>
      <c r="K479" s="259"/>
      <c r="L479" s="264"/>
      <c r="M479" s="265"/>
      <c r="N479" s="266"/>
      <c r="O479" s="266"/>
      <c r="P479" s="266"/>
      <c r="Q479" s="266"/>
      <c r="R479" s="266"/>
      <c r="S479" s="266"/>
      <c r="T479" s="267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68" t="s">
        <v>219</v>
      </c>
      <c r="AU479" s="268" t="s">
        <v>92</v>
      </c>
      <c r="AV479" s="15" t="s">
        <v>111</v>
      </c>
      <c r="AW479" s="15" t="s">
        <v>33</v>
      </c>
      <c r="AX479" s="15" t="s">
        <v>79</v>
      </c>
      <c r="AY479" s="268" t="s">
        <v>207</v>
      </c>
    </row>
    <row r="480" spans="1:65" s="2" customFormat="1" ht="24.15" customHeight="1">
      <c r="A480" s="41"/>
      <c r="B480" s="42"/>
      <c r="C480" s="217" t="s">
        <v>702</v>
      </c>
      <c r="D480" s="217" t="s">
        <v>209</v>
      </c>
      <c r="E480" s="218" t="s">
        <v>703</v>
      </c>
      <c r="F480" s="219" t="s">
        <v>704</v>
      </c>
      <c r="G480" s="220" t="s">
        <v>212</v>
      </c>
      <c r="H480" s="221">
        <v>126.16</v>
      </c>
      <c r="I480" s="222"/>
      <c r="J480" s="223">
        <f>ROUND(I480*H480,2)</f>
        <v>0</v>
      </c>
      <c r="K480" s="219" t="s">
        <v>213</v>
      </c>
      <c r="L480" s="47"/>
      <c r="M480" s="224" t="s">
        <v>19</v>
      </c>
      <c r="N480" s="225" t="s">
        <v>43</v>
      </c>
      <c r="O480" s="87"/>
      <c r="P480" s="226">
        <f>O480*H480</f>
        <v>0</v>
      </c>
      <c r="Q480" s="226">
        <v>0</v>
      </c>
      <c r="R480" s="226">
        <f>Q480*H480</f>
        <v>0</v>
      </c>
      <c r="S480" s="226">
        <v>0.09</v>
      </c>
      <c r="T480" s="227">
        <f>S480*H480</f>
        <v>11.3544</v>
      </c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R480" s="228" t="s">
        <v>111</v>
      </c>
      <c r="AT480" s="228" t="s">
        <v>209</v>
      </c>
      <c r="AU480" s="228" t="s">
        <v>92</v>
      </c>
      <c r="AY480" s="20" t="s">
        <v>207</v>
      </c>
      <c r="BE480" s="229">
        <f>IF(N480="základní",J480,0)</f>
        <v>0</v>
      </c>
      <c r="BF480" s="229">
        <f>IF(N480="snížená",J480,0)</f>
        <v>0</v>
      </c>
      <c r="BG480" s="229">
        <f>IF(N480="zákl. přenesená",J480,0)</f>
        <v>0</v>
      </c>
      <c r="BH480" s="229">
        <f>IF(N480="sníž. přenesená",J480,0)</f>
        <v>0</v>
      </c>
      <c r="BI480" s="229">
        <f>IF(N480="nulová",J480,0)</f>
        <v>0</v>
      </c>
      <c r="BJ480" s="20" t="s">
        <v>79</v>
      </c>
      <c r="BK480" s="229">
        <f>ROUND(I480*H480,2)</f>
        <v>0</v>
      </c>
      <c r="BL480" s="20" t="s">
        <v>111</v>
      </c>
      <c r="BM480" s="228" t="s">
        <v>705</v>
      </c>
    </row>
    <row r="481" spans="1:47" s="2" customFormat="1" ht="12">
      <c r="A481" s="41"/>
      <c r="B481" s="42"/>
      <c r="C481" s="43"/>
      <c r="D481" s="230" t="s">
        <v>215</v>
      </c>
      <c r="E481" s="43"/>
      <c r="F481" s="231" t="s">
        <v>706</v>
      </c>
      <c r="G481" s="43"/>
      <c r="H481" s="43"/>
      <c r="I481" s="232"/>
      <c r="J481" s="43"/>
      <c r="K481" s="43"/>
      <c r="L481" s="47"/>
      <c r="M481" s="233"/>
      <c r="N481" s="234"/>
      <c r="O481" s="87"/>
      <c r="P481" s="87"/>
      <c r="Q481" s="87"/>
      <c r="R481" s="87"/>
      <c r="S481" s="87"/>
      <c r="T481" s="88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T481" s="20" t="s">
        <v>215</v>
      </c>
      <c r="AU481" s="20" t="s">
        <v>92</v>
      </c>
    </row>
    <row r="482" spans="1:47" s="2" customFormat="1" ht="12">
      <c r="A482" s="41"/>
      <c r="B482" s="42"/>
      <c r="C482" s="43"/>
      <c r="D482" s="235" t="s">
        <v>217</v>
      </c>
      <c r="E482" s="43"/>
      <c r="F482" s="236" t="s">
        <v>707</v>
      </c>
      <c r="G482" s="43"/>
      <c r="H482" s="43"/>
      <c r="I482" s="232"/>
      <c r="J482" s="43"/>
      <c r="K482" s="43"/>
      <c r="L482" s="47"/>
      <c r="M482" s="233"/>
      <c r="N482" s="234"/>
      <c r="O482" s="87"/>
      <c r="P482" s="87"/>
      <c r="Q482" s="87"/>
      <c r="R482" s="87"/>
      <c r="S482" s="87"/>
      <c r="T482" s="88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T482" s="20" t="s">
        <v>217</v>
      </c>
      <c r="AU482" s="20" t="s">
        <v>92</v>
      </c>
    </row>
    <row r="483" spans="1:51" s="13" customFormat="1" ht="12">
      <c r="A483" s="13"/>
      <c r="B483" s="237"/>
      <c r="C483" s="238"/>
      <c r="D483" s="230" t="s">
        <v>219</v>
      </c>
      <c r="E483" s="239" t="s">
        <v>19</v>
      </c>
      <c r="F483" s="240" t="s">
        <v>473</v>
      </c>
      <c r="G483" s="238"/>
      <c r="H483" s="239" t="s">
        <v>19</v>
      </c>
      <c r="I483" s="241"/>
      <c r="J483" s="238"/>
      <c r="K483" s="238"/>
      <c r="L483" s="242"/>
      <c r="M483" s="243"/>
      <c r="N483" s="244"/>
      <c r="O483" s="244"/>
      <c r="P483" s="244"/>
      <c r="Q483" s="244"/>
      <c r="R483" s="244"/>
      <c r="S483" s="244"/>
      <c r="T483" s="245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6" t="s">
        <v>219</v>
      </c>
      <c r="AU483" s="246" t="s">
        <v>92</v>
      </c>
      <c r="AV483" s="13" t="s">
        <v>79</v>
      </c>
      <c r="AW483" s="13" t="s">
        <v>33</v>
      </c>
      <c r="AX483" s="13" t="s">
        <v>72</v>
      </c>
      <c r="AY483" s="246" t="s">
        <v>207</v>
      </c>
    </row>
    <row r="484" spans="1:51" s="14" customFormat="1" ht="12">
      <c r="A484" s="14"/>
      <c r="B484" s="247"/>
      <c r="C484" s="248"/>
      <c r="D484" s="230" t="s">
        <v>219</v>
      </c>
      <c r="E484" s="249" t="s">
        <v>19</v>
      </c>
      <c r="F484" s="250" t="s">
        <v>474</v>
      </c>
      <c r="G484" s="248"/>
      <c r="H484" s="251">
        <v>126.16</v>
      </c>
      <c r="I484" s="252"/>
      <c r="J484" s="248"/>
      <c r="K484" s="248"/>
      <c r="L484" s="253"/>
      <c r="M484" s="254"/>
      <c r="N484" s="255"/>
      <c r="O484" s="255"/>
      <c r="P484" s="255"/>
      <c r="Q484" s="255"/>
      <c r="R484" s="255"/>
      <c r="S484" s="255"/>
      <c r="T484" s="256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7" t="s">
        <v>219</v>
      </c>
      <c r="AU484" s="257" t="s">
        <v>92</v>
      </c>
      <c r="AV484" s="14" t="s">
        <v>81</v>
      </c>
      <c r="AW484" s="14" t="s">
        <v>33</v>
      </c>
      <c r="AX484" s="14" t="s">
        <v>72</v>
      </c>
      <c r="AY484" s="257" t="s">
        <v>207</v>
      </c>
    </row>
    <row r="485" spans="1:51" s="15" customFormat="1" ht="12">
      <c r="A485" s="15"/>
      <c r="B485" s="258"/>
      <c r="C485" s="259"/>
      <c r="D485" s="230" t="s">
        <v>219</v>
      </c>
      <c r="E485" s="260" t="s">
        <v>19</v>
      </c>
      <c r="F485" s="261" t="s">
        <v>222</v>
      </c>
      <c r="G485" s="259"/>
      <c r="H485" s="262">
        <v>126.16</v>
      </c>
      <c r="I485" s="263"/>
      <c r="J485" s="259"/>
      <c r="K485" s="259"/>
      <c r="L485" s="264"/>
      <c r="M485" s="265"/>
      <c r="N485" s="266"/>
      <c r="O485" s="266"/>
      <c r="P485" s="266"/>
      <c r="Q485" s="266"/>
      <c r="R485" s="266"/>
      <c r="S485" s="266"/>
      <c r="T485" s="267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68" t="s">
        <v>219</v>
      </c>
      <c r="AU485" s="268" t="s">
        <v>92</v>
      </c>
      <c r="AV485" s="15" t="s">
        <v>111</v>
      </c>
      <c r="AW485" s="15" t="s">
        <v>33</v>
      </c>
      <c r="AX485" s="15" t="s">
        <v>79</v>
      </c>
      <c r="AY485" s="268" t="s">
        <v>207</v>
      </c>
    </row>
    <row r="486" spans="1:65" s="2" customFormat="1" ht="24.15" customHeight="1">
      <c r="A486" s="41"/>
      <c r="B486" s="42"/>
      <c r="C486" s="217" t="s">
        <v>708</v>
      </c>
      <c r="D486" s="217" t="s">
        <v>209</v>
      </c>
      <c r="E486" s="218" t="s">
        <v>709</v>
      </c>
      <c r="F486" s="219" t="s">
        <v>710</v>
      </c>
      <c r="G486" s="220" t="s">
        <v>212</v>
      </c>
      <c r="H486" s="221">
        <v>1.157</v>
      </c>
      <c r="I486" s="222"/>
      <c r="J486" s="223">
        <f>ROUND(I486*H486,2)</f>
        <v>0</v>
      </c>
      <c r="K486" s="219" t="s">
        <v>213</v>
      </c>
      <c r="L486" s="47"/>
      <c r="M486" s="224" t="s">
        <v>19</v>
      </c>
      <c r="N486" s="225" t="s">
        <v>43</v>
      </c>
      <c r="O486" s="87"/>
      <c r="P486" s="226">
        <f>O486*H486</f>
        <v>0</v>
      </c>
      <c r="Q486" s="226">
        <v>0</v>
      </c>
      <c r="R486" s="226">
        <f>Q486*H486</f>
        <v>0</v>
      </c>
      <c r="S486" s="226">
        <v>0.041</v>
      </c>
      <c r="T486" s="227">
        <f>S486*H486</f>
        <v>0.047437</v>
      </c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R486" s="228" t="s">
        <v>111</v>
      </c>
      <c r="AT486" s="228" t="s">
        <v>209</v>
      </c>
      <c r="AU486" s="228" t="s">
        <v>92</v>
      </c>
      <c r="AY486" s="20" t="s">
        <v>207</v>
      </c>
      <c r="BE486" s="229">
        <f>IF(N486="základní",J486,0)</f>
        <v>0</v>
      </c>
      <c r="BF486" s="229">
        <f>IF(N486="snížená",J486,0)</f>
        <v>0</v>
      </c>
      <c r="BG486" s="229">
        <f>IF(N486="zákl. přenesená",J486,0)</f>
        <v>0</v>
      </c>
      <c r="BH486" s="229">
        <f>IF(N486="sníž. přenesená",J486,0)</f>
        <v>0</v>
      </c>
      <c r="BI486" s="229">
        <f>IF(N486="nulová",J486,0)</f>
        <v>0</v>
      </c>
      <c r="BJ486" s="20" t="s">
        <v>79</v>
      </c>
      <c r="BK486" s="229">
        <f>ROUND(I486*H486,2)</f>
        <v>0</v>
      </c>
      <c r="BL486" s="20" t="s">
        <v>111</v>
      </c>
      <c r="BM486" s="228" t="s">
        <v>711</v>
      </c>
    </row>
    <row r="487" spans="1:47" s="2" customFormat="1" ht="12">
      <c r="A487" s="41"/>
      <c r="B487" s="42"/>
      <c r="C487" s="43"/>
      <c r="D487" s="230" t="s">
        <v>215</v>
      </c>
      <c r="E487" s="43"/>
      <c r="F487" s="231" t="s">
        <v>712</v>
      </c>
      <c r="G487" s="43"/>
      <c r="H487" s="43"/>
      <c r="I487" s="232"/>
      <c r="J487" s="43"/>
      <c r="K487" s="43"/>
      <c r="L487" s="47"/>
      <c r="M487" s="233"/>
      <c r="N487" s="234"/>
      <c r="O487" s="87"/>
      <c r="P487" s="87"/>
      <c r="Q487" s="87"/>
      <c r="R487" s="87"/>
      <c r="S487" s="87"/>
      <c r="T487" s="88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T487" s="20" t="s">
        <v>215</v>
      </c>
      <c r="AU487" s="20" t="s">
        <v>92</v>
      </c>
    </row>
    <row r="488" spans="1:47" s="2" customFormat="1" ht="12">
      <c r="A488" s="41"/>
      <c r="B488" s="42"/>
      <c r="C488" s="43"/>
      <c r="D488" s="235" t="s">
        <v>217</v>
      </c>
      <c r="E488" s="43"/>
      <c r="F488" s="236" t="s">
        <v>713</v>
      </c>
      <c r="G488" s="43"/>
      <c r="H488" s="43"/>
      <c r="I488" s="232"/>
      <c r="J488" s="43"/>
      <c r="K488" s="43"/>
      <c r="L488" s="47"/>
      <c r="M488" s="233"/>
      <c r="N488" s="234"/>
      <c r="O488" s="87"/>
      <c r="P488" s="87"/>
      <c r="Q488" s="87"/>
      <c r="R488" s="87"/>
      <c r="S488" s="87"/>
      <c r="T488" s="88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T488" s="20" t="s">
        <v>217</v>
      </c>
      <c r="AU488" s="20" t="s">
        <v>92</v>
      </c>
    </row>
    <row r="489" spans="1:51" s="13" customFormat="1" ht="12">
      <c r="A489" s="13"/>
      <c r="B489" s="237"/>
      <c r="C489" s="238"/>
      <c r="D489" s="230" t="s">
        <v>219</v>
      </c>
      <c r="E489" s="239" t="s">
        <v>19</v>
      </c>
      <c r="F489" s="240" t="s">
        <v>714</v>
      </c>
      <c r="G489" s="238"/>
      <c r="H489" s="239" t="s">
        <v>19</v>
      </c>
      <c r="I489" s="241"/>
      <c r="J489" s="238"/>
      <c r="K489" s="238"/>
      <c r="L489" s="242"/>
      <c r="M489" s="243"/>
      <c r="N489" s="244"/>
      <c r="O489" s="244"/>
      <c r="P489" s="244"/>
      <c r="Q489" s="244"/>
      <c r="R489" s="244"/>
      <c r="S489" s="244"/>
      <c r="T489" s="245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6" t="s">
        <v>219</v>
      </c>
      <c r="AU489" s="246" t="s">
        <v>92</v>
      </c>
      <c r="AV489" s="13" t="s">
        <v>79</v>
      </c>
      <c r="AW489" s="13" t="s">
        <v>33</v>
      </c>
      <c r="AX489" s="13" t="s">
        <v>72</v>
      </c>
      <c r="AY489" s="246" t="s">
        <v>207</v>
      </c>
    </row>
    <row r="490" spans="1:51" s="14" customFormat="1" ht="12">
      <c r="A490" s="14"/>
      <c r="B490" s="247"/>
      <c r="C490" s="248"/>
      <c r="D490" s="230" t="s">
        <v>219</v>
      </c>
      <c r="E490" s="249" t="s">
        <v>19</v>
      </c>
      <c r="F490" s="250" t="s">
        <v>715</v>
      </c>
      <c r="G490" s="248"/>
      <c r="H490" s="251">
        <v>1.157</v>
      </c>
      <c r="I490" s="252"/>
      <c r="J490" s="248"/>
      <c r="K490" s="248"/>
      <c r="L490" s="253"/>
      <c r="M490" s="254"/>
      <c r="N490" s="255"/>
      <c r="O490" s="255"/>
      <c r="P490" s="255"/>
      <c r="Q490" s="255"/>
      <c r="R490" s="255"/>
      <c r="S490" s="255"/>
      <c r="T490" s="256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7" t="s">
        <v>219</v>
      </c>
      <c r="AU490" s="257" t="s">
        <v>92</v>
      </c>
      <c r="AV490" s="14" t="s">
        <v>81</v>
      </c>
      <c r="AW490" s="14" t="s">
        <v>33</v>
      </c>
      <c r="AX490" s="14" t="s">
        <v>72</v>
      </c>
      <c r="AY490" s="257" t="s">
        <v>207</v>
      </c>
    </row>
    <row r="491" spans="1:51" s="15" customFormat="1" ht="12">
      <c r="A491" s="15"/>
      <c r="B491" s="258"/>
      <c r="C491" s="259"/>
      <c r="D491" s="230" t="s">
        <v>219</v>
      </c>
      <c r="E491" s="260" t="s">
        <v>19</v>
      </c>
      <c r="F491" s="261" t="s">
        <v>222</v>
      </c>
      <c r="G491" s="259"/>
      <c r="H491" s="262">
        <v>1.157</v>
      </c>
      <c r="I491" s="263"/>
      <c r="J491" s="259"/>
      <c r="K491" s="259"/>
      <c r="L491" s="264"/>
      <c r="M491" s="265"/>
      <c r="N491" s="266"/>
      <c r="O491" s="266"/>
      <c r="P491" s="266"/>
      <c r="Q491" s="266"/>
      <c r="R491" s="266"/>
      <c r="S491" s="266"/>
      <c r="T491" s="267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68" t="s">
        <v>219</v>
      </c>
      <c r="AU491" s="268" t="s">
        <v>92</v>
      </c>
      <c r="AV491" s="15" t="s">
        <v>111</v>
      </c>
      <c r="AW491" s="15" t="s">
        <v>33</v>
      </c>
      <c r="AX491" s="15" t="s">
        <v>79</v>
      </c>
      <c r="AY491" s="268" t="s">
        <v>207</v>
      </c>
    </row>
    <row r="492" spans="1:65" s="2" customFormat="1" ht="21.75" customHeight="1">
      <c r="A492" s="41"/>
      <c r="B492" s="42"/>
      <c r="C492" s="217" t="s">
        <v>716</v>
      </c>
      <c r="D492" s="217" t="s">
        <v>209</v>
      </c>
      <c r="E492" s="218" t="s">
        <v>717</v>
      </c>
      <c r="F492" s="219" t="s">
        <v>718</v>
      </c>
      <c r="G492" s="220" t="s">
        <v>212</v>
      </c>
      <c r="H492" s="221">
        <v>1.953</v>
      </c>
      <c r="I492" s="222"/>
      <c r="J492" s="223">
        <f>ROUND(I492*H492,2)</f>
        <v>0</v>
      </c>
      <c r="K492" s="219" t="s">
        <v>213</v>
      </c>
      <c r="L492" s="47"/>
      <c r="M492" s="224" t="s">
        <v>19</v>
      </c>
      <c r="N492" s="225" t="s">
        <v>43</v>
      </c>
      <c r="O492" s="87"/>
      <c r="P492" s="226">
        <f>O492*H492</f>
        <v>0</v>
      </c>
      <c r="Q492" s="226">
        <v>0</v>
      </c>
      <c r="R492" s="226">
        <f>Q492*H492</f>
        <v>0</v>
      </c>
      <c r="S492" s="226">
        <v>0.076</v>
      </c>
      <c r="T492" s="227">
        <f>S492*H492</f>
        <v>0.148428</v>
      </c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R492" s="228" t="s">
        <v>111</v>
      </c>
      <c r="AT492" s="228" t="s">
        <v>209</v>
      </c>
      <c r="AU492" s="228" t="s">
        <v>92</v>
      </c>
      <c r="AY492" s="20" t="s">
        <v>207</v>
      </c>
      <c r="BE492" s="229">
        <f>IF(N492="základní",J492,0)</f>
        <v>0</v>
      </c>
      <c r="BF492" s="229">
        <f>IF(N492="snížená",J492,0)</f>
        <v>0</v>
      </c>
      <c r="BG492" s="229">
        <f>IF(N492="zákl. přenesená",J492,0)</f>
        <v>0</v>
      </c>
      <c r="BH492" s="229">
        <f>IF(N492="sníž. přenesená",J492,0)</f>
        <v>0</v>
      </c>
      <c r="BI492" s="229">
        <f>IF(N492="nulová",J492,0)</f>
        <v>0</v>
      </c>
      <c r="BJ492" s="20" t="s">
        <v>79</v>
      </c>
      <c r="BK492" s="229">
        <f>ROUND(I492*H492,2)</f>
        <v>0</v>
      </c>
      <c r="BL492" s="20" t="s">
        <v>111</v>
      </c>
      <c r="BM492" s="228" t="s">
        <v>719</v>
      </c>
    </row>
    <row r="493" spans="1:47" s="2" customFormat="1" ht="12">
      <c r="A493" s="41"/>
      <c r="B493" s="42"/>
      <c r="C493" s="43"/>
      <c r="D493" s="230" t="s">
        <v>215</v>
      </c>
      <c r="E493" s="43"/>
      <c r="F493" s="231" t="s">
        <v>720</v>
      </c>
      <c r="G493" s="43"/>
      <c r="H493" s="43"/>
      <c r="I493" s="232"/>
      <c r="J493" s="43"/>
      <c r="K493" s="43"/>
      <c r="L493" s="47"/>
      <c r="M493" s="233"/>
      <c r="N493" s="234"/>
      <c r="O493" s="87"/>
      <c r="P493" s="87"/>
      <c r="Q493" s="87"/>
      <c r="R493" s="87"/>
      <c r="S493" s="87"/>
      <c r="T493" s="88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T493" s="20" t="s">
        <v>215</v>
      </c>
      <c r="AU493" s="20" t="s">
        <v>92</v>
      </c>
    </row>
    <row r="494" spans="1:47" s="2" customFormat="1" ht="12">
      <c r="A494" s="41"/>
      <c r="B494" s="42"/>
      <c r="C494" s="43"/>
      <c r="D494" s="235" t="s">
        <v>217</v>
      </c>
      <c r="E494" s="43"/>
      <c r="F494" s="236" t="s">
        <v>721</v>
      </c>
      <c r="G494" s="43"/>
      <c r="H494" s="43"/>
      <c r="I494" s="232"/>
      <c r="J494" s="43"/>
      <c r="K494" s="43"/>
      <c r="L494" s="47"/>
      <c r="M494" s="233"/>
      <c r="N494" s="234"/>
      <c r="O494" s="87"/>
      <c r="P494" s="87"/>
      <c r="Q494" s="87"/>
      <c r="R494" s="87"/>
      <c r="S494" s="87"/>
      <c r="T494" s="88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T494" s="20" t="s">
        <v>217</v>
      </c>
      <c r="AU494" s="20" t="s">
        <v>92</v>
      </c>
    </row>
    <row r="495" spans="1:51" s="14" customFormat="1" ht="12">
      <c r="A495" s="14"/>
      <c r="B495" s="247"/>
      <c r="C495" s="248"/>
      <c r="D495" s="230" t="s">
        <v>219</v>
      </c>
      <c r="E495" s="249" t="s">
        <v>19</v>
      </c>
      <c r="F495" s="250" t="s">
        <v>722</v>
      </c>
      <c r="G495" s="248"/>
      <c r="H495" s="251">
        <v>1.953</v>
      </c>
      <c r="I495" s="252"/>
      <c r="J495" s="248"/>
      <c r="K495" s="248"/>
      <c r="L495" s="253"/>
      <c r="M495" s="254"/>
      <c r="N495" s="255"/>
      <c r="O495" s="255"/>
      <c r="P495" s="255"/>
      <c r="Q495" s="255"/>
      <c r="R495" s="255"/>
      <c r="S495" s="255"/>
      <c r="T495" s="256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57" t="s">
        <v>219</v>
      </c>
      <c r="AU495" s="257" t="s">
        <v>92</v>
      </c>
      <c r="AV495" s="14" t="s">
        <v>81</v>
      </c>
      <c r="AW495" s="14" t="s">
        <v>33</v>
      </c>
      <c r="AX495" s="14" t="s">
        <v>79</v>
      </c>
      <c r="AY495" s="257" t="s">
        <v>207</v>
      </c>
    </row>
    <row r="496" spans="1:65" s="2" customFormat="1" ht="21.75" customHeight="1">
      <c r="A496" s="41"/>
      <c r="B496" s="42"/>
      <c r="C496" s="217" t="s">
        <v>723</v>
      </c>
      <c r="D496" s="217" t="s">
        <v>209</v>
      </c>
      <c r="E496" s="218" t="s">
        <v>724</v>
      </c>
      <c r="F496" s="219" t="s">
        <v>725</v>
      </c>
      <c r="G496" s="220" t="s">
        <v>212</v>
      </c>
      <c r="H496" s="221">
        <v>12.458</v>
      </c>
      <c r="I496" s="222"/>
      <c r="J496" s="223">
        <f>ROUND(I496*H496,2)</f>
        <v>0</v>
      </c>
      <c r="K496" s="219" t="s">
        <v>213</v>
      </c>
      <c r="L496" s="47"/>
      <c r="M496" s="224" t="s">
        <v>19</v>
      </c>
      <c r="N496" s="225" t="s">
        <v>43</v>
      </c>
      <c r="O496" s="87"/>
      <c r="P496" s="226">
        <f>O496*H496</f>
        <v>0</v>
      </c>
      <c r="Q496" s="226">
        <v>0</v>
      </c>
      <c r="R496" s="226">
        <f>Q496*H496</f>
        <v>0</v>
      </c>
      <c r="S496" s="226">
        <v>0.063</v>
      </c>
      <c r="T496" s="227">
        <f>S496*H496</f>
        <v>0.784854</v>
      </c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R496" s="228" t="s">
        <v>111</v>
      </c>
      <c r="AT496" s="228" t="s">
        <v>209</v>
      </c>
      <c r="AU496" s="228" t="s">
        <v>92</v>
      </c>
      <c r="AY496" s="20" t="s">
        <v>207</v>
      </c>
      <c r="BE496" s="229">
        <f>IF(N496="základní",J496,0)</f>
        <v>0</v>
      </c>
      <c r="BF496" s="229">
        <f>IF(N496="snížená",J496,0)</f>
        <v>0</v>
      </c>
      <c r="BG496" s="229">
        <f>IF(N496="zákl. přenesená",J496,0)</f>
        <v>0</v>
      </c>
      <c r="BH496" s="229">
        <f>IF(N496="sníž. přenesená",J496,0)</f>
        <v>0</v>
      </c>
      <c r="BI496" s="229">
        <f>IF(N496="nulová",J496,0)</f>
        <v>0</v>
      </c>
      <c r="BJ496" s="20" t="s">
        <v>79</v>
      </c>
      <c r="BK496" s="229">
        <f>ROUND(I496*H496,2)</f>
        <v>0</v>
      </c>
      <c r="BL496" s="20" t="s">
        <v>111</v>
      </c>
      <c r="BM496" s="228" t="s">
        <v>726</v>
      </c>
    </row>
    <row r="497" spans="1:47" s="2" customFormat="1" ht="12">
      <c r="A497" s="41"/>
      <c r="B497" s="42"/>
      <c r="C497" s="43"/>
      <c r="D497" s="230" t="s">
        <v>215</v>
      </c>
      <c r="E497" s="43"/>
      <c r="F497" s="231" t="s">
        <v>727</v>
      </c>
      <c r="G497" s="43"/>
      <c r="H497" s="43"/>
      <c r="I497" s="232"/>
      <c r="J497" s="43"/>
      <c r="K497" s="43"/>
      <c r="L497" s="47"/>
      <c r="M497" s="233"/>
      <c r="N497" s="234"/>
      <c r="O497" s="87"/>
      <c r="P497" s="87"/>
      <c r="Q497" s="87"/>
      <c r="R497" s="87"/>
      <c r="S497" s="87"/>
      <c r="T497" s="88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T497" s="20" t="s">
        <v>215</v>
      </c>
      <c r="AU497" s="20" t="s">
        <v>92</v>
      </c>
    </row>
    <row r="498" spans="1:47" s="2" customFormat="1" ht="12">
      <c r="A498" s="41"/>
      <c r="B498" s="42"/>
      <c r="C498" s="43"/>
      <c r="D498" s="235" t="s">
        <v>217</v>
      </c>
      <c r="E498" s="43"/>
      <c r="F498" s="236" t="s">
        <v>728</v>
      </c>
      <c r="G498" s="43"/>
      <c r="H498" s="43"/>
      <c r="I498" s="232"/>
      <c r="J498" s="43"/>
      <c r="K498" s="43"/>
      <c r="L498" s="47"/>
      <c r="M498" s="233"/>
      <c r="N498" s="234"/>
      <c r="O498" s="87"/>
      <c r="P498" s="87"/>
      <c r="Q498" s="87"/>
      <c r="R498" s="87"/>
      <c r="S498" s="87"/>
      <c r="T498" s="88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T498" s="20" t="s">
        <v>217</v>
      </c>
      <c r="AU498" s="20" t="s">
        <v>92</v>
      </c>
    </row>
    <row r="499" spans="1:51" s="14" customFormat="1" ht="12">
      <c r="A499" s="14"/>
      <c r="B499" s="247"/>
      <c r="C499" s="248"/>
      <c r="D499" s="230" t="s">
        <v>219</v>
      </c>
      <c r="E499" s="249" t="s">
        <v>19</v>
      </c>
      <c r="F499" s="250" t="s">
        <v>298</v>
      </c>
      <c r="G499" s="248"/>
      <c r="H499" s="251">
        <v>2.069</v>
      </c>
      <c r="I499" s="252"/>
      <c r="J499" s="248"/>
      <c r="K499" s="248"/>
      <c r="L499" s="253"/>
      <c r="M499" s="254"/>
      <c r="N499" s="255"/>
      <c r="O499" s="255"/>
      <c r="P499" s="255"/>
      <c r="Q499" s="255"/>
      <c r="R499" s="255"/>
      <c r="S499" s="255"/>
      <c r="T499" s="256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57" t="s">
        <v>219</v>
      </c>
      <c r="AU499" s="257" t="s">
        <v>92</v>
      </c>
      <c r="AV499" s="14" t="s">
        <v>81</v>
      </c>
      <c r="AW499" s="14" t="s">
        <v>33</v>
      </c>
      <c r="AX499" s="14" t="s">
        <v>72</v>
      </c>
      <c r="AY499" s="257" t="s">
        <v>207</v>
      </c>
    </row>
    <row r="500" spans="1:51" s="14" customFormat="1" ht="12">
      <c r="A500" s="14"/>
      <c r="B500" s="247"/>
      <c r="C500" s="248"/>
      <c r="D500" s="230" t="s">
        <v>219</v>
      </c>
      <c r="E500" s="249" t="s">
        <v>19</v>
      </c>
      <c r="F500" s="250" t="s">
        <v>729</v>
      </c>
      <c r="G500" s="248"/>
      <c r="H500" s="251">
        <v>3.239</v>
      </c>
      <c r="I500" s="252"/>
      <c r="J500" s="248"/>
      <c r="K500" s="248"/>
      <c r="L500" s="253"/>
      <c r="M500" s="254"/>
      <c r="N500" s="255"/>
      <c r="O500" s="255"/>
      <c r="P500" s="255"/>
      <c r="Q500" s="255"/>
      <c r="R500" s="255"/>
      <c r="S500" s="255"/>
      <c r="T500" s="256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7" t="s">
        <v>219</v>
      </c>
      <c r="AU500" s="257" t="s">
        <v>92</v>
      </c>
      <c r="AV500" s="14" t="s">
        <v>81</v>
      </c>
      <c r="AW500" s="14" t="s">
        <v>33</v>
      </c>
      <c r="AX500" s="14" t="s">
        <v>72</v>
      </c>
      <c r="AY500" s="257" t="s">
        <v>207</v>
      </c>
    </row>
    <row r="501" spans="1:51" s="14" customFormat="1" ht="12">
      <c r="A501" s="14"/>
      <c r="B501" s="247"/>
      <c r="C501" s="248"/>
      <c r="D501" s="230" t="s">
        <v>219</v>
      </c>
      <c r="E501" s="249" t="s">
        <v>19</v>
      </c>
      <c r="F501" s="250" t="s">
        <v>730</v>
      </c>
      <c r="G501" s="248"/>
      <c r="H501" s="251">
        <v>2.163</v>
      </c>
      <c r="I501" s="252"/>
      <c r="J501" s="248"/>
      <c r="K501" s="248"/>
      <c r="L501" s="253"/>
      <c r="M501" s="254"/>
      <c r="N501" s="255"/>
      <c r="O501" s="255"/>
      <c r="P501" s="255"/>
      <c r="Q501" s="255"/>
      <c r="R501" s="255"/>
      <c r="S501" s="255"/>
      <c r="T501" s="256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57" t="s">
        <v>219</v>
      </c>
      <c r="AU501" s="257" t="s">
        <v>92</v>
      </c>
      <c r="AV501" s="14" t="s">
        <v>81</v>
      </c>
      <c r="AW501" s="14" t="s">
        <v>33</v>
      </c>
      <c r="AX501" s="14" t="s">
        <v>72</v>
      </c>
      <c r="AY501" s="257" t="s">
        <v>207</v>
      </c>
    </row>
    <row r="502" spans="1:51" s="14" customFormat="1" ht="12">
      <c r="A502" s="14"/>
      <c r="B502" s="247"/>
      <c r="C502" s="248"/>
      <c r="D502" s="230" t="s">
        <v>219</v>
      </c>
      <c r="E502" s="249" t="s">
        <v>19</v>
      </c>
      <c r="F502" s="250" t="s">
        <v>731</v>
      </c>
      <c r="G502" s="248"/>
      <c r="H502" s="251">
        <v>4.987</v>
      </c>
      <c r="I502" s="252"/>
      <c r="J502" s="248"/>
      <c r="K502" s="248"/>
      <c r="L502" s="253"/>
      <c r="M502" s="254"/>
      <c r="N502" s="255"/>
      <c r="O502" s="255"/>
      <c r="P502" s="255"/>
      <c r="Q502" s="255"/>
      <c r="R502" s="255"/>
      <c r="S502" s="255"/>
      <c r="T502" s="256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7" t="s">
        <v>219</v>
      </c>
      <c r="AU502" s="257" t="s">
        <v>92</v>
      </c>
      <c r="AV502" s="14" t="s">
        <v>81</v>
      </c>
      <c r="AW502" s="14" t="s">
        <v>33</v>
      </c>
      <c r="AX502" s="14" t="s">
        <v>72</v>
      </c>
      <c r="AY502" s="257" t="s">
        <v>207</v>
      </c>
    </row>
    <row r="503" spans="1:51" s="15" customFormat="1" ht="12">
      <c r="A503" s="15"/>
      <c r="B503" s="258"/>
      <c r="C503" s="259"/>
      <c r="D503" s="230" t="s">
        <v>219</v>
      </c>
      <c r="E503" s="260" t="s">
        <v>19</v>
      </c>
      <c r="F503" s="261" t="s">
        <v>222</v>
      </c>
      <c r="G503" s="259"/>
      <c r="H503" s="262">
        <v>12.458</v>
      </c>
      <c r="I503" s="263"/>
      <c r="J503" s="259"/>
      <c r="K503" s="259"/>
      <c r="L503" s="264"/>
      <c r="M503" s="265"/>
      <c r="N503" s="266"/>
      <c r="O503" s="266"/>
      <c r="P503" s="266"/>
      <c r="Q503" s="266"/>
      <c r="R503" s="266"/>
      <c r="S503" s="266"/>
      <c r="T503" s="267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68" t="s">
        <v>219</v>
      </c>
      <c r="AU503" s="268" t="s">
        <v>92</v>
      </c>
      <c r="AV503" s="15" t="s">
        <v>111</v>
      </c>
      <c r="AW503" s="15" t="s">
        <v>33</v>
      </c>
      <c r="AX503" s="15" t="s">
        <v>79</v>
      </c>
      <c r="AY503" s="268" t="s">
        <v>207</v>
      </c>
    </row>
    <row r="504" spans="1:63" s="12" customFormat="1" ht="20.85" customHeight="1">
      <c r="A504" s="12"/>
      <c r="B504" s="201"/>
      <c r="C504" s="202"/>
      <c r="D504" s="203" t="s">
        <v>71</v>
      </c>
      <c r="E504" s="215" t="s">
        <v>732</v>
      </c>
      <c r="F504" s="215" t="s">
        <v>733</v>
      </c>
      <c r="G504" s="202"/>
      <c r="H504" s="202"/>
      <c r="I504" s="205"/>
      <c r="J504" s="216">
        <f>BK504</f>
        <v>0</v>
      </c>
      <c r="K504" s="202"/>
      <c r="L504" s="207"/>
      <c r="M504" s="208"/>
      <c r="N504" s="209"/>
      <c r="O504" s="209"/>
      <c r="P504" s="210">
        <f>SUM(P505:P556)</f>
        <v>0</v>
      </c>
      <c r="Q504" s="209"/>
      <c r="R504" s="210">
        <f>SUM(R505:R556)</f>
        <v>0.00374536</v>
      </c>
      <c r="S504" s="209"/>
      <c r="T504" s="211">
        <f>SUM(T505:T556)</f>
        <v>4.716804</v>
      </c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R504" s="212" t="s">
        <v>79</v>
      </c>
      <c r="AT504" s="213" t="s">
        <v>71</v>
      </c>
      <c r="AU504" s="213" t="s">
        <v>81</v>
      </c>
      <c r="AY504" s="212" t="s">
        <v>207</v>
      </c>
      <c r="BK504" s="214">
        <f>SUM(BK505:BK556)</f>
        <v>0</v>
      </c>
    </row>
    <row r="505" spans="1:65" s="2" customFormat="1" ht="24.15" customHeight="1">
      <c r="A505" s="41"/>
      <c r="B505" s="42"/>
      <c r="C505" s="217" t="s">
        <v>734</v>
      </c>
      <c r="D505" s="217" t="s">
        <v>209</v>
      </c>
      <c r="E505" s="218" t="s">
        <v>735</v>
      </c>
      <c r="F505" s="219" t="s">
        <v>736</v>
      </c>
      <c r="G505" s="220" t="s">
        <v>244</v>
      </c>
      <c r="H505" s="221">
        <v>1</v>
      </c>
      <c r="I505" s="222"/>
      <c r="J505" s="223">
        <f>ROUND(I505*H505,2)</f>
        <v>0</v>
      </c>
      <c r="K505" s="219" t="s">
        <v>213</v>
      </c>
      <c r="L505" s="47"/>
      <c r="M505" s="224" t="s">
        <v>19</v>
      </c>
      <c r="N505" s="225" t="s">
        <v>43</v>
      </c>
      <c r="O505" s="87"/>
      <c r="P505" s="226">
        <f>O505*H505</f>
        <v>0</v>
      </c>
      <c r="Q505" s="226">
        <v>0</v>
      </c>
      <c r="R505" s="226">
        <f>Q505*H505</f>
        <v>0</v>
      </c>
      <c r="S505" s="226">
        <v>0.074</v>
      </c>
      <c r="T505" s="227">
        <f>S505*H505</f>
        <v>0.074</v>
      </c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R505" s="228" t="s">
        <v>111</v>
      </c>
      <c r="AT505" s="228" t="s">
        <v>209</v>
      </c>
      <c r="AU505" s="228" t="s">
        <v>92</v>
      </c>
      <c r="AY505" s="20" t="s">
        <v>207</v>
      </c>
      <c r="BE505" s="229">
        <f>IF(N505="základní",J505,0)</f>
        <v>0</v>
      </c>
      <c r="BF505" s="229">
        <f>IF(N505="snížená",J505,0)</f>
        <v>0</v>
      </c>
      <c r="BG505" s="229">
        <f>IF(N505="zákl. přenesená",J505,0)</f>
        <v>0</v>
      </c>
      <c r="BH505" s="229">
        <f>IF(N505="sníž. přenesená",J505,0)</f>
        <v>0</v>
      </c>
      <c r="BI505" s="229">
        <f>IF(N505="nulová",J505,0)</f>
        <v>0</v>
      </c>
      <c r="BJ505" s="20" t="s">
        <v>79</v>
      </c>
      <c r="BK505" s="229">
        <f>ROUND(I505*H505,2)</f>
        <v>0</v>
      </c>
      <c r="BL505" s="20" t="s">
        <v>111</v>
      </c>
      <c r="BM505" s="228" t="s">
        <v>737</v>
      </c>
    </row>
    <row r="506" spans="1:47" s="2" customFormat="1" ht="12">
      <c r="A506" s="41"/>
      <c r="B506" s="42"/>
      <c r="C506" s="43"/>
      <c r="D506" s="230" t="s">
        <v>215</v>
      </c>
      <c r="E506" s="43"/>
      <c r="F506" s="231" t="s">
        <v>738</v>
      </c>
      <c r="G506" s="43"/>
      <c r="H506" s="43"/>
      <c r="I506" s="232"/>
      <c r="J506" s="43"/>
      <c r="K506" s="43"/>
      <c r="L506" s="47"/>
      <c r="M506" s="233"/>
      <c r="N506" s="234"/>
      <c r="O506" s="87"/>
      <c r="P506" s="87"/>
      <c r="Q506" s="87"/>
      <c r="R506" s="87"/>
      <c r="S506" s="87"/>
      <c r="T506" s="88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T506" s="20" t="s">
        <v>215</v>
      </c>
      <c r="AU506" s="20" t="s">
        <v>92</v>
      </c>
    </row>
    <row r="507" spans="1:47" s="2" customFormat="1" ht="12">
      <c r="A507" s="41"/>
      <c r="B507" s="42"/>
      <c r="C507" s="43"/>
      <c r="D507" s="235" t="s">
        <v>217</v>
      </c>
      <c r="E507" s="43"/>
      <c r="F507" s="236" t="s">
        <v>739</v>
      </c>
      <c r="G507" s="43"/>
      <c r="H507" s="43"/>
      <c r="I507" s="232"/>
      <c r="J507" s="43"/>
      <c r="K507" s="43"/>
      <c r="L507" s="47"/>
      <c r="M507" s="233"/>
      <c r="N507" s="234"/>
      <c r="O507" s="87"/>
      <c r="P507" s="87"/>
      <c r="Q507" s="87"/>
      <c r="R507" s="87"/>
      <c r="S507" s="87"/>
      <c r="T507" s="88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T507" s="20" t="s">
        <v>217</v>
      </c>
      <c r="AU507" s="20" t="s">
        <v>92</v>
      </c>
    </row>
    <row r="508" spans="1:51" s="14" customFormat="1" ht="12">
      <c r="A508" s="14"/>
      <c r="B508" s="247"/>
      <c r="C508" s="248"/>
      <c r="D508" s="230" t="s">
        <v>219</v>
      </c>
      <c r="E508" s="249" t="s">
        <v>19</v>
      </c>
      <c r="F508" s="250" t="s">
        <v>740</v>
      </c>
      <c r="G508" s="248"/>
      <c r="H508" s="251">
        <v>1</v>
      </c>
      <c r="I508" s="252"/>
      <c r="J508" s="248"/>
      <c r="K508" s="248"/>
      <c r="L508" s="253"/>
      <c r="M508" s="254"/>
      <c r="N508" s="255"/>
      <c r="O508" s="255"/>
      <c r="P508" s="255"/>
      <c r="Q508" s="255"/>
      <c r="R508" s="255"/>
      <c r="S508" s="255"/>
      <c r="T508" s="256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7" t="s">
        <v>219</v>
      </c>
      <c r="AU508" s="257" t="s">
        <v>92</v>
      </c>
      <c r="AV508" s="14" t="s">
        <v>81</v>
      </c>
      <c r="AW508" s="14" t="s">
        <v>33</v>
      </c>
      <c r="AX508" s="14" t="s">
        <v>79</v>
      </c>
      <c r="AY508" s="257" t="s">
        <v>207</v>
      </c>
    </row>
    <row r="509" spans="1:65" s="2" customFormat="1" ht="24.15" customHeight="1">
      <c r="A509" s="41"/>
      <c r="B509" s="42"/>
      <c r="C509" s="217" t="s">
        <v>741</v>
      </c>
      <c r="D509" s="217" t="s">
        <v>209</v>
      </c>
      <c r="E509" s="218" t="s">
        <v>742</v>
      </c>
      <c r="F509" s="219" t="s">
        <v>743</v>
      </c>
      <c r="G509" s="220" t="s">
        <v>244</v>
      </c>
      <c r="H509" s="221">
        <v>3</v>
      </c>
      <c r="I509" s="222"/>
      <c r="J509" s="223">
        <f>ROUND(I509*H509,2)</f>
        <v>0</v>
      </c>
      <c r="K509" s="219" t="s">
        <v>213</v>
      </c>
      <c r="L509" s="47"/>
      <c r="M509" s="224" t="s">
        <v>19</v>
      </c>
      <c r="N509" s="225" t="s">
        <v>43</v>
      </c>
      <c r="O509" s="87"/>
      <c r="P509" s="226">
        <f>O509*H509</f>
        <v>0</v>
      </c>
      <c r="Q509" s="226">
        <v>0</v>
      </c>
      <c r="R509" s="226">
        <f>Q509*H509</f>
        <v>0</v>
      </c>
      <c r="S509" s="226">
        <v>0.025</v>
      </c>
      <c r="T509" s="227">
        <f>S509*H509</f>
        <v>0.07500000000000001</v>
      </c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R509" s="228" t="s">
        <v>111</v>
      </c>
      <c r="AT509" s="228" t="s">
        <v>209</v>
      </c>
      <c r="AU509" s="228" t="s">
        <v>92</v>
      </c>
      <c r="AY509" s="20" t="s">
        <v>207</v>
      </c>
      <c r="BE509" s="229">
        <f>IF(N509="základní",J509,0)</f>
        <v>0</v>
      </c>
      <c r="BF509" s="229">
        <f>IF(N509="snížená",J509,0)</f>
        <v>0</v>
      </c>
      <c r="BG509" s="229">
        <f>IF(N509="zákl. přenesená",J509,0)</f>
        <v>0</v>
      </c>
      <c r="BH509" s="229">
        <f>IF(N509="sníž. přenesená",J509,0)</f>
        <v>0</v>
      </c>
      <c r="BI509" s="229">
        <f>IF(N509="nulová",J509,0)</f>
        <v>0</v>
      </c>
      <c r="BJ509" s="20" t="s">
        <v>79</v>
      </c>
      <c r="BK509" s="229">
        <f>ROUND(I509*H509,2)</f>
        <v>0</v>
      </c>
      <c r="BL509" s="20" t="s">
        <v>111</v>
      </c>
      <c r="BM509" s="228" t="s">
        <v>744</v>
      </c>
    </row>
    <row r="510" spans="1:47" s="2" customFormat="1" ht="12">
      <c r="A510" s="41"/>
      <c r="B510" s="42"/>
      <c r="C510" s="43"/>
      <c r="D510" s="230" t="s">
        <v>215</v>
      </c>
      <c r="E510" s="43"/>
      <c r="F510" s="231" t="s">
        <v>745</v>
      </c>
      <c r="G510" s="43"/>
      <c r="H510" s="43"/>
      <c r="I510" s="232"/>
      <c r="J510" s="43"/>
      <c r="K510" s="43"/>
      <c r="L510" s="47"/>
      <c r="M510" s="233"/>
      <c r="N510" s="234"/>
      <c r="O510" s="87"/>
      <c r="P510" s="87"/>
      <c r="Q510" s="87"/>
      <c r="R510" s="87"/>
      <c r="S510" s="87"/>
      <c r="T510" s="88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T510" s="20" t="s">
        <v>215</v>
      </c>
      <c r="AU510" s="20" t="s">
        <v>92</v>
      </c>
    </row>
    <row r="511" spans="1:47" s="2" customFormat="1" ht="12">
      <c r="A511" s="41"/>
      <c r="B511" s="42"/>
      <c r="C511" s="43"/>
      <c r="D511" s="235" t="s">
        <v>217</v>
      </c>
      <c r="E511" s="43"/>
      <c r="F511" s="236" t="s">
        <v>746</v>
      </c>
      <c r="G511" s="43"/>
      <c r="H511" s="43"/>
      <c r="I511" s="232"/>
      <c r="J511" s="43"/>
      <c r="K511" s="43"/>
      <c r="L511" s="47"/>
      <c r="M511" s="233"/>
      <c r="N511" s="234"/>
      <c r="O511" s="87"/>
      <c r="P511" s="87"/>
      <c r="Q511" s="87"/>
      <c r="R511" s="87"/>
      <c r="S511" s="87"/>
      <c r="T511" s="88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T511" s="20" t="s">
        <v>217</v>
      </c>
      <c r="AU511" s="20" t="s">
        <v>92</v>
      </c>
    </row>
    <row r="512" spans="1:65" s="2" customFormat="1" ht="24.15" customHeight="1">
      <c r="A512" s="41"/>
      <c r="B512" s="42"/>
      <c r="C512" s="217" t="s">
        <v>747</v>
      </c>
      <c r="D512" s="217" t="s">
        <v>209</v>
      </c>
      <c r="E512" s="218" t="s">
        <v>748</v>
      </c>
      <c r="F512" s="219" t="s">
        <v>749</v>
      </c>
      <c r="G512" s="220" t="s">
        <v>654</v>
      </c>
      <c r="H512" s="221">
        <v>2</v>
      </c>
      <c r="I512" s="222"/>
      <c r="J512" s="223">
        <f>ROUND(I512*H512,2)</f>
        <v>0</v>
      </c>
      <c r="K512" s="219" t="s">
        <v>213</v>
      </c>
      <c r="L512" s="47"/>
      <c r="M512" s="224" t="s">
        <v>19</v>
      </c>
      <c r="N512" s="225" t="s">
        <v>43</v>
      </c>
      <c r="O512" s="87"/>
      <c r="P512" s="226">
        <f>O512*H512</f>
        <v>0</v>
      </c>
      <c r="Q512" s="226">
        <v>0</v>
      </c>
      <c r="R512" s="226">
        <f>Q512*H512</f>
        <v>0</v>
      </c>
      <c r="S512" s="226">
        <v>0.046</v>
      </c>
      <c r="T512" s="227">
        <f>S512*H512</f>
        <v>0.092</v>
      </c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R512" s="228" t="s">
        <v>111</v>
      </c>
      <c r="AT512" s="228" t="s">
        <v>209</v>
      </c>
      <c r="AU512" s="228" t="s">
        <v>92</v>
      </c>
      <c r="AY512" s="20" t="s">
        <v>207</v>
      </c>
      <c r="BE512" s="229">
        <f>IF(N512="základní",J512,0)</f>
        <v>0</v>
      </c>
      <c r="BF512" s="229">
        <f>IF(N512="snížená",J512,0)</f>
        <v>0</v>
      </c>
      <c r="BG512" s="229">
        <f>IF(N512="zákl. přenesená",J512,0)</f>
        <v>0</v>
      </c>
      <c r="BH512" s="229">
        <f>IF(N512="sníž. přenesená",J512,0)</f>
        <v>0</v>
      </c>
      <c r="BI512" s="229">
        <f>IF(N512="nulová",J512,0)</f>
        <v>0</v>
      </c>
      <c r="BJ512" s="20" t="s">
        <v>79</v>
      </c>
      <c r="BK512" s="229">
        <f>ROUND(I512*H512,2)</f>
        <v>0</v>
      </c>
      <c r="BL512" s="20" t="s">
        <v>111</v>
      </c>
      <c r="BM512" s="228" t="s">
        <v>750</v>
      </c>
    </row>
    <row r="513" spans="1:47" s="2" customFormat="1" ht="12">
      <c r="A513" s="41"/>
      <c r="B513" s="42"/>
      <c r="C513" s="43"/>
      <c r="D513" s="230" t="s">
        <v>215</v>
      </c>
      <c r="E513" s="43"/>
      <c r="F513" s="231" t="s">
        <v>751</v>
      </c>
      <c r="G513" s="43"/>
      <c r="H513" s="43"/>
      <c r="I513" s="232"/>
      <c r="J513" s="43"/>
      <c r="K513" s="43"/>
      <c r="L513" s="47"/>
      <c r="M513" s="233"/>
      <c r="N513" s="234"/>
      <c r="O513" s="87"/>
      <c r="P513" s="87"/>
      <c r="Q513" s="87"/>
      <c r="R513" s="87"/>
      <c r="S513" s="87"/>
      <c r="T513" s="88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T513" s="20" t="s">
        <v>215</v>
      </c>
      <c r="AU513" s="20" t="s">
        <v>92</v>
      </c>
    </row>
    <row r="514" spans="1:47" s="2" customFormat="1" ht="12">
      <c r="A514" s="41"/>
      <c r="B514" s="42"/>
      <c r="C514" s="43"/>
      <c r="D514" s="235" t="s">
        <v>217</v>
      </c>
      <c r="E514" s="43"/>
      <c r="F514" s="236" t="s">
        <v>752</v>
      </c>
      <c r="G514" s="43"/>
      <c r="H514" s="43"/>
      <c r="I514" s="232"/>
      <c r="J514" s="43"/>
      <c r="K514" s="43"/>
      <c r="L514" s="47"/>
      <c r="M514" s="233"/>
      <c r="N514" s="234"/>
      <c r="O514" s="87"/>
      <c r="P514" s="87"/>
      <c r="Q514" s="87"/>
      <c r="R514" s="87"/>
      <c r="S514" s="87"/>
      <c r="T514" s="88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T514" s="20" t="s">
        <v>217</v>
      </c>
      <c r="AU514" s="20" t="s">
        <v>92</v>
      </c>
    </row>
    <row r="515" spans="1:51" s="13" customFormat="1" ht="12">
      <c r="A515" s="13"/>
      <c r="B515" s="237"/>
      <c r="C515" s="238"/>
      <c r="D515" s="230" t="s">
        <v>219</v>
      </c>
      <c r="E515" s="239" t="s">
        <v>19</v>
      </c>
      <c r="F515" s="240" t="s">
        <v>753</v>
      </c>
      <c r="G515" s="238"/>
      <c r="H515" s="239" t="s">
        <v>19</v>
      </c>
      <c r="I515" s="241"/>
      <c r="J515" s="238"/>
      <c r="K515" s="238"/>
      <c r="L515" s="242"/>
      <c r="M515" s="243"/>
      <c r="N515" s="244"/>
      <c r="O515" s="244"/>
      <c r="P515" s="244"/>
      <c r="Q515" s="244"/>
      <c r="R515" s="244"/>
      <c r="S515" s="244"/>
      <c r="T515" s="245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6" t="s">
        <v>219</v>
      </c>
      <c r="AU515" s="246" t="s">
        <v>92</v>
      </c>
      <c r="AV515" s="13" t="s">
        <v>79</v>
      </c>
      <c r="AW515" s="13" t="s">
        <v>33</v>
      </c>
      <c r="AX515" s="13" t="s">
        <v>72</v>
      </c>
      <c r="AY515" s="246" t="s">
        <v>207</v>
      </c>
    </row>
    <row r="516" spans="1:51" s="14" customFormat="1" ht="12">
      <c r="A516" s="14"/>
      <c r="B516" s="247"/>
      <c r="C516" s="248"/>
      <c r="D516" s="230" t="s">
        <v>219</v>
      </c>
      <c r="E516" s="249" t="s">
        <v>19</v>
      </c>
      <c r="F516" s="250" t="s">
        <v>754</v>
      </c>
      <c r="G516" s="248"/>
      <c r="H516" s="251">
        <v>2</v>
      </c>
      <c r="I516" s="252"/>
      <c r="J516" s="248"/>
      <c r="K516" s="248"/>
      <c r="L516" s="253"/>
      <c r="M516" s="254"/>
      <c r="N516" s="255"/>
      <c r="O516" s="255"/>
      <c r="P516" s="255"/>
      <c r="Q516" s="255"/>
      <c r="R516" s="255"/>
      <c r="S516" s="255"/>
      <c r="T516" s="256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7" t="s">
        <v>219</v>
      </c>
      <c r="AU516" s="257" t="s">
        <v>92</v>
      </c>
      <c r="AV516" s="14" t="s">
        <v>81</v>
      </c>
      <c r="AW516" s="14" t="s">
        <v>33</v>
      </c>
      <c r="AX516" s="14" t="s">
        <v>72</v>
      </c>
      <c r="AY516" s="257" t="s">
        <v>207</v>
      </c>
    </row>
    <row r="517" spans="1:51" s="15" customFormat="1" ht="12">
      <c r="A517" s="15"/>
      <c r="B517" s="258"/>
      <c r="C517" s="259"/>
      <c r="D517" s="230" t="s">
        <v>219</v>
      </c>
      <c r="E517" s="260" t="s">
        <v>19</v>
      </c>
      <c r="F517" s="261" t="s">
        <v>222</v>
      </c>
      <c r="G517" s="259"/>
      <c r="H517" s="262">
        <v>2</v>
      </c>
      <c r="I517" s="263"/>
      <c r="J517" s="259"/>
      <c r="K517" s="259"/>
      <c r="L517" s="264"/>
      <c r="M517" s="265"/>
      <c r="N517" s="266"/>
      <c r="O517" s="266"/>
      <c r="P517" s="266"/>
      <c r="Q517" s="266"/>
      <c r="R517" s="266"/>
      <c r="S517" s="266"/>
      <c r="T517" s="267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68" t="s">
        <v>219</v>
      </c>
      <c r="AU517" s="268" t="s">
        <v>92</v>
      </c>
      <c r="AV517" s="15" t="s">
        <v>111</v>
      </c>
      <c r="AW517" s="15" t="s">
        <v>33</v>
      </c>
      <c r="AX517" s="15" t="s">
        <v>79</v>
      </c>
      <c r="AY517" s="268" t="s">
        <v>207</v>
      </c>
    </row>
    <row r="518" spans="1:65" s="2" customFormat="1" ht="24.15" customHeight="1">
      <c r="A518" s="41"/>
      <c r="B518" s="42"/>
      <c r="C518" s="217" t="s">
        <v>755</v>
      </c>
      <c r="D518" s="217" t="s">
        <v>209</v>
      </c>
      <c r="E518" s="218" t="s">
        <v>756</v>
      </c>
      <c r="F518" s="219" t="s">
        <v>757</v>
      </c>
      <c r="G518" s="220" t="s">
        <v>654</v>
      </c>
      <c r="H518" s="221">
        <v>22.072</v>
      </c>
      <c r="I518" s="222"/>
      <c r="J518" s="223">
        <f>ROUND(I518*H518,2)</f>
        <v>0</v>
      </c>
      <c r="K518" s="219" t="s">
        <v>213</v>
      </c>
      <c r="L518" s="47"/>
      <c r="M518" s="224" t="s">
        <v>19</v>
      </c>
      <c r="N518" s="225" t="s">
        <v>43</v>
      </c>
      <c r="O518" s="87"/>
      <c r="P518" s="226">
        <f>O518*H518</f>
        <v>0</v>
      </c>
      <c r="Q518" s="226">
        <v>8E-05</v>
      </c>
      <c r="R518" s="226">
        <f>Q518*H518</f>
        <v>0.0017657600000000001</v>
      </c>
      <c r="S518" s="226">
        <v>0</v>
      </c>
      <c r="T518" s="227">
        <f>S518*H518</f>
        <v>0</v>
      </c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R518" s="228" t="s">
        <v>111</v>
      </c>
      <c r="AT518" s="228" t="s">
        <v>209</v>
      </c>
      <c r="AU518" s="228" t="s">
        <v>92</v>
      </c>
      <c r="AY518" s="20" t="s">
        <v>207</v>
      </c>
      <c r="BE518" s="229">
        <f>IF(N518="základní",J518,0)</f>
        <v>0</v>
      </c>
      <c r="BF518" s="229">
        <f>IF(N518="snížená",J518,0)</f>
        <v>0</v>
      </c>
      <c r="BG518" s="229">
        <f>IF(N518="zákl. přenesená",J518,0)</f>
        <v>0</v>
      </c>
      <c r="BH518" s="229">
        <f>IF(N518="sníž. přenesená",J518,0)</f>
        <v>0</v>
      </c>
      <c r="BI518" s="229">
        <f>IF(N518="nulová",J518,0)</f>
        <v>0</v>
      </c>
      <c r="BJ518" s="20" t="s">
        <v>79</v>
      </c>
      <c r="BK518" s="229">
        <f>ROUND(I518*H518,2)</f>
        <v>0</v>
      </c>
      <c r="BL518" s="20" t="s">
        <v>111</v>
      </c>
      <c r="BM518" s="228" t="s">
        <v>758</v>
      </c>
    </row>
    <row r="519" spans="1:47" s="2" customFormat="1" ht="12">
      <c r="A519" s="41"/>
      <c r="B519" s="42"/>
      <c r="C519" s="43"/>
      <c r="D519" s="230" t="s">
        <v>215</v>
      </c>
      <c r="E519" s="43"/>
      <c r="F519" s="231" t="s">
        <v>759</v>
      </c>
      <c r="G519" s="43"/>
      <c r="H519" s="43"/>
      <c r="I519" s="232"/>
      <c r="J519" s="43"/>
      <c r="K519" s="43"/>
      <c r="L519" s="47"/>
      <c r="M519" s="233"/>
      <c r="N519" s="234"/>
      <c r="O519" s="87"/>
      <c r="P519" s="87"/>
      <c r="Q519" s="87"/>
      <c r="R519" s="87"/>
      <c r="S519" s="87"/>
      <c r="T519" s="88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T519" s="20" t="s">
        <v>215</v>
      </c>
      <c r="AU519" s="20" t="s">
        <v>92</v>
      </c>
    </row>
    <row r="520" spans="1:47" s="2" customFormat="1" ht="12">
      <c r="A520" s="41"/>
      <c r="B520" s="42"/>
      <c r="C520" s="43"/>
      <c r="D520" s="235" t="s">
        <v>217</v>
      </c>
      <c r="E520" s="43"/>
      <c r="F520" s="236" t="s">
        <v>760</v>
      </c>
      <c r="G520" s="43"/>
      <c r="H520" s="43"/>
      <c r="I520" s="232"/>
      <c r="J520" s="43"/>
      <c r="K520" s="43"/>
      <c r="L520" s="47"/>
      <c r="M520" s="233"/>
      <c r="N520" s="234"/>
      <c r="O520" s="87"/>
      <c r="P520" s="87"/>
      <c r="Q520" s="87"/>
      <c r="R520" s="87"/>
      <c r="S520" s="87"/>
      <c r="T520" s="88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T520" s="20" t="s">
        <v>217</v>
      </c>
      <c r="AU520" s="20" t="s">
        <v>92</v>
      </c>
    </row>
    <row r="521" spans="1:51" s="13" customFormat="1" ht="12">
      <c r="A521" s="13"/>
      <c r="B521" s="237"/>
      <c r="C521" s="238"/>
      <c r="D521" s="230" t="s">
        <v>219</v>
      </c>
      <c r="E521" s="239" t="s">
        <v>19</v>
      </c>
      <c r="F521" s="240" t="s">
        <v>316</v>
      </c>
      <c r="G521" s="238"/>
      <c r="H521" s="239" t="s">
        <v>19</v>
      </c>
      <c r="I521" s="241"/>
      <c r="J521" s="238"/>
      <c r="K521" s="238"/>
      <c r="L521" s="242"/>
      <c r="M521" s="243"/>
      <c r="N521" s="244"/>
      <c r="O521" s="244"/>
      <c r="P521" s="244"/>
      <c r="Q521" s="244"/>
      <c r="R521" s="244"/>
      <c r="S521" s="244"/>
      <c r="T521" s="245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6" t="s">
        <v>219</v>
      </c>
      <c r="AU521" s="246" t="s">
        <v>92</v>
      </c>
      <c r="AV521" s="13" t="s">
        <v>79</v>
      </c>
      <c r="AW521" s="13" t="s">
        <v>33</v>
      </c>
      <c r="AX521" s="13" t="s">
        <v>72</v>
      </c>
      <c r="AY521" s="246" t="s">
        <v>207</v>
      </c>
    </row>
    <row r="522" spans="1:51" s="14" customFormat="1" ht="12">
      <c r="A522" s="14"/>
      <c r="B522" s="247"/>
      <c r="C522" s="248"/>
      <c r="D522" s="230" t="s">
        <v>219</v>
      </c>
      <c r="E522" s="249" t="s">
        <v>19</v>
      </c>
      <c r="F522" s="250" t="s">
        <v>761</v>
      </c>
      <c r="G522" s="248"/>
      <c r="H522" s="251">
        <v>16.8</v>
      </c>
      <c r="I522" s="252"/>
      <c r="J522" s="248"/>
      <c r="K522" s="248"/>
      <c r="L522" s="253"/>
      <c r="M522" s="254"/>
      <c r="N522" s="255"/>
      <c r="O522" s="255"/>
      <c r="P522" s="255"/>
      <c r="Q522" s="255"/>
      <c r="R522" s="255"/>
      <c r="S522" s="255"/>
      <c r="T522" s="256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7" t="s">
        <v>219</v>
      </c>
      <c r="AU522" s="257" t="s">
        <v>92</v>
      </c>
      <c r="AV522" s="14" t="s">
        <v>81</v>
      </c>
      <c r="AW522" s="14" t="s">
        <v>33</v>
      </c>
      <c r="AX522" s="14" t="s">
        <v>72</v>
      </c>
      <c r="AY522" s="257" t="s">
        <v>207</v>
      </c>
    </row>
    <row r="523" spans="1:51" s="13" customFormat="1" ht="12">
      <c r="A523" s="13"/>
      <c r="B523" s="237"/>
      <c r="C523" s="238"/>
      <c r="D523" s="230" t="s">
        <v>219</v>
      </c>
      <c r="E523" s="239" t="s">
        <v>19</v>
      </c>
      <c r="F523" s="240" t="s">
        <v>318</v>
      </c>
      <c r="G523" s="238"/>
      <c r="H523" s="239" t="s">
        <v>19</v>
      </c>
      <c r="I523" s="241"/>
      <c r="J523" s="238"/>
      <c r="K523" s="238"/>
      <c r="L523" s="242"/>
      <c r="M523" s="243"/>
      <c r="N523" s="244"/>
      <c r="O523" s="244"/>
      <c r="P523" s="244"/>
      <c r="Q523" s="244"/>
      <c r="R523" s="244"/>
      <c r="S523" s="244"/>
      <c r="T523" s="245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6" t="s">
        <v>219</v>
      </c>
      <c r="AU523" s="246" t="s">
        <v>92</v>
      </c>
      <c r="AV523" s="13" t="s">
        <v>79</v>
      </c>
      <c r="AW523" s="13" t="s">
        <v>33</v>
      </c>
      <c r="AX523" s="13" t="s">
        <v>72</v>
      </c>
      <c r="AY523" s="246" t="s">
        <v>207</v>
      </c>
    </row>
    <row r="524" spans="1:51" s="14" customFormat="1" ht="12">
      <c r="A524" s="14"/>
      <c r="B524" s="247"/>
      <c r="C524" s="248"/>
      <c r="D524" s="230" t="s">
        <v>219</v>
      </c>
      <c r="E524" s="249" t="s">
        <v>19</v>
      </c>
      <c r="F524" s="250" t="s">
        <v>762</v>
      </c>
      <c r="G524" s="248"/>
      <c r="H524" s="251">
        <v>5.272</v>
      </c>
      <c r="I524" s="252"/>
      <c r="J524" s="248"/>
      <c r="K524" s="248"/>
      <c r="L524" s="253"/>
      <c r="M524" s="254"/>
      <c r="N524" s="255"/>
      <c r="O524" s="255"/>
      <c r="P524" s="255"/>
      <c r="Q524" s="255"/>
      <c r="R524" s="255"/>
      <c r="S524" s="255"/>
      <c r="T524" s="256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57" t="s">
        <v>219</v>
      </c>
      <c r="AU524" s="257" t="s">
        <v>92</v>
      </c>
      <c r="AV524" s="14" t="s">
        <v>81</v>
      </c>
      <c r="AW524" s="14" t="s">
        <v>33</v>
      </c>
      <c r="AX524" s="14" t="s">
        <v>72</v>
      </c>
      <c r="AY524" s="257" t="s">
        <v>207</v>
      </c>
    </row>
    <row r="525" spans="1:51" s="15" customFormat="1" ht="12">
      <c r="A525" s="15"/>
      <c r="B525" s="258"/>
      <c r="C525" s="259"/>
      <c r="D525" s="230" t="s">
        <v>219</v>
      </c>
      <c r="E525" s="260" t="s">
        <v>19</v>
      </c>
      <c r="F525" s="261" t="s">
        <v>222</v>
      </c>
      <c r="G525" s="259"/>
      <c r="H525" s="262">
        <v>22.072</v>
      </c>
      <c r="I525" s="263"/>
      <c r="J525" s="259"/>
      <c r="K525" s="259"/>
      <c r="L525" s="264"/>
      <c r="M525" s="265"/>
      <c r="N525" s="266"/>
      <c r="O525" s="266"/>
      <c r="P525" s="266"/>
      <c r="Q525" s="266"/>
      <c r="R525" s="266"/>
      <c r="S525" s="266"/>
      <c r="T525" s="267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T525" s="268" t="s">
        <v>219</v>
      </c>
      <c r="AU525" s="268" t="s">
        <v>92</v>
      </c>
      <c r="AV525" s="15" t="s">
        <v>111</v>
      </c>
      <c r="AW525" s="15" t="s">
        <v>33</v>
      </c>
      <c r="AX525" s="15" t="s">
        <v>79</v>
      </c>
      <c r="AY525" s="268" t="s">
        <v>207</v>
      </c>
    </row>
    <row r="526" spans="1:65" s="2" customFormat="1" ht="33" customHeight="1">
      <c r="A526" s="41"/>
      <c r="B526" s="42"/>
      <c r="C526" s="217" t="s">
        <v>763</v>
      </c>
      <c r="D526" s="217" t="s">
        <v>209</v>
      </c>
      <c r="E526" s="218" t="s">
        <v>764</v>
      </c>
      <c r="F526" s="219" t="s">
        <v>765</v>
      </c>
      <c r="G526" s="220" t="s">
        <v>654</v>
      </c>
      <c r="H526" s="221">
        <v>6.118</v>
      </c>
      <c r="I526" s="222"/>
      <c r="J526" s="223">
        <f>ROUND(I526*H526,2)</f>
        <v>0</v>
      </c>
      <c r="K526" s="219" t="s">
        <v>213</v>
      </c>
      <c r="L526" s="47"/>
      <c r="M526" s="224" t="s">
        <v>19</v>
      </c>
      <c r="N526" s="225" t="s">
        <v>43</v>
      </c>
      <c r="O526" s="87"/>
      <c r="P526" s="226">
        <f>O526*H526</f>
        <v>0</v>
      </c>
      <c r="Q526" s="226">
        <v>0.0002</v>
      </c>
      <c r="R526" s="226">
        <f>Q526*H526</f>
        <v>0.0012236</v>
      </c>
      <c r="S526" s="226">
        <v>0</v>
      </c>
      <c r="T526" s="227">
        <f>S526*H526</f>
        <v>0</v>
      </c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R526" s="228" t="s">
        <v>111</v>
      </c>
      <c r="AT526" s="228" t="s">
        <v>209</v>
      </c>
      <c r="AU526" s="228" t="s">
        <v>92</v>
      </c>
      <c r="AY526" s="20" t="s">
        <v>207</v>
      </c>
      <c r="BE526" s="229">
        <f>IF(N526="základní",J526,0)</f>
        <v>0</v>
      </c>
      <c r="BF526" s="229">
        <f>IF(N526="snížená",J526,0)</f>
        <v>0</v>
      </c>
      <c r="BG526" s="229">
        <f>IF(N526="zákl. přenesená",J526,0)</f>
        <v>0</v>
      </c>
      <c r="BH526" s="229">
        <f>IF(N526="sníž. přenesená",J526,0)</f>
        <v>0</v>
      </c>
      <c r="BI526" s="229">
        <f>IF(N526="nulová",J526,0)</f>
        <v>0</v>
      </c>
      <c r="BJ526" s="20" t="s">
        <v>79</v>
      </c>
      <c r="BK526" s="229">
        <f>ROUND(I526*H526,2)</f>
        <v>0</v>
      </c>
      <c r="BL526" s="20" t="s">
        <v>111</v>
      </c>
      <c r="BM526" s="228" t="s">
        <v>766</v>
      </c>
    </row>
    <row r="527" spans="1:47" s="2" customFormat="1" ht="12">
      <c r="A527" s="41"/>
      <c r="B527" s="42"/>
      <c r="C527" s="43"/>
      <c r="D527" s="230" t="s">
        <v>215</v>
      </c>
      <c r="E527" s="43"/>
      <c r="F527" s="231" t="s">
        <v>767</v>
      </c>
      <c r="G527" s="43"/>
      <c r="H527" s="43"/>
      <c r="I527" s="232"/>
      <c r="J527" s="43"/>
      <c r="K527" s="43"/>
      <c r="L527" s="47"/>
      <c r="M527" s="233"/>
      <c r="N527" s="234"/>
      <c r="O527" s="87"/>
      <c r="P527" s="87"/>
      <c r="Q527" s="87"/>
      <c r="R527" s="87"/>
      <c r="S527" s="87"/>
      <c r="T527" s="88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T527" s="20" t="s">
        <v>215</v>
      </c>
      <c r="AU527" s="20" t="s">
        <v>92</v>
      </c>
    </row>
    <row r="528" spans="1:47" s="2" customFormat="1" ht="12">
      <c r="A528" s="41"/>
      <c r="B528" s="42"/>
      <c r="C528" s="43"/>
      <c r="D528" s="235" t="s">
        <v>217</v>
      </c>
      <c r="E528" s="43"/>
      <c r="F528" s="236" t="s">
        <v>768</v>
      </c>
      <c r="G528" s="43"/>
      <c r="H528" s="43"/>
      <c r="I528" s="232"/>
      <c r="J528" s="43"/>
      <c r="K528" s="43"/>
      <c r="L528" s="47"/>
      <c r="M528" s="233"/>
      <c r="N528" s="234"/>
      <c r="O528" s="87"/>
      <c r="P528" s="87"/>
      <c r="Q528" s="87"/>
      <c r="R528" s="87"/>
      <c r="S528" s="87"/>
      <c r="T528" s="88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T528" s="20" t="s">
        <v>217</v>
      </c>
      <c r="AU528" s="20" t="s">
        <v>92</v>
      </c>
    </row>
    <row r="529" spans="1:51" s="13" customFormat="1" ht="12">
      <c r="A529" s="13"/>
      <c r="B529" s="237"/>
      <c r="C529" s="238"/>
      <c r="D529" s="230" t="s">
        <v>219</v>
      </c>
      <c r="E529" s="239" t="s">
        <v>19</v>
      </c>
      <c r="F529" s="240" t="s">
        <v>316</v>
      </c>
      <c r="G529" s="238"/>
      <c r="H529" s="239" t="s">
        <v>19</v>
      </c>
      <c r="I529" s="241"/>
      <c r="J529" s="238"/>
      <c r="K529" s="238"/>
      <c r="L529" s="242"/>
      <c r="M529" s="243"/>
      <c r="N529" s="244"/>
      <c r="O529" s="244"/>
      <c r="P529" s="244"/>
      <c r="Q529" s="244"/>
      <c r="R529" s="244"/>
      <c r="S529" s="244"/>
      <c r="T529" s="245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6" t="s">
        <v>219</v>
      </c>
      <c r="AU529" s="246" t="s">
        <v>92</v>
      </c>
      <c r="AV529" s="13" t="s">
        <v>79</v>
      </c>
      <c r="AW529" s="13" t="s">
        <v>33</v>
      </c>
      <c r="AX529" s="13" t="s">
        <v>72</v>
      </c>
      <c r="AY529" s="246" t="s">
        <v>207</v>
      </c>
    </row>
    <row r="530" spans="1:51" s="14" customFormat="1" ht="12">
      <c r="A530" s="14"/>
      <c r="B530" s="247"/>
      <c r="C530" s="248"/>
      <c r="D530" s="230" t="s">
        <v>219</v>
      </c>
      <c r="E530" s="249" t="s">
        <v>19</v>
      </c>
      <c r="F530" s="250" t="s">
        <v>769</v>
      </c>
      <c r="G530" s="248"/>
      <c r="H530" s="251">
        <v>4.8</v>
      </c>
      <c r="I530" s="252"/>
      <c r="J530" s="248"/>
      <c r="K530" s="248"/>
      <c r="L530" s="253"/>
      <c r="M530" s="254"/>
      <c r="N530" s="255"/>
      <c r="O530" s="255"/>
      <c r="P530" s="255"/>
      <c r="Q530" s="255"/>
      <c r="R530" s="255"/>
      <c r="S530" s="255"/>
      <c r="T530" s="256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57" t="s">
        <v>219</v>
      </c>
      <c r="AU530" s="257" t="s">
        <v>92</v>
      </c>
      <c r="AV530" s="14" t="s">
        <v>81</v>
      </c>
      <c r="AW530" s="14" t="s">
        <v>33</v>
      </c>
      <c r="AX530" s="14" t="s">
        <v>72</v>
      </c>
      <c r="AY530" s="257" t="s">
        <v>207</v>
      </c>
    </row>
    <row r="531" spans="1:51" s="13" customFormat="1" ht="12">
      <c r="A531" s="13"/>
      <c r="B531" s="237"/>
      <c r="C531" s="238"/>
      <c r="D531" s="230" t="s">
        <v>219</v>
      </c>
      <c r="E531" s="239" t="s">
        <v>19</v>
      </c>
      <c r="F531" s="240" t="s">
        <v>318</v>
      </c>
      <c r="G531" s="238"/>
      <c r="H531" s="239" t="s">
        <v>19</v>
      </c>
      <c r="I531" s="241"/>
      <c r="J531" s="238"/>
      <c r="K531" s="238"/>
      <c r="L531" s="242"/>
      <c r="M531" s="243"/>
      <c r="N531" s="244"/>
      <c r="O531" s="244"/>
      <c r="P531" s="244"/>
      <c r="Q531" s="244"/>
      <c r="R531" s="244"/>
      <c r="S531" s="244"/>
      <c r="T531" s="245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6" t="s">
        <v>219</v>
      </c>
      <c r="AU531" s="246" t="s">
        <v>92</v>
      </c>
      <c r="AV531" s="13" t="s">
        <v>79</v>
      </c>
      <c r="AW531" s="13" t="s">
        <v>33</v>
      </c>
      <c r="AX531" s="13" t="s">
        <v>72</v>
      </c>
      <c r="AY531" s="246" t="s">
        <v>207</v>
      </c>
    </row>
    <row r="532" spans="1:51" s="14" customFormat="1" ht="12">
      <c r="A532" s="14"/>
      <c r="B532" s="247"/>
      <c r="C532" s="248"/>
      <c r="D532" s="230" t="s">
        <v>219</v>
      </c>
      <c r="E532" s="249" t="s">
        <v>19</v>
      </c>
      <c r="F532" s="250" t="s">
        <v>770</v>
      </c>
      <c r="G532" s="248"/>
      <c r="H532" s="251">
        <v>1.318</v>
      </c>
      <c r="I532" s="252"/>
      <c r="J532" s="248"/>
      <c r="K532" s="248"/>
      <c r="L532" s="253"/>
      <c r="M532" s="254"/>
      <c r="N532" s="255"/>
      <c r="O532" s="255"/>
      <c r="P532" s="255"/>
      <c r="Q532" s="255"/>
      <c r="R532" s="255"/>
      <c r="S532" s="255"/>
      <c r="T532" s="256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7" t="s">
        <v>219</v>
      </c>
      <c r="AU532" s="257" t="s">
        <v>92</v>
      </c>
      <c r="AV532" s="14" t="s">
        <v>81</v>
      </c>
      <c r="AW532" s="14" t="s">
        <v>33</v>
      </c>
      <c r="AX532" s="14" t="s">
        <v>72</v>
      </c>
      <c r="AY532" s="257" t="s">
        <v>207</v>
      </c>
    </row>
    <row r="533" spans="1:51" s="15" customFormat="1" ht="12">
      <c r="A533" s="15"/>
      <c r="B533" s="258"/>
      <c r="C533" s="259"/>
      <c r="D533" s="230" t="s">
        <v>219</v>
      </c>
      <c r="E533" s="260" t="s">
        <v>19</v>
      </c>
      <c r="F533" s="261" t="s">
        <v>222</v>
      </c>
      <c r="G533" s="259"/>
      <c r="H533" s="262">
        <v>6.118</v>
      </c>
      <c r="I533" s="263"/>
      <c r="J533" s="259"/>
      <c r="K533" s="259"/>
      <c r="L533" s="264"/>
      <c r="M533" s="265"/>
      <c r="N533" s="266"/>
      <c r="O533" s="266"/>
      <c r="P533" s="266"/>
      <c r="Q533" s="266"/>
      <c r="R533" s="266"/>
      <c r="S533" s="266"/>
      <c r="T533" s="267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T533" s="268" t="s">
        <v>219</v>
      </c>
      <c r="AU533" s="268" t="s">
        <v>92</v>
      </c>
      <c r="AV533" s="15" t="s">
        <v>111</v>
      </c>
      <c r="AW533" s="15" t="s">
        <v>33</v>
      </c>
      <c r="AX533" s="15" t="s">
        <v>79</v>
      </c>
      <c r="AY533" s="268" t="s">
        <v>207</v>
      </c>
    </row>
    <row r="534" spans="1:65" s="2" customFormat="1" ht="33" customHeight="1">
      <c r="A534" s="41"/>
      <c r="B534" s="42"/>
      <c r="C534" s="217" t="s">
        <v>771</v>
      </c>
      <c r="D534" s="217" t="s">
        <v>209</v>
      </c>
      <c r="E534" s="218" t="s">
        <v>772</v>
      </c>
      <c r="F534" s="219" t="s">
        <v>773</v>
      </c>
      <c r="G534" s="220" t="s">
        <v>654</v>
      </c>
      <c r="H534" s="221">
        <v>1.8</v>
      </c>
      <c r="I534" s="222"/>
      <c r="J534" s="223">
        <f>ROUND(I534*H534,2)</f>
        <v>0</v>
      </c>
      <c r="K534" s="219" t="s">
        <v>213</v>
      </c>
      <c r="L534" s="47"/>
      <c r="M534" s="224" t="s">
        <v>19</v>
      </c>
      <c r="N534" s="225" t="s">
        <v>43</v>
      </c>
      <c r="O534" s="87"/>
      <c r="P534" s="226">
        <f>O534*H534</f>
        <v>0</v>
      </c>
      <c r="Q534" s="226">
        <v>0.00042</v>
      </c>
      <c r="R534" s="226">
        <f>Q534*H534</f>
        <v>0.000756</v>
      </c>
      <c r="S534" s="226">
        <v>0</v>
      </c>
      <c r="T534" s="227">
        <f>S534*H534</f>
        <v>0</v>
      </c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R534" s="228" t="s">
        <v>111</v>
      </c>
      <c r="AT534" s="228" t="s">
        <v>209</v>
      </c>
      <c r="AU534" s="228" t="s">
        <v>92</v>
      </c>
      <c r="AY534" s="20" t="s">
        <v>207</v>
      </c>
      <c r="BE534" s="229">
        <f>IF(N534="základní",J534,0)</f>
        <v>0</v>
      </c>
      <c r="BF534" s="229">
        <f>IF(N534="snížená",J534,0)</f>
        <v>0</v>
      </c>
      <c r="BG534" s="229">
        <f>IF(N534="zákl. přenesená",J534,0)</f>
        <v>0</v>
      </c>
      <c r="BH534" s="229">
        <f>IF(N534="sníž. přenesená",J534,0)</f>
        <v>0</v>
      </c>
      <c r="BI534" s="229">
        <f>IF(N534="nulová",J534,0)</f>
        <v>0</v>
      </c>
      <c r="BJ534" s="20" t="s">
        <v>79</v>
      </c>
      <c r="BK534" s="229">
        <f>ROUND(I534*H534,2)</f>
        <v>0</v>
      </c>
      <c r="BL534" s="20" t="s">
        <v>111</v>
      </c>
      <c r="BM534" s="228" t="s">
        <v>774</v>
      </c>
    </row>
    <row r="535" spans="1:47" s="2" customFormat="1" ht="12">
      <c r="A535" s="41"/>
      <c r="B535" s="42"/>
      <c r="C535" s="43"/>
      <c r="D535" s="230" t="s">
        <v>215</v>
      </c>
      <c r="E535" s="43"/>
      <c r="F535" s="231" t="s">
        <v>775</v>
      </c>
      <c r="G535" s="43"/>
      <c r="H535" s="43"/>
      <c r="I535" s="232"/>
      <c r="J535" s="43"/>
      <c r="K535" s="43"/>
      <c r="L535" s="47"/>
      <c r="M535" s="233"/>
      <c r="N535" s="234"/>
      <c r="O535" s="87"/>
      <c r="P535" s="87"/>
      <c r="Q535" s="87"/>
      <c r="R535" s="87"/>
      <c r="S535" s="87"/>
      <c r="T535" s="88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T535" s="20" t="s">
        <v>215</v>
      </c>
      <c r="AU535" s="20" t="s">
        <v>92</v>
      </c>
    </row>
    <row r="536" spans="1:47" s="2" customFormat="1" ht="12">
      <c r="A536" s="41"/>
      <c r="B536" s="42"/>
      <c r="C536" s="43"/>
      <c r="D536" s="235" t="s">
        <v>217</v>
      </c>
      <c r="E536" s="43"/>
      <c r="F536" s="236" t="s">
        <v>776</v>
      </c>
      <c r="G536" s="43"/>
      <c r="H536" s="43"/>
      <c r="I536" s="232"/>
      <c r="J536" s="43"/>
      <c r="K536" s="43"/>
      <c r="L536" s="47"/>
      <c r="M536" s="233"/>
      <c r="N536" s="234"/>
      <c r="O536" s="87"/>
      <c r="P536" s="87"/>
      <c r="Q536" s="87"/>
      <c r="R536" s="87"/>
      <c r="S536" s="87"/>
      <c r="T536" s="88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T536" s="20" t="s">
        <v>217</v>
      </c>
      <c r="AU536" s="20" t="s">
        <v>92</v>
      </c>
    </row>
    <row r="537" spans="1:51" s="14" customFormat="1" ht="12">
      <c r="A537" s="14"/>
      <c r="B537" s="247"/>
      <c r="C537" s="248"/>
      <c r="D537" s="230" t="s">
        <v>219</v>
      </c>
      <c r="E537" s="249" t="s">
        <v>19</v>
      </c>
      <c r="F537" s="250" t="s">
        <v>777</v>
      </c>
      <c r="G537" s="248"/>
      <c r="H537" s="251">
        <v>1.8</v>
      </c>
      <c r="I537" s="252"/>
      <c r="J537" s="248"/>
      <c r="K537" s="248"/>
      <c r="L537" s="253"/>
      <c r="M537" s="254"/>
      <c r="N537" s="255"/>
      <c r="O537" s="255"/>
      <c r="P537" s="255"/>
      <c r="Q537" s="255"/>
      <c r="R537" s="255"/>
      <c r="S537" s="255"/>
      <c r="T537" s="256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7" t="s">
        <v>219</v>
      </c>
      <c r="AU537" s="257" t="s">
        <v>92</v>
      </c>
      <c r="AV537" s="14" t="s">
        <v>81</v>
      </c>
      <c r="AW537" s="14" t="s">
        <v>33</v>
      </c>
      <c r="AX537" s="14" t="s">
        <v>79</v>
      </c>
      <c r="AY537" s="257" t="s">
        <v>207</v>
      </c>
    </row>
    <row r="538" spans="1:65" s="2" customFormat="1" ht="24.15" customHeight="1">
      <c r="A538" s="41"/>
      <c r="B538" s="42"/>
      <c r="C538" s="217" t="s">
        <v>778</v>
      </c>
      <c r="D538" s="217" t="s">
        <v>209</v>
      </c>
      <c r="E538" s="218" t="s">
        <v>779</v>
      </c>
      <c r="F538" s="219" t="s">
        <v>780</v>
      </c>
      <c r="G538" s="220" t="s">
        <v>654</v>
      </c>
      <c r="H538" s="221">
        <v>5.4</v>
      </c>
      <c r="I538" s="222"/>
      <c r="J538" s="223">
        <f>ROUND(I538*H538,2)</f>
        <v>0</v>
      </c>
      <c r="K538" s="219" t="s">
        <v>213</v>
      </c>
      <c r="L538" s="47"/>
      <c r="M538" s="224" t="s">
        <v>19</v>
      </c>
      <c r="N538" s="225" t="s">
        <v>43</v>
      </c>
      <c r="O538" s="87"/>
      <c r="P538" s="226">
        <f>O538*H538</f>
        <v>0</v>
      </c>
      <c r="Q538" s="226">
        <v>0</v>
      </c>
      <c r="R538" s="226">
        <f>Q538*H538</f>
        <v>0</v>
      </c>
      <c r="S538" s="226">
        <v>0</v>
      </c>
      <c r="T538" s="227">
        <f>S538*H538</f>
        <v>0</v>
      </c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R538" s="228" t="s">
        <v>111</v>
      </c>
      <c r="AT538" s="228" t="s">
        <v>209</v>
      </c>
      <c r="AU538" s="228" t="s">
        <v>92</v>
      </c>
      <c r="AY538" s="20" t="s">
        <v>207</v>
      </c>
      <c r="BE538" s="229">
        <f>IF(N538="základní",J538,0)</f>
        <v>0</v>
      </c>
      <c r="BF538" s="229">
        <f>IF(N538="snížená",J538,0)</f>
        <v>0</v>
      </c>
      <c r="BG538" s="229">
        <f>IF(N538="zákl. přenesená",J538,0)</f>
        <v>0</v>
      </c>
      <c r="BH538" s="229">
        <f>IF(N538="sníž. přenesená",J538,0)</f>
        <v>0</v>
      </c>
      <c r="BI538" s="229">
        <f>IF(N538="nulová",J538,0)</f>
        <v>0</v>
      </c>
      <c r="BJ538" s="20" t="s">
        <v>79</v>
      </c>
      <c r="BK538" s="229">
        <f>ROUND(I538*H538,2)</f>
        <v>0</v>
      </c>
      <c r="BL538" s="20" t="s">
        <v>111</v>
      </c>
      <c r="BM538" s="228" t="s">
        <v>781</v>
      </c>
    </row>
    <row r="539" spans="1:47" s="2" customFormat="1" ht="12">
      <c r="A539" s="41"/>
      <c r="B539" s="42"/>
      <c r="C539" s="43"/>
      <c r="D539" s="230" t="s">
        <v>215</v>
      </c>
      <c r="E539" s="43"/>
      <c r="F539" s="231" t="s">
        <v>782</v>
      </c>
      <c r="G539" s="43"/>
      <c r="H539" s="43"/>
      <c r="I539" s="232"/>
      <c r="J539" s="43"/>
      <c r="K539" s="43"/>
      <c r="L539" s="47"/>
      <c r="M539" s="233"/>
      <c r="N539" s="234"/>
      <c r="O539" s="87"/>
      <c r="P539" s="87"/>
      <c r="Q539" s="87"/>
      <c r="R539" s="87"/>
      <c r="S539" s="87"/>
      <c r="T539" s="88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T539" s="20" t="s">
        <v>215</v>
      </c>
      <c r="AU539" s="20" t="s">
        <v>92</v>
      </c>
    </row>
    <row r="540" spans="1:47" s="2" customFormat="1" ht="12">
      <c r="A540" s="41"/>
      <c r="B540" s="42"/>
      <c r="C540" s="43"/>
      <c r="D540" s="235" t="s">
        <v>217</v>
      </c>
      <c r="E540" s="43"/>
      <c r="F540" s="236" t="s">
        <v>783</v>
      </c>
      <c r="G540" s="43"/>
      <c r="H540" s="43"/>
      <c r="I540" s="232"/>
      <c r="J540" s="43"/>
      <c r="K540" s="43"/>
      <c r="L540" s="47"/>
      <c r="M540" s="233"/>
      <c r="N540" s="234"/>
      <c r="O540" s="87"/>
      <c r="P540" s="87"/>
      <c r="Q540" s="87"/>
      <c r="R540" s="87"/>
      <c r="S540" s="87"/>
      <c r="T540" s="88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T540" s="20" t="s">
        <v>217</v>
      </c>
      <c r="AU540" s="20" t="s">
        <v>92</v>
      </c>
    </row>
    <row r="541" spans="1:51" s="13" customFormat="1" ht="12">
      <c r="A541" s="13"/>
      <c r="B541" s="237"/>
      <c r="C541" s="238"/>
      <c r="D541" s="230" t="s">
        <v>219</v>
      </c>
      <c r="E541" s="239" t="s">
        <v>19</v>
      </c>
      <c r="F541" s="240" t="s">
        <v>753</v>
      </c>
      <c r="G541" s="238"/>
      <c r="H541" s="239" t="s">
        <v>19</v>
      </c>
      <c r="I541" s="241"/>
      <c r="J541" s="238"/>
      <c r="K541" s="238"/>
      <c r="L541" s="242"/>
      <c r="M541" s="243"/>
      <c r="N541" s="244"/>
      <c r="O541" s="244"/>
      <c r="P541" s="244"/>
      <c r="Q541" s="244"/>
      <c r="R541" s="244"/>
      <c r="S541" s="244"/>
      <c r="T541" s="245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6" t="s">
        <v>219</v>
      </c>
      <c r="AU541" s="246" t="s">
        <v>92</v>
      </c>
      <c r="AV541" s="13" t="s">
        <v>79</v>
      </c>
      <c r="AW541" s="13" t="s">
        <v>33</v>
      </c>
      <c r="AX541" s="13" t="s">
        <v>72</v>
      </c>
      <c r="AY541" s="246" t="s">
        <v>207</v>
      </c>
    </row>
    <row r="542" spans="1:51" s="14" customFormat="1" ht="12">
      <c r="A542" s="14"/>
      <c r="B542" s="247"/>
      <c r="C542" s="248"/>
      <c r="D542" s="230" t="s">
        <v>219</v>
      </c>
      <c r="E542" s="249" t="s">
        <v>19</v>
      </c>
      <c r="F542" s="250" t="s">
        <v>784</v>
      </c>
      <c r="G542" s="248"/>
      <c r="H542" s="251">
        <v>5.4</v>
      </c>
      <c r="I542" s="252"/>
      <c r="J542" s="248"/>
      <c r="K542" s="248"/>
      <c r="L542" s="253"/>
      <c r="M542" s="254"/>
      <c r="N542" s="255"/>
      <c r="O542" s="255"/>
      <c r="P542" s="255"/>
      <c r="Q542" s="255"/>
      <c r="R542" s="255"/>
      <c r="S542" s="255"/>
      <c r="T542" s="256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57" t="s">
        <v>219</v>
      </c>
      <c r="AU542" s="257" t="s">
        <v>92</v>
      </c>
      <c r="AV542" s="14" t="s">
        <v>81</v>
      </c>
      <c r="AW542" s="14" t="s">
        <v>33</v>
      </c>
      <c r="AX542" s="14" t="s">
        <v>72</v>
      </c>
      <c r="AY542" s="257" t="s">
        <v>207</v>
      </c>
    </row>
    <row r="543" spans="1:51" s="15" customFormat="1" ht="12">
      <c r="A543" s="15"/>
      <c r="B543" s="258"/>
      <c r="C543" s="259"/>
      <c r="D543" s="230" t="s">
        <v>219</v>
      </c>
      <c r="E543" s="260" t="s">
        <v>19</v>
      </c>
      <c r="F543" s="261" t="s">
        <v>222</v>
      </c>
      <c r="G543" s="259"/>
      <c r="H543" s="262">
        <v>5.4</v>
      </c>
      <c r="I543" s="263"/>
      <c r="J543" s="259"/>
      <c r="K543" s="259"/>
      <c r="L543" s="264"/>
      <c r="M543" s="265"/>
      <c r="N543" s="266"/>
      <c r="O543" s="266"/>
      <c r="P543" s="266"/>
      <c r="Q543" s="266"/>
      <c r="R543" s="266"/>
      <c r="S543" s="266"/>
      <c r="T543" s="267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68" t="s">
        <v>219</v>
      </c>
      <c r="AU543" s="268" t="s">
        <v>92</v>
      </c>
      <c r="AV543" s="15" t="s">
        <v>111</v>
      </c>
      <c r="AW543" s="15" t="s">
        <v>33</v>
      </c>
      <c r="AX543" s="15" t="s">
        <v>79</v>
      </c>
      <c r="AY543" s="268" t="s">
        <v>207</v>
      </c>
    </row>
    <row r="544" spans="1:65" s="2" customFormat="1" ht="37.8" customHeight="1">
      <c r="A544" s="41"/>
      <c r="B544" s="42"/>
      <c r="C544" s="217" t="s">
        <v>785</v>
      </c>
      <c r="D544" s="217" t="s">
        <v>209</v>
      </c>
      <c r="E544" s="218" t="s">
        <v>786</v>
      </c>
      <c r="F544" s="219" t="s">
        <v>787</v>
      </c>
      <c r="G544" s="220" t="s">
        <v>212</v>
      </c>
      <c r="H544" s="221">
        <v>126.16</v>
      </c>
      <c r="I544" s="222"/>
      <c r="J544" s="223">
        <f>ROUND(I544*H544,2)</f>
        <v>0</v>
      </c>
      <c r="K544" s="219" t="s">
        <v>213</v>
      </c>
      <c r="L544" s="47"/>
      <c r="M544" s="224" t="s">
        <v>19</v>
      </c>
      <c r="N544" s="225" t="s">
        <v>43</v>
      </c>
      <c r="O544" s="87"/>
      <c r="P544" s="226">
        <f>O544*H544</f>
        <v>0</v>
      </c>
      <c r="Q544" s="226">
        <v>0</v>
      </c>
      <c r="R544" s="226">
        <f>Q544*H544</f>
        <v>0</v>
      </c>
      <c r="S544" s="226">
        <v>0.01</v>
      </c>
      <c r="T544" s="227">
        <f>S544*H544</f>
        <v>1.2616</v>
      </c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R544" s="228" t="s">
        <v>111</v>
      </c>
      <c r="AT544" s="228" t="s">
        <v>209</v>
      </c>
      <c r="AU544" s="228" t="s">
        <v>92</v>
      </c>
      <c r="AY544" s="20" t="s">
        <v>207</v>
      </c>
      <c r="BE544" s="229">
        <f>IF(N544="základní",J544,0)</f>
        <v>0</v>
      </c>
      <c r="BF544" s="229">
        <f>IF(N544="snížená",J544,0)</f>
        <v>0</v>
      </c>
      <c r="BG544" s="229">
        <f>IF(N544="zákl. přenesená",J544,0)</f>
        <v>0</v>
      </c>
      <c r="BH544" s="229">
        <f>IF(N544="sníž. přenesená",J544,0)</f>
        <v>0</v>
      </c>
      <c r="BI544" s="229">
        <f>IF(N544="nulová",J544,0)</f>
        <v>0</v>
      </c>
      <c r="BJ544" s="20" t="s">
        <v>79</v>
      </c>
      <c r="BK544" s="229">
        <f>ROUND(I544*H544,2)</f>
        <v>0</v>
      </c>
      <c r="BL544" s="20" t="s">
        <v>111</v>
      </c>
      <c r="BM544" s="228" t="s">
        <v>788</v>
      </c>
    </row>
    <row r="545" spans="1:47" s="2" customFormat="1" ht="12">
      <c r="A545" s="41"/>
      <c r="B545" s="42"/>
      <c r="C545" s="43"/>
      <c r="D545" s="230" t="s">
        <v>215</v>
      </c>
      <c r="E545" s="43"/>
      <c r="F545" s="231" t="s">
        <v>789</v>
      </c>
      <c r="G545" s="43"/>
      <c r="H545" s="43"/>
      <c r="I545" s="232"/>
      <c r="J545" s="43"/>
      <c r="K545" s="43"/>
      <c r="L545" s="47"/>
      <c r="M545" s="233"/>
      <c r="N545" s="234"/>
      <c r="O545" s="87"/>
      <c r="P545" s="87"/>
      <c r="Q545" s="87"/>
      <c r="R545" s="87"/>
      <c r="S545" s="87"/>
      <c r="T545" s="88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T545" s="20" t="s">
        <v>215</v>
      </c>
      <c r="AU545" s="20" t="s">
        <v>92</v>
      </c>
    </row>
    <row r="546" spans="1:47" s="2" customFormat="1" ht="12">
      <c r="A546" s="41"/>
      <c r="B546" s="42"/>
      <c r="C546" s="43"/>
      <c r="D546" s="235" t="s">
        <v>217</v>
      </c>
      <c r="E546" s="43"/>
      <c r="F546" s="236" t="s">
        <v>790</v>
      </c>
      <c r="G546" s="43"/>
      <c r="H546" s="43"/>
      <c r="I546" s="232"/>
      <c r="J546" s="43"/>
      <c r="K546" s="43"/>
      <c r="L546" s="47"/>
      <c r="M546" s="233"/>
      <c r="N546" s="234"/>
      <c r="O546" s="87"/>
      <c r="P546" s="87"/>
      <c r="Q546" s="87"/>
      <c r="R546" s="87"/>
      <c r="S546" s="87"/>
      <c r="T546" s="88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T546" s="20" t="s">
        <v>217</v>
      </c>
      <c r="AU546" s="20" t="s">
        <v>92</v>
      </c>
    </row>
    <row r="547" spans="1:51" s="14" customFormat="1" ht="12">
      <c r="A547" s="14"/>
      <c r="B547" s="247"/>
      <c r="C547" s="248"/>
      <c r="D547" s="230" t="s">
        <v>219</v>
      </c>
      <c r="E547" s="249" t="s">
        <v>19</v>
      </c>
      <c r="F547" s="250" t="s">
        <v>145</v>
      </c>
      <c r="G547" s="248"/>
      <c r="H547" s="251">
        <v>126.16</v>
      </c>
      <c r="I547" s="252"/>
      <c r="J547" s="248"/>
      <c r="K547" s="248"/>
      <c r="L547" s="253"/>
      <c r="M547" s="254"/>
      <c r="N547" s="255"/>
      <c r="O547" s="255"/>
      <c r="P547" s="255"/>
      <c r="Q547" s="255"/>
      <c r="R547" s="255"/>
      <c r="S547" s="255"/>
      <c r="T547" s="256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57" t="s">
        <v>219</v>
      </c>
      <c r="AU547" s="257" t="s">
        <v>92</v>
      </c>
      <c r="AV547" s="14" t="s">
        <v>81</v>
      </c>
      <c r="AW547" s="14" t="s">
        <v>33</v>
      </c>
      <c r="AX547" s="14" t="s">
        <v>79</v>
      </c>
      <c r="AY547" s="257" t="s">
        <v>207</v>
      </c>
    </row>
    <row r="548" spans="1:65" s="2" customFormat="1" ht="37.8" customHeight="1">
      <c r="A548" s="41"/>
      <c r="B548" s="42"/>
      <c r="C548" s="217" t="s">
        <v>791</v>
      </c>
      <c r="D548" s="217" t="s">
        <v>209</v>
      </c>
      <c r="E548" s="218" t="s">
        <v>792</v>
      </c>
      <c r="F548" s="219" t="s">
        <v>793</v>
      </c>
      <c r="G548" s="220" t="s">
        <v>212</v>
      </c>
      <c r="H548" s="221">
        <v>311.71</v>
      </c>
      <c r="I548" s="222"/>
      <c r="J548" s="223">
        <f>ROUND(I548*H548,2)</f>
        <v>0</v>
      </c>
      <c r="K548" s="219" t="s">
        <v>213</v>
      </c>
      <c r="L548" s="47"/>
      <c r="M548" s="224" t="s">
        <v>19</v>
      </c>
      <c r="N548" s="225" t="s">
        <v>43</v>
      </c>
      <c r="O548" s="87"/>
      <c r="P548" s="226">
        <f>O548*H548</f>
        <v>0</v>
      </c>
      <c r="Q548" s="226">
        <v>0</v>
      </c>
      <c r="R548" s="226">
        <f>Q548*H548</f>
        <v>0</v>
      </c>
      <c r="S548" s="226">
        <v>0.01</v>
      </c>
      <c r="T548" s="227">
        <f>S548*H548</f>
        <v>3.1170999999999998</v>
      </c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R548" s="228" t="s">
        <v>111</v>
      </c>
      <c r="AT548" s="228" t="s">
        <v>209</v>
      </c>
      <c r="AU548" s="228" t="s">
        <v>92</v>
      </c>
      <c r="AY548" s="20" t="s">
        <v>207</v>
      </c>
      <c r="BE548" s="229">
        <f>IF(N548="základní",J548,0)</f>
        <v>0</v>
      </c>
      <c r="BF548" s="229">
        <f>IF(N548="snížená",J548,0)</f>
        <v>0</v>
      </c>
      <c r="BG548" s="229">
        <f>IF(N548="zákl. přenesená",J548,0)</f>
        <v>0</v>
      </c>
      <c r="BH548" s="229">
        <f>IF(N548="sníž. přenesená",J548,0)</f>
        <v>0</v>
      </c>
      <c r="BI548" s="229">
        <f>IF(N548="nulová",J548,0)</f>
        <v>0</v>
      </c>
      <c r="BJ548" s="20" t="s">
        <v>79</v>
      </c>
      <c r="BK548" s="229">
        <f>ROUND(I548*H548,2)</f>
        <v>0</v>
      </c>
      <c r="BL548" s="20" t="s">
        <v>111</v>
      </c>
      <c r="BM548" s="228" t="s">
        <v>794</v>
      </c>
    </row>
    <row r="549" spans="1:47" s="2" customFormat="1" ht="12">
      <c r="A549" s="41"/>
      <c r="B549" s="42"/>
      <c r="C549" s="43"/>
      <c r="D549" s="230" t="s">
        <v>215</v>
      </c>
      <c r="E549" s="43"/>
      <c r="F549" s="231" t="s">
        <v>795</v>
      </c>
      <c r="G549" s="43"/>
      <c r="H549" s="43"/>
      <c r="I549" s="232"/>
      <c r="J549" s="43"/>
      <c r="K549" s="43"/>
      <c r="L549" s="47"/>
      <c r="M549" s="233"/>
      <c r="N549" s="234"/>
      <c r="O549" s="87"/>
      <c r="P549" s="87"/>
      <c r="Q549" s="87"/>
      <c r="R549" s="87"/>
      <c r="S549" s="87"/>
      <c r="T549" s="88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T549" s="20" t="s">
        <v>215</v>
      </c>
      <c r="AU549" s="20" t="s">
        <v>92</v>
      </c>
    </row>
    <row r="550" spans="1:47" s="2" customFormat="1" ht="12">
      <c r="A550" s="41"/>
      <c r="B550" s="42"/>
      <c r="C550" s="43"/>
      <c r="D550" s="235" t="s">
        <v>217</v>
      </c>
      <c r="E550" s="43"/>
      <c r="F550" s="236" t="s">
        <v>796</v>
      </c>
      <c r="G550" s="43"/>
      <c r="H550" s="43"/>
      <c r="I550" s="232"/>
      <c r="J550" s="43"/>
      <c r="K550" s="43"/>
      <c r="L550" s="47"/>
      <c r="M550" s="233"/>
      <c r="N550" s="234"/>
      <c r="O550" s="87"/>
      <c r="P550" s="87"/>
      <c r="Q550" s="87"/>
      <c r="R550" s="87"/>
      <c r="S550" s="87"/>
      <c r="T550" s="88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T550" s="20" t="s">
        <v>217</v>
      </c>
      <c r="AU550" s="20" t="s">
        <v>92</v>
      </c>
    </row>
    <row r="551" spans="1:51" s="14" customFormat="1" ht="12">
      <c r="A551" s="14"/>
      <c r="B551" s="247"/>
      <c r="C551" s="248"/>
      <c r="D551" s="230" t="s">
        <v>219</v>
      </c>
      <c r="E551" s="249" t="s">
        <v>19</v>
      </c>
      <c r="F551" s="250" t="s">
        <v>143</v>
      </c>
      <c r="G551" s="248"/>
      <c r="H551" s="251">
        <v>311.71</v>
      </c>
      <c r="I551" s="252"/>
      <c r="J551" s="248"/>
      <c r="K551" s="248"/>
      <c r="L551" s="253"/>
      <c r="M551" s="254"/>
      <c r="N551" s="255"/>
      <c r="O551" s="255"/>
      <c r="P551" s="255"/>
      <c r="Q551" s="255"/>
      <c r="R551" s="255"/>
      <c r="S551" s="255"/>
      <c r="T551" s="256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57" t="s">
        <v>219</v>
      </c>
      <c r="AU551" s="257" t="s">
        <v>92</v>
      </c>
      <c r="AV551" s="14" t="s">
        <v>81</v>
      </c>
      <c r="AW551" s="14" t="s">
        <v>33</v>
      </c>
      <c r="AX551" s="14" t="s">
        <v>79</v>
      </c>
      <c r="AY551" s="257" t="s">
        <v>207</v>
      </c>
    </row>
    <row r="552" spans="1:65" s="2" customFormat="1" ht="24.15" customHeight="1">
      <c r="A552" s="41"/>
      <c r="B552" s="42"/>
      <c r="C552" s="217" t="s">
        <v>797</v>
      </c>
      <c r="D552" s="217" t="s">
        <v>209</v>
      </c>
      <c r="E552" s="218" t="s">
        <v>798</v>
      </c>
      <c r="F552" s="219" t="s">
        <v>799</v>
      </c>
      <c r="G552" s="220" t="s">
        <v>212</v>
      </c>
      <c r="H552" s="221">
        <v>1.428</v>
      </c>
      <c r="I552" s="222"/>
      <c r="J552" s="223">
        <f>ROUND(I552*H552,2)</f>
        <v>0</v>
      </c>
      <c r="K552" s="219" t="s">
        <v>213</v>
      </c>
      <c r="L552" s="47"/>
      <c r="M552" s="224" t="s">
        <v>19</v>
      </c>
      <c r="N552" s="225" t="s">
        <v>43</v>
      </c>
      <c r="O552" s="87"/>
      <c r="P552" s="226">
        <f>O552*H552</f>
        <v>0</v>
      </c>
      <c r="Q552" s="226">
        <v>0</v>
      </c>
      <c r="R552" s="226">
        <f>Q552*H552</f>
        <v>0</v>
      </c>
      <c r="S552" s="226">
        <v>0.068</v>
      </c>
      <c r="T552" s="227">
        <f>S552*H552</f>
        <v>0.097104</v>
      </c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R552" s="228" t="s">
        <v>111</v>
      </c>
      <c r="AT552" s="228" t="s">
        <v>209</v>
      </c>
      <c r="AU552" s="228" t="s">
        <v>92</v>
      </c>
      <c r="AY552" s="20" t="s">
        <v>207</v>
      </c>
      <c r="BE552" s="229">
        <f>IF(N552="základní",J552,0)</f>
        <v>0</v>
      </c>
      <c r="BF552" s="229">
        <f>IF(N552="snížená",J552,0)</f>
        <v>0</v>
      </c>
      <c r="BG552" s="229">
        <f>IF(N552="zákl. přenesená",J552,0)</f>
        <v>0</v>
      </c>
      <c r="BH552" s="229">
        <f>IF(N552="sníž. přenesená",J552,0)</f>
        <v>0</v>
      </c>
      <c r="BI552" s="229">
        <f>IF(N552="nulová",J552,0)</f>
        <v>0</v>
      </c>
      <c r="BJ552" s="20" t="s">
        <v>79</v>
      </c>
      <c r="BK552" s="229">
        <f>ROUND(I552*H552,2)</f>
        <v>0</v>
      </c>
      <c r="BL552" s="20" t="s">
        <v>111</v>
      </c>
      <c r="BM552" s="228" t="s">
        <v>800</v>
      </c>
    </row>
    <row r="553" spans="1:47" s="2" customFormat="1" ht="12">
      <c r="A553" s="41"/>
      <c r="B553" s="42"/>
      <c r="C553" s="43"/>
      <c r="D553" s="230" t="s">
        <v>215</v>
      </c>
      <c r="E553" s="43"/>
      <c r="F553" s="231" t="s">
        <v>801</v>
      </c>
      <c r="G553" s="43"/>
      <c r="H553" s="43"/>
      <c r="I553" s="232"/>
      <c r="J553" s="43"/>
      <c r="K553" s="43"/>
      <c r="L553" s="47"/>
      <c r="M553" s="233"/>
      <c r="N553" s="234"/>
      <c r="O553" s="87"/>
      <c r="P553" s="87"/>
      <c r="Q553" s="87"/>
      <c r="R553" s="87"/>
      <c r="S553" s="87"/>
      <c r="T553" s="88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T553" s="20" t="s">
        <v>215</v>
      </c>
      <c r="AU553" s="20" t="s">
        <v>92</v>
      </c>
    </row>
    <row r="554" spans="1:47" s="2" customFormat="1" ht="12">
      <c r="A554" s="41"/>
      <c r="B554" s="42"/>
      <c r="C554" s="43"/>
      <c r="D554" s="235" t="s">
        <v>217</v>
      </c>
      <c r="E554" s="43"/>
      <c r="F554" s="236" t="s">
        <v>802</v>
      </c>
      <c r="G554" s="43"/>
      <c r="H554" s="43"/>
      <c r="I554" s="232"/>
      <c r="J554" s="43"/>
      <c r="K554" s="43"/>
      <c r="L554" s="47"/>
      <c r="M554" s="233"/>
      <c r="N554" s="234"/>
      <c r="O554" s="87"/>
      <c r="P554" s="87"/>
      <c r="Q554" s="87"/>
      <c r="R554" s="87"/>
      <c r="S554" s="87"/>
      <c r="T554" s="88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T554" s="20" t="s">
        <v>217</v>
      </c>
      <c r="AU554" s="20" t="s">
        <v>92</v>
      </c>
    </row>
    <row r="555" spans="1:51" s="13" customFormat="1" ht="12">
      <c r="A555" s="13"/>
      <c r="B555" s="237"/>
      <c r="C555" s="238"/>
      <c r="D555" s="230" t="s">
        <v>219</v>
      </c>
      <c r="E555" s="239" t="s">
        <v>19</v>
      </c>
      <c r="F555" s="240" t="s">
        <v>803</v>
      </c>
      <c r="G555" s="238"/>
      <c r="H555" s="239" t="s">
        <v>19</v>
      </c>
      <c r="I555" s="241"/>
      <c r="J555" s="238"/>
      <c r="K555" s="238"/>
      <c r="L555" s="242"/>
      <c r="M555" s="243"/>
      <c r="N555" s="244"/>
      <c r="O555" s="244"/>
      <c r="P555" s="244"/>
      <c r="Q555" s="244"/>
      <c r="R555" s="244"/>
      <c r="S555" s="244"/>
      <c r="T555" s="245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6" t="s">
        <v>219</v>
      </c>
      <c r="AU555" s="246" t="s">
        <v>92</v>
      </c>
      <c r="AV555" s="13" t="s">
        <v>79</v>
      </c>
      <c r="AW555" s="13" t="s">
        <v>33</v>
      </c>
      <c r="AX555" s="13" t="s">
        <v>72</v>
      </c>
      <c r="AY555" s="246" t="s">
        <v>207</v>
      </c>
    </row>
    <row r="556" spans="1:51" s="14" customFormat="1" ht="12">
      <c r="A556" s="14"/>
      <c r="B556" s="247"/>
      <c r="C556" s="248"/>
      <c r="D556" s="230" t="s">
        <v>219</v>
      </c>
      <c r="E556" s="249" t="s">
        <v>19</v>
      </c>
      <c r="F556" s="250" t="s">
        <v>804</v>
      </c>
      <c r="G556" s="248"/>
      <c r="H556" s="251">
        <v>1.428</v>
      </c>
      <c r="I556" s="252"/>
      <c r="J556" s="248"/>
      <c r="K556" s="248"/>
      <c r="L556" s="253"/>
      <c r="M556" s="254"/>
      <c r="N556" s="255"/>
      <c r="O556" s="255"/>
      <c r="P556" s="255"/>
      <c r="Q556" s="255"/>
      <c r="R556" s="255"/>
      <c r="S556" s="255"/>
      <c r="T556" s="256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7" t="s">
        <v>219</v>
      </c>
      <c r="AU556" s="257" t="s">
        <v>92</v>
      </c>
      <c r="AV556" s="14" t="s">
        <v>81</v>
      </c>
      <c r="AW556" s="14" t="s">
        <v>33</v>
      </c>
      <c r="AX556" s="14" t="s">
        <v>79</v>
      </c>
      <c r="AY556" s="257" t="s">
        <v>207</v>
      </c>
    </row>
    <row r="557" spans="1:63" s="12" customFormat="1" ht="20.85" customHeight="1">
      <c r="A557" s="12"/>
      <c r="B557" s="201"/>
      <c r="C557" s="202"/>
      <c r="D557" s="203" t="s">
        <v>71</v>
      </c>
      <c r="E557" s="215" t="s">
        <v>805</v>
      </c>
      <c r="F557" s="215" t="s">
        <v>806</v>
      </c>
      <c r="G557" s="202"/>
      <c r="H557" s="202"/>
      <c r="I557" s="205"/>
      <c r="J557" s="216">
        <f>BK557</f>
        <v>0</v>
      </c>
      <c r="K557" s="202"/>
      <c r="L557" s="207"/>
      <c r="M557" s="208"/>
      <c r="N557" s="209"/>
      <c r="O557" s="209"/>
      <c r="P557" s="210">
        <f>SUM(P558:P597)</f>
        <v>0</v>
      </c>
      <c r="Q557" s="209"/>
      <c r="R557" s="210">
        <f>SUM(R558:R597)</f>
        <v>0.082258</v>
      </c>
      <c r="S557" s="209"/>
      <c r="T557" s="211">
        <f>SUM(T558:T597)</f>
        <v>0.1</v>
      </c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R557" s="212" t="s">
        <v>79</v>
      </c>
      <c r="AT557" s="213" t="s">
        <v>71</v>
      </c>
      <c r="AU557" s="213" t="s">
        <v>81</v>
      </c>
      <c r="AY557" s="212" t="s">
        <v>207</v>
      </c>
      <c r="BK557" s="214">
        <f>SUM(BK558:BK597)</f>
        <v>0</v>
      </c>
    </row>
    <row r="558" spans="1:65" s="2" customFormat="1" ht="24.15" customHeight="1">
      <c r="A558" s="41"/>
      <c r="B558" s="42"/>
      <c r="C558" s="217" t="s">
        <v>807</v>
      </c>
      <c r="D558" s="217" t="s">
        <v>209</v>
      </c>
      <c r="E558" s="218" t="s">
        <v>808</v>
      </c>
      <c r="F558" s="219" t="s">
        <v>809</v>
      </c>
      <c r="G558" s="220" t="s">
        <v>654</v>
      </c>
      <c r="H558" s="221">
        <v>82.6</v>
      </c>
      <c r="I558" s="222"/>
      <c r="J558" s="223">
        <f>ROUND(I558*H558,2)</f>
        <v>0</v>
      </c>
      <c r="K558" s="219" t="s">
        <v>213</v>
      </c>
      <c r="L558" s="47"/>
      <c r="M558" s="224" t="s">
        <v>19</v>
      </c>
      <c r="N558" s="225" t="s">
        <v>43</v>
      </c>
      <c r="O558" s="87"/>
      <c r="P558" s="226">
        <f>O558*H558</f>
        <v>0</v>
      </c>
      <c r="Q558" s="226">
        <v>0.00033</v>
      </c>
      <c r="R558" s="226">
        <f>Q558*H558</f>
        <v>0.027257999999999998</v>
      </c>
      <c r="S558" s="226">
        <v>0</v>
      </c>
      <c r="T558" s="227">
        <f>S558*H558</f>
        <v>0</v>
      </c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R558" s="228" t="s">
        <v>111</v>
      </c>
      <c r="AT558" s="228" t="s">
        <v>209</v>
      </c>
      <c r="AU558" s="228" t="s">
        <v>92</v>
      </c>
      <c r="AY558" s="20" t="s">
        <v>207</v>
      </c>
      <c r="BE558" s="229">
        <f>IF(N558="základní",J558,0)</f>
        <v>0</v>
      </c>
      <c r="BF558" s="229">
        <f>IF(N558="snížená",J558,0)</f>
        <v>0</v>
      </c>
      <c r="BG558" s="229">
        <f>IF(N558="zákl. přenesená",J558,0)</f>
        <v>0</v>
      </c>
      <c r="BH558" s="229">
        <f>IF(N558="sníž. přenesená",J558,0)</f>
        <v>0</v>
      </c>
      <c r="BI558" s="229">
        <f>IF(N558="nulová",J558,0)</f>
        <v>0</v>
      </c>
      <c r="BJ558" s="20" t="s">
        <v>79</v>
      </c>
      <c r="BK558" s="229">
        <f>ROUND(I558*H558,2)</f>
        <v>0</v>
      </c>
      <c r="BL558" s="20" t="s">
        <v>111</v>
      </c>
      <c r="BM558" s="228" t="s">
        <v>810</v>
      </c>
    </row>
    <row r="559" spans="1:47" s="2" customFormat="1" ht="12">
      <c r="A559" s="41"/>
      <c r="B559" s="42"/>
      <c r="C559" s="43"/>
      <c r="D559" s="230" t="s">
        <v>215</v>
      </c>
      <c r="E559" s="43"/>
      <c r="F559" s="231" t="s">
        <v>811</v>
      </c>
      <c r="G559" s="43"/>
      <c r="H559" s="43"/>
      <c r="I559" s="232"/>
      <c r="J559" s="43"/>
      <c r="K559" s="43"/>
      <c r="L559" s="47"/>
      <c r="M559" s="233"/>
      <c r="N559" s="234"/>
      <c r="O559" s="87"/>
      <c r="P559" s="87"/>
      <c r="Q559" s="87"/>
      <c r="R559" s="87"/>
      <c r="S559" s="87"/>
      <c r="T559" s="88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T559" s="20" t="s">
        <v>215</v>
      </c>
      <c r="AU559" s="20" t="s">
        <v>92</v>
      </c>
    </row>
    <row r="560" spans="1:47" s="2" customFormat="1" ht="12">
      <c r="A560" s="41"/>
      <c r="B560" s="42"/>
      <c r="C560" s="43"/>
      <c r="D560" s="235" t="s">
        <v>217</v>
      </c>
      <c r="E560" s="43"/>
      <c r="F560" s="236" t="s">
        <v>812</v>
      </c>
      <c r="G560" s="43"/>
      <c r="H560" s="43"/>
      <c r="I560" s="232"/>
      <c r="J560" s="43"/>
      <c r="K560" s="43"/>
      <c r="L560" s="47"/>
      <c r="M560" s="233"/>
      <c r="N560" s="234"/>
      <c r="O560" s="87"/>
      <c r="P560" s="87"/>
      <c r="Q560" s="87"/>
      <c r="R560" s="87"/>
      <c r="S560" s="87"/>
      <c r="T560" s="88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T560" s="20" t="s">
        <v>217</v>
      </c>
      <c r="AU560" s="20" t="s">
        <v>92</v>
      </c>
    </row>
    <row r="561" spans="1:51" s="13" customFormat="1" ht="12">
      <c r="A561" s="13"/>
      <c r="B561" s="237"/>
      <c r="C561" s="238"/>
      <c r="D561" s="230" t="s">
        <v>219</v>
      </c>
      <c r="E561" s="239" t="s">
        <v>19</v>
      </c>
      <c r="F561" s="240" t="s">
        <v>652</v>
      </c>
      <c r="G561" s="238"/>
      <c r="H561" s="239" t="s">
        <v>19</v>
      </c>
      <c r="I561" s="241"/>
      <c r="J561" s="238"/>
      <c r="K561" s="238"/>
      <c r="L561" s="242"/>
      <c r="M561" s="243"/>
      <c r="N561" s="244"/>
      <c r="O561" s="244"/>
      <c r="P561" s="244"/>
      <c r="Q561" s="244"/>
      <c r="R561" s="244"/>
      <c r="S561" s="244"/>
      <c r="T561" s="245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6" t="s">
        <v>219</v>
      </c>
      <c r="AU561" s="246" t="s">
        <v>92</v>
      </c>
      <c r="AV561" s="13" t="s">
        <v>79</v>
      </c>
      <c r="AW561" s="13" t="s">
        <v>33</v>
      </c>
      <c r="AX561" s="13" t="s">
        <v>72</v>
      </c>
      <c r="AY561" s="246" t="s">
        <v>207</v>
      </c>
    </row>
    <row r="562" spans="1:51" s="14" customFormat="1" ht="12">
      <c r="A562" s="14"/>
      <c r="B562" s="247"/>
      <c r="C562" s="248"/>
      <c r="D562" s="230" t="s">
        <v>219</v>
      </c>
      <c r="E562" s="249" t="s">
        <v>19</v>
      </c>
      <c r="F562" s="250" t="s">
        <v>813</v>
      </c>
      <c r="G562" s="248"/>
      <c r="H562" s="251">
        <v>51</v>
      </c>
      <c r="I562" s="252"/>
      <c r="J562" s="248"/>
      <c r="K562" s="248"/>
      <c r="L562" s="253"/>
      <c r="M562" s="254"/>
      <c r="N562" s="255"/>
      <c r="O562" s="255"/>
      <c r="P562" s="255"/>
      <c r="Q562" s="255"/>
      <c r="R562" s="255"/>
      <c r="S562" s="255"/>
      <c r="T562" s="256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57" t="s">
        <v>219</v>
      </c>
      <c r="AU562" s="257" t="s">
        <v>92</v>
      </c>
      <c r="AV562" s="14" t="s">
        <v>81</v>
      </c>
      <c r="AW562" s="14" t="s">
        <v>33</v>
      </c>
      <c r="AX562" s="14" t="s">
        <v>72</v>
      </c>
      <c r="AY562" s="257" t="s">
        <v>207</v>
      </c>
    </row>
    <row r="563" spans="1:51" s="13" customFormat="1" ht="12">
      <c r="A563" s="13"/>
      <c r="B563" s="237"/>
      <c r="C563" s="238"/>
      <c r="D563" s="230" t="s">
        <v>219</v>
      </c>
      <c r="E563" s="239" t="s">
        <v>19</v>
      </c>
      <c r="F563" s="240" t="s">
        <v>356</v>
      </c>
      <c r="G563" s="238"/>
      <c r="H563" s="239" t="s">
        <v>19</v>
      </c>
      <c r="I563" s="241"/>
      <c r="J563" s="238"/>
      <c r="K563" s="238"/>
      <c r="L563" s="242"/>
      <c r="M563" s="243"/>
      <c r="N563" s="244"/>
      <c r="O563" s="244"/>
      <c r="P563" s="244"/>
      <c r="Q563" s="244"/>
      <c r="R563" s="244"/>
      <c r="S563" s="244"/>
      <c r="T563" s="245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6" t="s">
        <v>219</v>
      </c>
      <c r="AU563" s="246" t="s">
        <v>92</v>
      </c>
      <c r="AV563" s="13" t="s">
        <v>79</v>
      </c>
      <c r="AW563" s="13" t="s">
        <v>33</v>
      </c>
      <c r="AX563" s="13" t="s">
        <v>72</v>
      </c>
      <c r="AY563" s="246" t="s">
        <v>207</v>
      </c>
    </row>
    <row r="564" spans="1:51" s="14" customFormat="1" ht="12">
      <c r="A564" s="14"/>
      <c r="B564" s="247"/>
      <c r="C564" s="248"/>
      <c r="D564" s="230" t="s">
        <v>219</v>
      </c>
      <c r="E564" s="249" t="s">
        <v>19</v>
      </c>
      <c r="F564" s="250" t="s">
        <v>814</v>
      </c>
      <c r="G564" s="248"/>
      <c r="H564" s="251">
        <v>3.1</v>
      </c>
      <c r="I564" s="252"/>
      <c r="J564" s="248"/>
      <c r="K564" s="248"/>
      <c r="L564" s="253"/>
      <c r="M564" s="254"/>
      <c r="N564" s="255"/>
      <c r="O564" s="255"/>
      <c r="P564" s="255"/>
      <c r="Q564" s="255"/>
      <c r="R564" s="255"/>
      <c r="S564" s="255"/>
      <c r="T564" s="256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57" t="s">
        <v>219</v>
      </c>
      <c r="AU564" s="257" t="s">
        <v>92</v>
      </c>
      <c r="AV564" s="14" t="s">
        <v>81</v>
      </c>
      <c r="AW564" s="14" t="s">
        <v>33</v>
      </c>
      <c r="AX564" s="14" t="s">
        <v>72</v>
      </c>
      <c r="AY564" s="257" t="s">
        <v>207</v>
      </c>
    </row>
    <row r="565" spans="1:51" s="13" customFormat="1" ht="12">
      <c r="A565" s="13"/>
      <c r="B565" s="237"/>
      <c r="C565" s="238"/>
      <c r="D565" s="230" t="s">
        <v>219</v>
      </c>
      <c r="E565" s="239" t="s">
        <v>19</v>
      </c>
      <c r="F565" s="240" t="s">
        <v>364</v>
      </c>
      <c r="G565" s="238"/>
      <c r="H565" s="239" t="s">
        <v>19</v>
      </c>
      <c r="I565" s="241"/>
      <c r="J565" s="238"/>
      <c r="K565" s="238"/>
      <c r="L565" s="242"/>
      <c r="M565" s="243"/>
      <c r="N565" s="244"/>
      <c r="O565" s="244"/>
      <c r="P565" s="244"/>
      <c r="Q565" s="244"/>
      <c r="R565" s="244"/>
      <c r="S565" s="244"/>
      <c r="T565" s="245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6" t="s">
        <v>219</v>
      </c>
      <c r="AU565" s="246" t="s">
        <v>92</v>
      </c>
      <c r="AV565" s="13" t="s">
        <v>79</v>
      </c>
      <c r="AW565" s="13" t="s">
        <v>33</v>
      </c>
      <c r="AX565" s="13" t="s">
        <v>72</v>
      </c>
      <c r="AY565" s="246" t="s">
        <v>207</v>
      </c>
    </row>
    <row r="566" spans="1:51" s="14" customFormat="1" ht="12">
      <c r="A566" s="14"/>
      <c r="B566" s="247"/>
      <c r="C566" s="248"/>
      <c r="D566" s="230" t="s">
        <v>219</v>
      </c>
      <c r="E566" s="249" t="s">
        <v>19</v>
      </c>
      <c r="F566" s="250" t="s">
        <v>815</v>
      </c>
      <c r="G566" s="248"/>
      <c r="H566" s="251">
        <v>4.9</v>
      </c>
      <c r="I566" s="252"/>
      <c r="J566" s="248"/>
      <c r="K566" s="248"/>
      <c r="L566" s="253"/>
      <c r="M566" s="254"/>
      <c r="N566" s="255"/>
      <c r="O566" s="255"/>
      <c r="P566" s="255"/>
      <c r="Q566" s="255"/>
      <c r="R566" s="255"/>
      <c r="S566" s="255"/>
      <c r="T566" s="256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57" t="s">
        <v>219</v>
      </c>
      <c r="AU566" s="257" t="s">
        <v>92</v>
      </c>
      <c r="AV566" s="14" t="s">
        <v>81</v>
      </c>
      <c r="AW566" s="14" t="s">
        <v>33</v>
      </c>
      <c r="AX566" s="14" t="s">
        <v>72</v>
      </c>
      <c r="AY566" s="257" t="s">
        <v>207</v>
      </c>
    </row>
    <row r="567" spans="1:51" s="13" customFormat="1" ht="12">
      <c r="A567" s="13"/>
      <c r="B567" s="237"/>
      <c r="C567" s="238"/>
      <c r="D567" s="230" t="s">
        <v>219</v>
      </c>
      <c r="E567" s="239" t="s">
        <v>19</v>
      </c>
      <c r="F567" s="240" t="s">
        <v>381</v>
      </c>
      <c r="G567" s="238"/>
      <c r="H567" s="239" t="s">
        <v>19</v>
      </c>
      <c r="I567" s="241"/>
      <c r="J567" s="238"/>
      <c r="K567" s="238"/>
      <c r="L567" s="242"/>
      <c r="M567" s="243"/>
      <c r="N567" s="244"/>
      <c r="O567" s="244"/>
      <c r="P567" s="244"/>
      <c r="Q567" s="244"/>
      <c r="R567" s="244"/>
      <c r="S567" s="244"/>
      <c r="T567" s="245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6" t="s">
        <v>219</v>
      </c>
      <c r="AU567" s="246" t="s">
        <v>92</v>
      </c>
      <c r="AV567" s="13" t="s">
        <v>79</v>
      </c>
      <c r="AW567" s="13" t="s">
        <v>33</v>
      </c>
      <c r="AX567" s="13" t="s">
        <v>72</v>
      </c>
      <c r="AY567" s="246" t="s">
        <v>207</v>
      </c>
    </row>
    <row r="568" spans="1:51" s="14" customFormat="1" ht="12">
      <c r="A568" s="14"/>
      <c r="B568" s="247"/>
      <c r="C568" s="248"/>
      <c r="D568" s="230" t="s">
        <v>219</v>
      </c>
      <c r="E568" s="249" t="s">
        <v>19</v>
      </c>
      <c r="F568" s="250" t="s">
        <v>816</v>
      </c>
      <c r="G568" s="248"/>
      <c r="H568" s="251">
        <v>5.6</v>
      </c>
      <c r="I568" s="252"/>
      <c r="J568" s="248"/>
      <c r="K568" s="248"/>
      <c r="L568" s="253"/>
      <c r="M568" s="254"/>
      <c r="N568" s="255"/>
      <c r="O568" s="255"/>
      <c r="P568" s="255"/>
      <c r="Q568" s="255"/>
      <c r="R568" s="255"/>
      <c r="S568" s="255"/>
      <c r="T568" s="256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7" t="s">
        <v>219</v>
      </c>
      <c r="AU568" s="257" t="s">
        <v>92</v>
      </c>
      <c r="AV568" s="14" t="s">
        <v>81</v>
      </c>
      <c r="AW568" s="14" t="s">
        <v>33</v>
      </c>
      <c r="AX568" s="14" t="s">
        <v>72</v>
      </c>
      <c r="AY568" s="257" t="s">
        <v>207</v>
      </c>
    </row>
    <row r="569" spans="1:51" s="13" customFormat="1" ht="12">
      <c r="A569" s="13"/>
      <c r="B569" s="237"/>
      <c r="C569" s="238"/>
      <c r="D569" s="230" t="s">
        <v>219</v>
      </c>
      <c r="E569" s="239" t="s">
        <v>19</v>
      </c>
      <c r="F569" s="240" t="s">
        <v>399</v>
      </c>
      <c r="G569" s="238"/>
      <c r="H569" s="239" t="s">
        <v>19</v>
      </c>
      <c r="I569" s="241"/>
      <c r="J569" s="238"/>
      <c r="K569" s="238"/>
      <c r="L569" s="242"/>
      <c r="M569" s="243"/>
      <c r="N569" s="244"/>
      <c r="O569" s="244"/>
      <c r="P569" s="244"/>
      <c r="Q569" s="244"/>
      <c r="R569" s="244"/>
      <c r="S569" s="244"/>
      <c r="T569" s="245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6" t="s">
        <v>219</v>
      </c>
      <c r="AU569" s="246" t="s">
        <v>92</v>
      </c>
      <c r="AV569" s="13" t="s">
        <v>79</v>
      </c>
      <c r="AW569" s="13" t="s">
        <v>33</v>
      </c>
      <c r="AX569" s="13" t="s">
        <v>72</v>
      </c>
      <c r="AY569" s="246" t="s">
        <v>207</v>
      </c>
    </row>
    <row r="570" spans="1:51" s="14" customFormat="1" ht="12">
      <c r="A570" s="14"/>
      <c r="B570" s="247"/>
      <c r="C570" s="248"/>
      <c r="D570" s="230" t="s">
        <v>219</v>
      </c>
      <c r="E570" s="249" t="s">
        <v>19</v>
      </c>
      <c r="F570" s="250" t="s">
        <v>817</v>
      </c>
      <c r="G570" s="248"/>
      <c r="H570" s="251">
        <v>15</v>
      </c>
      <c r="I570" s="252"/>
      <c r="J570" s="248"/>
      <c r="K570" s="248"/>
      <c r="L570" s="253"/>
      <c r="M570" s="254"/>
      <c r="N570" s="255"/>
      <c r="O570" s="255"/>
      <c r="P570" s="255"/>
      <c r="Q570" s="255"/>
      <c r="R570" s="255"/>
      <c r="S570" s="255"/>
      <c r="T570" s="256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57" t="s">
        <v>219</v>
      </c>
      <c r="AU570" s="257" t="s">
        <v>92</v>
      </c>
      <c r="AV570" s="14" t="s">
        <v>81</v>
      </c>
      <c r="AW570" s="14" t="s">
        <v>33</v>
      </c>
      <c r="AX570" s="14" t="s">
        <v>72</v>
      </c>
      <c r="AY570" s="257" t="s">
        <v>207</v>
      </c>
    </row>
    <row r="571" spans="1:51" s="13" customFormat="1" ht="12">
      <c r="A571" s="13"/>
      <c r="B571" s="237"/>
      <c r="C571" s="238"/>
      <c r="D571" s="230" t="s">
        <v>219</v>
      </c>
      <c r="E571" s="239" t="s">
        <v>19</v>
      </c>
      <c r="F571" s="240" t="s">
        <v>407</v>
      </c>
      <c r="G571" s="238"/>
      <c r="H571" s="239" t="s">
        <v>19</v>
      </c>
      <c r="I571" s="241"/>
      <c r="J571" s="238"/>
      <c r="K571" s="238"/>
      <c r="L571" s="242"/>
      <c r="M571" s="243"/>
      <c r="N571" s="244"/>
      <c r="O571" s="244"/>
      <c r="P571" s="244"/>
      <c r="Q571" s="244"/>
      <c r="R571" s="244"/>
      <c r="S571" s="244"/>
      <c r="T571" s="245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6" t="s">
        <v>219</v>
      </c>
      <c r="AU571" s="246" t="s">
        <v>92</v>
      </c>
      <c r="AV571" s="13" t="s">
        <v>79</v>
      </c>
      <c r="AW571" s="13" t="s">
        <v>33</v>
      </c>
      <c r="AX571" s="13" t="s">
        <v>72</v>
      </c>
      <c r="AY571" s="246" t="s">
        <v>207</v>
      </c>
    </row>
    <row r="572" spans="1:51" s="14" customFormat="1" ht="12">
      <c r="A572" s="14"/>
      <c r="B572" s="247"/>
      <c r="C572" s="248"/>
      <c r="D572" s="230" t="s">
        <v>219</v>
      </c>
      <c r="E572" s="249" t="s">
        <v>19</v>
      </c>
      <c r="F572" s="250" t="s">
        <v>818</v>
      </c>
      <c r="G572" s="248"/>
      <c r="H572" s="251">
        <v>3</v>
      </c>
      <c r="I572" s="252"/>
      <c r="J572" s="248"/>
      <c r="K572" s="248"/>
      <c r="L572" s="253"/>
      <c r="M572" s="254"/>
      <c r="N572" s="255"/>
      <c r="O572" s="255"/>
      <c r="P572" s="255"/>
      <c r="Q572" s="255"/>
      <c r="R572" s="255"/>
      <c r="S572" s="255"/>
      <c r="T572" s="256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57" t="s">
        <v>219</v>
      </c>
      <c r="AU572" s="257" t="s">
        <v>92</v>
      </c>
      <c r="AV572" s="14" t="s">
        <v>81</v>
      </c>
      <c r="AW572" s="14" t="s">
        <v>33</v>
      </c>
      <c r="AX572" s="14" t="s">
        <v>72</v>
      </c>
      <c r="AY572" s="257" t="s">
        <v>207</v>
      </c>
    </row>
    <row r="573" spans="1:51" s="15" customFormat="1" ht="12">
      <c r="A573" s="15"/>
      <c r="B573" s="258"/>
      <c r="C573" s="259"/>
      <c r="D573" s="230" t="s">
        <v>219</v>
      </c>
      <c r="E573" s="260" t="s">
        <v>19</v>
      </c>
      <c r="F573" s="261" t="s">
        <v>222</v>
      </c>
      <c r="G573" s="259"/>
      <c r="H573" s="262">
        <v>82.6</v>
      </c>
      <c r="I573" s="263"/>
      <c r="J573" s="259"/>
      <c r="K573" s="259"/>
      <c r="L573" s="264"/>
      <c r="M573" s="265"/>
      <c r="N573" s="266"/>
      <c r="O573" s="266"/>
      <c r="P573" s="266"/>
      <c r="Q573" s="266"/>
      <c r="R573" s="266"/>
      <c r="S573" s="266"/>
      <c r="T573" s="267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T573" s="268" t="s">
        <v>219</v>
      </c>
      <c r="AU573" s="268" t="s">
        <v>92</v>
      </c>
      <c r="AV573" s="15" t="s">
        <v>111</v>
      </c>
      <c r="AW573" s="15" t="s">
        <v>33</v>
      </c>
      <c r="AX573" s="15" t="s">
        <v>79</v>
      </c>
      <c r="AY573" s="268" t="s">
        <v>207</v>
      </c>
    </row>
    <row r="574" spans="1:65" s="2" customFormat="1" ht="24.15" customHeight="1">
      <c r="A574" s="41"/>
      <c r="B574" s="42"/>
      <c r="C574" s="217" t="s">
        <v>819</v>
      </c>
      <c r="D574" s="217" t="s">
        <v>209</v>
      </c>
      <c r="E574" s="218" t="s">
        <v>820</v>
      </c>
      <c r="F574" s="219" t="s">
        <v>821</v>
      </c>
      <c r="G574" s="220" t="s">
        <v>654</v>
      </c>
      <c r="H574" s="221">
        <v>100</v>
      </c>
      <c r="I574" s="222"/>
      <c r="J574" s="223">
        <f>ROUND(I574*H574,2)</f>
        <v>0</v>
      </c>
      <c r="K574" s="219" t="s">
        <v>213</v>
      </c>
      <c r="L574" s="47"/>
      <c r="M574" s="224" t="s">
        <v>19</v>
      </c>
      <c r="N574" s="225" t="s">
        <v>43</v>
      </c>
      <c r="O574" s="87"/>
      <c r="P574" s="226">
        <f>O574*H574</f>
        <v>0</v>
      </c>
      <c r="Q574" s="226">
        <v>0.00055</v>
      </c>
      <c r="R574" s="226">
        <f>Q574*H574</f>
        <v>0.055</v>
      </c>
      <c r="S574" s="226">
        <v>0.001</v>
      </c>
      <c r="T574" s="227">
        <f>S574*H574</f>
        <v>0.1</v>
      </c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R574" s="228" t="s">
        <v>111</v>
      </c>
      <c r="AT574" s="228" t="s">
        <v>209</v>
      </c>
      <c r="AU574" s="228" t="s">
        <v>92</v>
      </c>
      <c r="AY574" s="20" t="s">
        <v>207</v>
      </c>
      <c r="BE574" s="229">
        <f>IF(N574="základní",J574,0)</f>
        <v>0</v>
      </c>
      <c r="BF574" s="229">
        <f>IF(N574="snížená",J574,0)</f>
        <v>0</v>
      </c>
      <c r="BG574" s="229">
        <f>IF(N574="zákl. přenesená",J574,0)</f>
        <v>0</v>
      </c>
      <c r="BH574" s="229">
        <f>IF(N574="sníž. přenesená",J574,0)</f>
        <v>0</v>
      </c>
      <c r="BI574" s="229">
        <f>IF(N574="nulová",J574,0)</f>
        <v>0</v>
      </c>
      <c r="BJ574" s="20" t="s">
        <v>79</v>
      </c>
      <c r="BK574" s="229">
        <f>ROUND(I574*H574,2)</f>
        <v>0</v>
      </c>
      <c r="BL574" s="20" t="s">
        <v>111</v>
      </c>
      <c r="BM574" s="228" t="s">
        <v>822</v>
      </c>
    </row>
    <row r="575" spans="1:47" s="2" customFormat="1" ht="12">
      <c r="A575" s="41"/>
      <c r="B575" s="42"/>
      <c r="C575" s="43"/>
      <c r="D575" s="230" t="s">
        <v>215</v>
      </c>
      <c r="E575" s="43"/>
      <c r="F575" s="231" t="s">
        <v>823</v>
      </c>
      <c r="G575" s="43"/>
      <c r="H575" s="43"/>
      <c r="I575" s="232"/>
      <c r="J575" s="43"/>
      <c r="K575" s="43"/>
      <c r="L575" s="47"/>
      <c r="M575" s="233"/>
      <c r="N575" s="234"/>
      <c r="O575" s="87"/>
      <c r="P575" s="87"/>
      <c r="Q575" s="87"/>
      <c r="R575" s="87"/>
      <c r="S575" s="87"/>
      <c r="T575" s="88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T575" s="20" t="s">
        <v>215</v>
      </c>
      <c r="AU575" s="20" t="s">
        <v>92</v>
      </c>
    </row>
    <row r="576" spans="1:47" s="2" customFormat="1" ht="12">
      <c r="A576" s="41"/>
      <c r="B576" s="42"/>
      <c r="C576" s="43"/>
      <c r="D576" s="235" t="s">
        <v>217</v>
      </c>
      <c r="E576" s="43"/>
      <c r="F576" s="236" t="s">
        <v>824</v>
      </c>
      <c r="G576" s="43"/>
      <c r="H576" s="43"/>
      <c r="I576" s="232"/>
      <c r="J576" s="43"/>
      <c r="K576" s="43"/>
      <c r="L576" s="47"/>
      <c r="M576" s="233"/>
      <c r="N576" s="234"/>
      <c r="O576" s="87"/>
      <c r="P576" s="87"/>
      <c r="Q576" s="87"/>
      <c r="R576" s="87"/>
      <c r="S576" s="87"/>
      <c r="T576" s="88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T576" s="20" t="s">
        <v>217</v>
      </c>
      <c r="AU576" s="20" t="s">
        <v>92</v>
      </c>
    </row>
    <row r="577" spans="1:51" s="13" customFormat="1" ht="12">
      <c r="A577" s="13"/>
      <c r="B577" s="237"/>
      <c r="C577" s="238"/>
      <c r="D577" s="230" t="s">
        <v>219</v>
      </c>
      <c r="E577" s="239" t="s">
        <v>19</v>
      </c>
      <c r="F577" s="240" t="s">
        <v>343</v>
      </c>
      <c r="G577" s="238"/>
      <c r="H577" s="239" t="s">
        <v>19</v>
      </c>
      <c r="I577" s="241"/>
      <c r="J577" s="238"/>
      <c r="K577" s="238"/>
      <c r="L577" s="242"/>
      <c r="M577" s="243"/>
      <c r="N577" s="244"/>
      <c r="O577" s="244"/>
      <c r="P577" s="244"/>
      <c r="Q577" s="244"/>
      <c r="R577" s="244"/>
      <c r="S577" s="244"/>
      <c r="T577" s="245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6" t="s">
        <v>219</v>
      </c>
      <c r="AU577" s="246" t="s">
        <v>92</v>
      </c>
      <c r="AV577" s="13" t="s">
        <v>79</v>
      </c>
      <c r="AW577" s="13" t="s">
        <v>33</v>
      </c>
      <c r="AX577" s="13" t="s">
        <v>72</v>
      </c>
      <c r="AY577" s="246" t="s">
        <v>207</v>
      </c>
    </row>
    <row r="578" spans="1:51" s="14" customFormat="1" ht="12">
      <c r="A578" s="14"/>
      <c r="B578" s="247"/>
      <c r="C578" s="248"/>
      <c r="D578" s="230" t="s">
        <v>219</v>
      </c>
      <c r="E578" s="249" t="s">
        <v>19</v>
      </c>
      <c r="F578" s="250" t="s">
        <v>825</v>
      </c>
      <c r="G578" s="248"/>
      <c r="H578" s="251">
        <v>8.2</v>
      </c>
      <c r="I578" s="252"/>
      <c r="J578" s="248"/>
      <c r="K578" s="248"/>
      <c r="L578" s="253"/>
      <c r="M578" s="254"/>
      <c r="N578" s="255"/>
      <c r="O578" s="255"/>
      <c r="P578" s="255"/>
      <c r="Q578" s="255"/>
      <c r="R578" s="255"/>
      <c r="S578" s="255"/>
      <c r="T578" s="256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57" t="s">
        <v>219</v>
      </c>
      <c r="AU578" s="257" t="s">
        <v>92</v>
      </c>
      <c r="AV578" s="14" t="s">
        <v>81</v>
      </c>
      <c r="AW578" s="14" t="s">
        <v>33</v>
      </c>
      <c r="AX578" s="14" t="s">
        <v>72</v>
      </c>
      <c r="AY578" s="257" t="s">
        <v>207</v>
      </c>
    </row>
    <row r="579" spans="1:51" s="13" customFormat="1" ht="12">
      <c r="A579" s="13"/>
      <c r="B579" s="237"/>
      <c r="C579" s="238"/>
      <c r="D579" s="230" t="s">
        <v>219</v>
      </c>
      <c r="E579" s="239" t="s">
        <v>19</v>
      </c>
      <c r="F579" s="240" t="s">
        <v>348</v>
      </c>
      <c r="G579" s="238"/>
      <c r="H579" s="239" t="s">
        <v>19</v>
      </c>
      <c r="I579" s="241"/>
      <c r="J579" s="238"/>
      <c r="K579" s="238"/>
      <c r="L579" s="242"/>
      <c r="M579" s="243"/>
      <c r="N579" s="244"/>
      <c r="O579" s="244"/>
      <c r="P579" s="244"/>
      <c r="Q579" s="244"/>
      <c r="R579" s="244"/>
      <c r="S579" s="244"/>
      <c r="T579" s="245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6" t="s">
        <v>219</v>
      </c>
      <c r="AU579" s="246" t="s">
        <v>92</v>
      </c>
      <c r="AV579" s="13" t="s">
        <v>79</v>
      </c>
      <c r="AW579" s="13" t="s">
        <v>33</v>
      </c>
      <c r="AX579" s="13" t="s">
        <v>72</v>
      </c>
      <c r="AY579" s="246" t="s">
        <v>207</v>
      </c>
    </row>
    <row r="580" spans="1:51" s="14" customFormat="1" ht="12">
      <c r="A580" s="14"/>
      <c r="B580" s="247"/>
      <c r="C580" s="248"/>
      <c r="D580" s="230" t="s">
        <v>219</v>
      </c>
      <c r="E580" s="249" t="s">
        <v>19</v>
      </c>
      <c r="F580" s="250" t="s">
        <v>826</v>
      </c>
      <c r="G580" s="248"/>
      <c r="H580" s="251">
        <v>7</v>
      </c>
      <c r="I580" s="252"/>
      <c r="J580" s="248"/>
      <c r="K580" s="248"/>
      <c r="L580" s="253"/>
      <c r="M580" s="254"/>
      <c r="N580" s="255"/>
      <c r="O580" s="255"/>
      <c r="P580" s="255"/>
      <c r="Q580" s="255"/>
      <c r="R580" s="255"/>
      <c r="S580" s="255"/>
      <c r="T580" s="256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57" t="s">
        <v>219</v>
      </c>
      <c r="AU580" s="257" t="s">
        <v>92</v>
      </c>
      <c r="AV580" s="14" t="s">
        <v>81</v>
      </c>
      <c r="AW580" s="14" t="s">
        <v>33</v>
      </c>
      <c r="AX580" s="14" t="s">
        <v>72</v>
      </c>
      <c r="AY580" s="257" t="s">
        <v>207</v>
      </c>
    </row>
    <row r="581" spans="1:51" s="13" customFormat="1" ht="12">
      <c r="A581" s="13"/>
      <c r="B581" s="237"/>
      <c r="C581" s="238"/>
      <c r="D581" s="230" t="s">
        <v>219</v>
      </c>
      <c r="E581" s="239" t="s">
        <v>19</v>
      </c>
      <c r="F581" s="240" t="s">
        <v>352</v>
      </c>
      <c r="G581" s="238"/>
      <c r="H581" s="239" t="s">
        <v>19</v>
      </c>
      <c r="I581" s="241"/>
      <c r="J581" s="238"/>
      <c r="K581" s="238"/>
      <c r="L581" s="242"/>
      <c r="M581" s="243"/>
      <c r="N581" s="244"/>
      <c r="O581" s="244"/>
      <c r="P581" s="244"/>
      <c r="Q581" s="244"/>
      <c r="R581" s="244"/>
      <c r="S581" s="244"/>
      <c r="T581" s="245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6" t="s">
        <v>219</v>
      </c>
      <c r="AU581" s="246" t="s">
        <v>92</v>
      </c>
      <c r="AV581" s="13" t="s">
        <v>79</v>
      </c>
      <c r="AW581" s="13" t="s">
        <v>33</v>
      </c>
      <c r="AX581" s="13" t="s">
        <v>72</v>
      </c>
      <c r="AY581" s="246" t="s">
        <v>207</v>
      </c>
    </row>
    <row r="582" spans="1:51" s="14" customFormat="1" ht="12">
      <c r="A582" s="14"/>
      <c r="B582" s="247"/>
      <c r="C582" s="248"/>
      <c r="D582" s="230" t="s">
        <v>219</v>
      </c>
      <c r="E582" s="249" t="s">
        <v>19</v>
      </c>
      <c r="F582" s="250" t="s">
        <v>827</v>
      </c>
      <c r="G582" s="248"/>
      <c r="H582" s="251">
        <v>6.2</v>
      </c>
      <c r="I582" s="252"/>
      <c r="J582" s="248"/>
      <c r="K582" s="248"/>
      <c r="L582" s="253"/>
      <c r="M582" s="254"/>
      <c r="N582" s="255"/>
      <c r="O582" s="255"/>
      <c r="P582" s="255"/>
      <c r="Q582" s="255"/>
      <c r="R582" s="255"/>
      <c r="S582" s="255"/>
      <c r="T582" s="256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57" t="s">
        <v>219</v>
      </c>
      <c r="AU582" s="257" t="s">
        <v>92</v>
      </c>
      <c r="AV582" s="14" t="s">
        <v>81</v>
      </c>
      <c r="AW582" s="14" t="s">
        <v>33</v>
      </c>
      <c r="AX582" s="14" t="s">
        <v>72</v>
      </c>
      <c r="AY582" s="257" t="s">
        <v>207</v>
      </c>
    </row>
    <row r="583" spans="1:51" s="13" customFormat="1" ht="12">
      <c r="A583" s="13"/>
      <c r="B583" s="237"/>
      <c r="C583" s="238"/>
      <c r="D583" s="230" t="s">
        <v>219</v>
      </c>
      <c r="E583" s="239" t="s">
        <v>19</v>
      </c>
      <c r="F583" s="240" t="s">
        <v>356</v>
      </c>
      <c r="G583" s="238"/>
      <c r="H583" s="239" t="s">
        <v>19</v>
      </c>
      <c r="I583" s="241"/>
      <c r="J583" s="238"/>
      <c r="K583" s="238"/>
      <c r="L583" s="242"/>
      <c r="M583" s="243"/>
      <c r="N583" s="244"/>
      <c r="O583" s="244"/>
      <c r="P583" s="244"/>
      <c r="Q583" s="244"/>
      <c r="R583" s="244"/>
      <c r="S583" s="244"/>
      <c r="T583" s="245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6" t="s">
        <v>219</v>
      </c>
      <c r="AU583" s="246" t="s">
        <v>92</v>
      </c>
      <c r="AV583" s="13" t="s">
        <v>79</v>
      </c>
      <c r="AW583" s="13" t="s">
        <v>33</v>
      </c>
      <c r="AX583" s="13" t="s">
        <v>72</v>
      </c>
      <c r="AY583" s="246" t="s">
        <v>207</v>
      </c>
    </row>
    <row r="584" spans="1:51" s="14" customFormat="1" ht="12">
      <c r="A584" s="14"/>
      <c r="B584" s="247"/>
      <c r="C584" s="248"/>
      <c r="D584" s="230" t="s">
        <v>219</v>
      </c>
      <c r="E584" s="249" t="s">
        <v>19</v>
      </c>
      <c r="F584" s="250" t="s">
        <v>827</v>
      </c>
      <c r="G584" s="248"/>
      <c r="H584" s="251">
        <v>6.2</v>
      </c>
      <c r="I584" s="252"/>
      <c r="J584" s="248"/>
      <c r="K584" s="248"/>
      <c r="L584" s="253"/>
      <c r="M584" s="254"/>
      <c r="N584" s="255"/>
      <c r="O584" s="255"/>
      <c r="P584" s="255"/>
      <c r="Q584" s="255"/>
      <c r="R584" s="255"/>
      <c r="S584" s="255"/>
      <c r="T584" s="256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57" t="s">
        <v>219</v>
      </c>
      <c r="AU584" s="257" t="s">
        <v>92</v>
      </c>
      <c r="AV584" s="14" t="s">
        <v>81</v>
      </c>
      <c r="AW584" s="14" t="s">
        <v>33</v>
      </c>
      <c r="AX584" s="14" t="s">
        <v>72</v>
      </c>
      <c r="AY584" s="257" t="s">
        <v>207</v>
      </c>
    </row>
    <row r="585" spans="1:51" s="13" customFormat="1" ht="12">
      <c r="A585" s="13"/>
      <c r="B585" s="237"/>
      <c r="C585" s="238"/>
      <c r="D585" s="230" t="s">
        <v>219</v>
      </c>
      <c r="E585" s="239" t="s">
        <v>19</v>
      </c>
      <c r="F585" s="240" t="s">
        <v>364</v>
      </c>
      <c r="G585" s="238"/>
      <c r="H585" s="239" t="s">
        <v>19</v>
      </c>
      <c r="I585" s="241"/>
      <c r="J585" s="238"/>
      <c r="K585" s="238"/>
      <c r="L585" s="242"/>
      <c r="M585" s="243"/>
      <c r="N585" s="244"/>
      <c r="O585" s="244"/>
      <c r="P585" s="244"/>
      <c r="Q585" s="244"/>
      <c r="R585" s="244"/>
      <c r="S585" s="244"/>
      <c r="T585" s="245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6" t="s">
        <v>219</v>
      </c>
      <c r="AU585" s="246" t="s">
        <v>92</v>
      </c>
      <c r="AV585" s="13" t="s">
        <v>79</v>
      </c>
      <c r="AW585" s="13" t="s">
        <v>33</v>
      </c>
      <c r="AX585" s="13" t="s">
        <v>72</v>
      </c>
      <c r="AY585" s="246" t="s">
        <v>207</v>
      </c>
    </row>
    <row r="586" spans="1:51" s="14" customFormat="1" ht="12">
      <c r="A586" s="14"/>
      <c r="B586" s="247"/>
      <c r="C586" s="248"/>
      <c r="D586" s="230" t="s">
        <v>219</v>
      </c>
      <c r="E586" s="249" t="s">
        <v>19</v>
      </c>
      <c r="F586" s="250" t="s">
        <v>828</v>
      </c>
      <c r="G586" s="248"/>
      <c r="H586" s="251">
        <v>25.2</v>
      </c>
      <c r="I586" s="252"/>
      <c r="J586" s="248"/>
      <c r="K586" s="248"/>
      <c r="L586" s="253"/>
      <c r="M586" s="254"/>
      <c r="N586" s="255"/>
      <c r="O586" s="255"/>
      <c r="P586" s="255"/>
      <c r="Q586" s="255"/>
      <c r="R586" s="255"/>
      <c r="S586" s="255"/>
      <c r="T586" s="256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7" t="s">
        <v>219</v>
      </c>
      <c r="AU586" s="257" t="s">
        <v>92</v>
      </c>
      <c r="AV586" s="14" t="s">
        <v>81</v>
      </c>
      <c r="AW586" s="14" t="s">
        <v>33</v>
      </c>
      <c r="AX586" s="14" t="s">
        <v>72</v>
      </c>
      <c r="AY586" s="257" t="s">
        <v>207</v>
      </c>
    </row>
    <row r="587" spans="1:51" s="13" customFormat="1" ht="12">
      <c r="A587" s="13"/>
      <c r="B587" s="237"/>
      <c r="C587" s="238"/>
      <c r="D587" s="230" t="s">
        <v>219</v>
      </c>
      <c r="E587" s="239" t="s">
        <v>19</v>
      </c>
      <c r="F587" s="240" t="s">
        <v>381</v>
      </c>
      <c r="G587" s="238"/>
      <c r="H587" s="239" t="s">
        <v>19</v>
      </c>
      <c r="I587" s="241"/>
      <c r="J587" s="238"/>
      <c r="K587" s="238"/>
      <c r="L587" s="242"/>
      <c r="M587" s="243"/>
      <c r="N587" s="244"/>
      <c r="O587" s="244"/>
      <c r="P587" s="244"/>
      <c r="Q587" s="244"/>
      <c r="R587" s="244"/>
      <c r="S587" s="244"/>
      <c r="T587" s="245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6" t="s">
        <v>219</v>
      </c>
      <c r="AU587" s="246" t="s">
        <v>92</v>
      </c>
      <c r="AV587" s="13" t="s">
        <v>79</v>
      </c>
      <c r="AW587" s="13" t="s">
        <v>33</v>
      </c>
      <c r="AX587" s="13" t="s">
        <v>72</v>
      </c>
      <c r="AY587" s="246" t="s">
        <v>207</v>
      </c>
    </row>
    <row r="588" spans="1:51" s="14" customFormat="1" ht="12">
      <c r="A588" s="14"/>
      <c r="B588" s="247"/>
      <c r="C588" s="248"/>
      <c r="D588" s="230" t="s">
        <v>219</v>
      </c>
      <c r="E588" s="249" t="s">
        <v>19</v>
      </c>
      <c r="F588" s="250" t="s">
        <v>829</v>
      </c>
      <c r="G588" s="248"/>
      <c r="H588" s="251">
        <v>11.2</v>
      </c>
      <c r="I588" s="252"/>
      <c r="J588" s="248"/>
      <c r="K588" s="248"/>
      <c r="L588" s="253"/>
      <c r="M588" s="254"/>
      <c r="N588" s="255"/>
      <c r="O588" s="255"/>
      <c r="P588" s="255"/>
      <c r="Q588" s="255"/>
      <c r="R588" s="255"/>
      <c r="S588" s="255"/>
      <c r="T588" s="256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57" t="s">
        <v>219</v>
      </c>
      <c r="AU588" s="257" t="s">
        <v>92</v>
      </c>
      <c r="AV588" s="14" t="s">
        <v>81</v>
      </c>
      <c r="AW588" s="14" t="s">
        <v>33</v>
      </c>
      <c r="AX588" s="14" t="s">
        <v>72</v>
      </c>
      <c r="AY588" s="257" t="s">
        <v>207</v>
      </c>
    </row>
    <row r="589" spans="1:51" s="13" customFormat="1" ht="12">
      <c r="A589" s="13"/>
      <c r="B589" s="237"/>
      <c r="C589" s="238"/>
      <c r="D589" s="230" t="s">
        <v>219</v>
      </c>
      <c r="E589" s="239" t="s">
        <v>19</v>
      </c>
      <c r="F589" s="240" t="s">
        <v>399</v>
      </c>
      <c r="G589" s="238"/>
      <c r="H589" s="239" t="s">
        <v>19</v>
      </c>
      <c r="I589" s="241"/>
      <c r="J589" s="238"/>
      <c r="K589" s="238"/>
      <c r="L589" s="242"/>
      <c r="M589" s="243"/>
      <c r="N589" s="244"/>
      <c r="O589" s="244"/>
      <c r="P589" s="244"/>
      <c r="Q589" s="244"/>
      <c r="R589" s="244"/>
      <c r="S589" s="244"/>
      <c r="T589" s="245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46" t="s">
        <v>219</v>
      </c>
      <c r="AU589" s="246" t="s">
        <v>92</v>
      </c>
      <c r="AV589" s="13" t="s">
        <v>79</v>
      </c>
      <c r="AW589" s="13" t="s">
        <v>33</v>
      </c>
      <c r="AX589" s="13" t="s">
        <v>72</v>
      </c>
      <c r="AY589" s="246" t="s">
        <v>207</v>
      </c>
    </row>
    <row r="590" spans="1:51" s="14" customFormat="1" ht="12">
      <c r="A590" s="14"/>
      <c r="B590" s="247"/>
      <c r="C590" s="248"/>
      <c r="D590" s="230" t="s">
        <v>219</v>
      </c>
      <c r="E590" s="249" t="s">
        <v>19</v>
      </c>
      <c r="F590" s="250" t="s">
        <v>830</v>
      </c>
      <c r="G590" s="248"/>
      <c r="H590" s="251">
        <v>30</v>
      </c>
      <c r="I590" s="252"/>
      <c r="J590" s="248"/>
      <c r="K590" s="248"/>
      <c r="L590" s="253"/>
      <c r="M590" s="254"/>
      <c r="N590" s="255"/>
      <c r="O590" s="255"/>
      <c r="P590" s="255"/>
      <c r="Q590" s="255"/>
      <c r="R590" s="255"/>
      <c r="S590" s="255"/>
      <c r="T590" s="256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57" t="s">
        <v>219</v>
      </c>
      <c r="AU590" s="257" t="s">
        <v>92</v>
      </c>
      <c r="AV590" s="14" t="s">
        <v>81</v>
      </c>
      <c r="AW590" s="14" t="s">
        <v>33</v>
      </c>
      <c r="AX590" s="14" t="s">
        <v>72</v>
      </c>
      <c r="AY590" s="257" t="s">
        <v>207</v>
      </c>
    </row>
    <row r="591" spans="1:51" s="13" customFormat="1" ht="12">
      <c r="A591" s="13"/>
      <c r="B591" s="237"/>
      <c r="C591" s="238"/>
      <c r="D591" s="230" t="s">
        <v>219</v>
      </c>
      <c r="E591" s="239" t="s">
        <v>19</v>
      </c>
      <c r="F591" s="240" t="s">
        <v>407</v>
      </c>
      <c r="G591" s="238"/>
      <c r="H591" s="239" t="s">
        <v>19</v>
      </c>
      <c r="I591" s="241"/>
      <c r="J591" s="238"/>
      <c r="K591" s="238"/>
      <c r="L591" s="242"/>
      <c r="M591" s="243"/>
      <c r="N591" s="244"/>
      <c r="O591" s="244"/>
      <c r="P591" s="244"/>
      <c r="Q591" s="244"/>
      <c r="R591" s="244"/>
      <c r="S591" s="244"/>
      <c r="T591" s="245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6" t="s">
        <v>219</v>
      </c>
      <c r="AU591" s="246" t="s">
        <v>92</v>
      </c>
      <c r="AV591" s="13" t="s">
        <v>79</v>
      </c>
      <c r="AW591" s="13" t="s">
        <v>33</v>
      </c>
      <c r="AX591" s="13" t="s">
        <v>72</v>
      </c>
      <c r="AY591" s="246" t="s">
        <v>207</v>
      </c>
    </row>
    <row r="592" spans="1:51" s="14" customFormat="1" ht="12">
      <c r="A592" s="14"/>
      <c r="B592" s="247"/>
      <c r="C592" s="248"/>
      <c r="D592" s="230" t="s">
        <v>219</v>
      </c>
      <c r="E592" s="249" t="s">
        <v>19</v>
      </c>
      <c r="F592" s="250" t="s">
        <v>831</v>
      </c>
      <c r="G592" s="248"/>
      <c r="H592" s="251">
        <v>6</v>
      </c>
      <c r="I592" s="252"/>
      <c r="J592" s="248"/>
      <c r="K592" s="248"/>
      <c r="L592" s="253"/>
      <c r="M592" s="254"/>
      <c r="N592" s="255"/>
      <c r="O592" s="255"/>
      <c r="P592" s="255"/>
      <c r="Q592" s="255"/>
      <c r="R592" s="255"/>
      <c r="S592" s="255"/>
      <c r="T592" s="256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57" t="s">
        <v>219</v>
      </c>
      <c r="AU592" s="257" t="s">
        <v>92</v>
      </c>
      <c r="AV592" s="14" t="s">
        <v>81</v>
      </c>
      <c r="AW592" s="14" t="s">
        <v>33</v>
      </c>
      <c r="AX592" s="14" t="s">
        <v>72</v>
      </c>
      <c r="AY592" s="257" t="s">
        <v>207</v>
      </c>
    </row>
    <row r="593" spans="1:51" s="15" customFormat="1" ht="12">
      <c r="A593" s="15"/>
      <c r="B593" s="258"/>
      <c r="C593" s="259"/>
      <c r="D593" s="230" t="s">
        <v>219</v>
      </c>
      <c r="E593" s="260" t="s">
        <v>19</v>
      </c>
      <c r="F593" s="261" t="s">
        <v>222</v>
      </c>
      <c r="G593" s="259"/>
      <c r="H593" s="262">
        <v>100</v>
      </c>
      <c r="I593" s="263"/>
      <c r="J593" s="259"/>
      <c r="K593" s="259"/>
      <c r="L593" s="264"/>
      <c r="M593" s="265"/>
      <c r="N593" s="266"/>
      <c r="O593" s="266"/>
      <c r="P593" s="266"/>
      <c r="Q593" s="266"/>
      <c r="R593" s="266"/>
      <c r="S593" s="266"/>
      <c r="T593" s="267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T593" s="268" t="s">
        <v>219</v>
      </c>
      <c r="AU593" s="268" t="s">
        <v>92</v>
      </c>
      <c r="AV593" s="15" t="s">
        <v>111</v>
      </c>
      <c r="AW593" s="15" t="s">
        <v>33</v>
      </c>
      <c r="AX593" s="15" t="s">
        <v>79</v>
      </c>
      <c r="AY593" s="268" t="s">
        <v>207</v>
      </c>
    </row>
    <row r="594" spans="1:65" s="2" customFormat="1" ht="24.15" customHeight="1">
      <c r="A594" s="41"/>
      <c r="B594" s="42"/>
      <c r="C594" s="217" t="s">
        <v>832</v>
      </c>
      <c r="D594" s="217" t="s">
        <v>209</v>
      </c>
      <c r="E594" s="218" t="s">
        <v>833</v>
      </c>
      <c r="F594" s="219" t="s">
        <v>834</v>
      </c>
      <c r="G594" s="220" t="s">
        <v>654</v>
      </c>
      <c r="H594" s="221">
        <v>182.6</v>
      </c>
      <c r="I594" s="222"/>
      <c r="J594" s="223">
        <f>ROUND(I594*H594,2)</f>
        <v>0</v>
      </c>
      <c r="K594" s="219" t="s">
        <v>213</v>
      </c>
      <c r="L594" s="47"/>
      <c r="M594" s="224" t="s">
        <v>19</v>
      </c>
      <c r="N594" s="225" t="s">
        <v>43</v>
      </c>
      <c r="O594" s="87"/>
      <c r="P594" s="226">
        <f>O594*H594</f>
        <v>0</v>
      </c>
      <c r="Q594" s="226">
        <v>0</v>
      </c>
      <c r="R594" s="226">
        <f>Q594*H594</f>
        <v>0</v>
      </c>
      <c r="S594" s="226">
        <v>0</v>
      </c>
      <c r="T594" s="227">
        <f>S594*H594</f>
        <v>0</v>
      </c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R594" s="228" t="s">
        <v>111</v>
      </c>
      <c r="AT594" s="228" t="s">
        <v>209</v>
      </c>
      <c r="AU594" s="228" t="s">
        <v>92</v>
      </c>
      <c r="AY594" s="20" t="s">
        <v>207</v>
      </c>
      <c r="BE594" s="229">
        <f>IF(N594="základní",J594,0)</f>
        <v>0</v>
      </c>
      <c r="BF594" s="229">
        <f>IF(N594="snížená",J594,0)</f>
        <v>0</v>
      </c>
      <c r="BG594" s="229">
        <f>IF(N594="zákl. přenesená",J594,0)</f>
        <v>0</v>
      </c>
      <c r="BH594" s="229">
        <f>IF(N594="sníž. přenesená",J594,0)</f>
        <v>0</v>
      </c>
      <c r="BI594" s="229">
        <f>IF(N594="nulová",J594,0)</f>
        <v>0</v>
      </c>
      <c r="BJ594" s="20" t="s">
        <v>79</v>
      </c>
      <c r="BK594" s="229">
        <f>ROUND(I594*H594,2)</f>
        <v>0</v>
      </c>
      <c r="BL594" s="20" t="s">
        <v>111</v>
      </c>
      <c r="BM594" s="228" t="s">
        <v>835</v>
      </c>
    </row>
    <row r="595" spans="1:47" s="2" customFormat="1" ht="12">
      <c r="A595" s="41"/>
      <c r="B595" s="42"/>
      <c r="C595" s="43"/>
      <c r="D595" s="230" t="s">
        <v>215</v>
      </c>
      <c r="E595" s="43"/>
      <c r="F595" s="231" t="s">
        <v>836</v>
      </c>
      <c r="G595" s="43"/>
      <c r="H595" s="43"/>
      <c r="I595" s="232"/>
      <c r="J595" s="43"/>
      <c r="K595" s="43"/>
      <c r="L595" s="47"/>
      <c r="M595" s="233"/>
      <c r="N595" s="234"/>
      <c r="O595" s="87"/>
      <c r="P595" s="87"/>
      <c r="Q595" s="87"/>
      <c r="R595" s="87"/>
      <c r="S595" s="87"/>
      <c r="T595" s="88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T595" s="20" t="s">
        <v>215</v>
      </c>
      <c r="AU595" s="20" t="s">
        <v>92</v>
      </c>
    </row>
    <row r="596" spans="1:47" s="2" customFormat="1" ht="12">
      <c r="A596" s="41"/>
      <c r="B596" s="42"/>
      <c r="C596" s="43"/>
      <c r="D596" s="235" t="s">
        <v>217</v>
      </c>
      <c r="E596" s="43"/>
      <c r="F596" s="236" t="s">
        <v>837</v>
      </c>
      <c r="G596" s="43"/>
      <c r="H596" s="43"/>
      <c r="I596" s="232"/>
      <c r="J596" s="43"/>
      <c r="K596" s="43"/>
      <c r="L596" s="47"/>
      <c r="M596" s="233"/>
      <c r="N596" s="234"/>
      <c r="O596" s="87"/>
      <c r="P596" s="87"/>
      <c r="Q596" s="87"/>
      <c r="R596" s="87"/>
      <c r="S596" s="87"/>
      <c r="T596" s="88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T596" s="20" t="s">
        <v>217</v>
      </c>
      <c r="AU596" s="20" t="s">
        <v>92</v>
      </c>
    </row>
    <row r="597" spans="1:51" s="14" customFormat="1" ht="12">
      <c r="A597" s="14"/>
      <c r="B597" s="247"/>
      <c r="C597" s="248"/>
      <c r="D597" s="230" t="s">
        <v>219</v>
      </c>
      <c r="E597" s="249" t="s">
        <v>19</v>
      </c>
      <c r="F597" s="250" t="s">
        <v>838</v>
      </c>
      <c r="G597" s="248"/>
      <c r="H597" s="251">
        <v>182.6</v>
      </c>
      <c r="I597" s="252"/>
      <c r="J597" s="248"/>
      <c r="K597" s="248"/>
      <c r="L597" s="253"/>
      <c r="M597" s="254"/>
      <c r="N597" s="255"/>
      <c r="O597" s="255"/>
      <c r="P597" s="255"/>
      <c r="Q597" s="255"/>
      <c r="R597" s="255"/>
      <c r="S597" s="255"/>
      <c r="T597" s="256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57" t="s">
        <v>219</v>
      </c>
      <c r="AU597" s="257" t="s">
        <v>92</v>
      </c>
      <c r="AV597" s="14" t="s">
        <v>81</v>
      </c>
      <c r="AW597" s="14" t="s">
        <v>33</v>
      </c>
      <c r="AX597" s="14" t="s">
        <v>79</v>
      </c>
      <c r="AY597" s="257" t="s">
        <v>207</v>
      </c>
    </row>
    <row r="598" spans="1:63" s="12" customFormat="1" ht="20.85" customHeight="1">
      <c r="A598" s="12"/>
      <c r="B598" s="201"/>
      <c r="C598" s="202"/>
      <c r="D598" s="203" t="s">
        <v>71</v>
      </c>
      <c r="E598" s="215" t="s">
        <v>839</v>
      </c>
      <c r="F598" s="215" t="s">
        <v>840</v>
      </c>
      <c r="G598" s="202"/>
      <c r="H598" s="202"/>
      <c r="I598" s="205"/>
      <c r="J598" s="216">
        <f>BK598</f>
        <v>0</v>
      </c>
      <c r="K598" s="202"/>
      <c r="L598" s="207"/>
      <c r="M598" s="208"/>
      <c r="N598" s="209"/>
      <c r="O598" s="209"/>
      <c r="P598" s="210">
        <f>P599</f>
        <v>0</v>
      </c>
      <c r="Q598" s="209"/>
      <c r="R598" s="210">
        <f>R599</f>
        <v>0</v>
      </c>
      <c r="S598" s="209"/>
      <c r="T598" s="211">
        <f>T599</f>
        <v>0</v>
      </c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R598" s="212" t="s">
        <v>79</v>
      </c>
      <c r="AT598" s="213" t="s">
        <v>71</v>
      </c>
      <c r="AU598" s="213" t="s">
        <v>81</v>
      </c>
      <c r="AY598" s="212" t="s">
        <v>207</v>
      </c>
      <c r="BK598" s="214">
        <f>BK599</f>
        <v>0</v>
      </c>
    </row>
    <row r="599" spans="1:63" s="16" customFormat="1" ht="20.85" customHeight="1">
      <c r="A599" s="16"/>
      <c r="B599" s="279"/>
      <c r="C599" s="280"/>
      <c r="D599" s="281" t="s">
        <v>71</v>
      </c>
      <c r="E599" s="281" t="s">
        <v>841</v>
      </c>
      <c r="F599" s="281" t="s">
        <v>842</v>
      </c>
      <c r="G599" s="280"/>
      <c r="H599" s="280"/>
      <c r="I599" s="282"/>
      <c r="J599" s="283">
        <f>BK599</f>
        <v>0</v>
      </c>
      <c r="K599" s="280"/>
      <c r="L599" s="284"/>
      <c r="M599" s="285"/>
      <c r="N599" s="286"/>
      <c r="O599" s="286"/>
      <c r="P599" s="287">
        <f>SUM(P600:P612)</f>
        <v>0</v>
      </c>
      <c r="Q599" s="286"/>
      <c r="R599" s="287">
        <f>SUM(R600:R612)</f>
        <v>0</v>
      </c>
      <c r="S599" s="286"/>
      <c r="T599" s="288">
        <f>SUM(T600:T612)</f>
        <v>0</v>
      </c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R599" s="289" t="s">
        <v>79</v>
      </c>
      <c r="AT599" s="290" t="s">
        <v>71</v>
      </c>
      <c r="AU599" s="290" t="s">
        <v>92</v>
      </c>
      <c r="AY599" s="289" t="s">
        <v>207</v>
      </c>
      <c r="BK599" s="291">
        <f>SUM(BK600:BK612)</f>
        <v>0</v>
      </c>
    </row>
    <row r="600" spans="1:65" s="2" customFormat="1" ht="33" customHeight="1">
      <c r="A600" s="41"/>
      <c r="B600" s="42"/>
      <c r="C600" s="217" t="s">
        <v>843</v>
      </c>
      <c r="D600" s="217" t="s">
        <v>209</v>
      </c>
      <c r="E600" s="218" t="s">
        <v>844</v>
      </c>
      <c r="F600" s="219" t="s">
        <v>845</v>
      </c>
      <c r="G600" s="220" t="s">
        <v>237</v>
      </c>
      <c r="H600" s="221">
        <v>224.453</v>
      </c>
      <c r="I600" s="222"/>
      <c r="J600" s="223">
        <f>ROUND(I600*H600,2)</f>
        <v>0</v>
      </c>
      <c r="K600" s="219" t="s">
        <v>213</v>
      </c>
      <c r="L600" s="47"/>
      <c r="M600" s="224" t="s">
        <v>19</v>
      </c>
      <c r="N600" s="225" t="s">
        <v>43</v>
      </c>
      <c r="O600" s="87"/>
      <c r="P600" s="226">
        <f>O600*H600</f>
        <v>0</v>
      </c>
      <c r="Q600" s="226">
        <v>0</v>
      </c>
      <c r="R600" s="226">
        <f>Q600*H600</f>
        <v>0</v>
      </c>
      <c r="S600" s="226">
        <v>0</v>
      </c>
      <c r="T600" s="227">
        <f>S600*H600</f>
        <v>0</v>
      </c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R600" s="228" t="s">
        <v>111</v>
      </c>
      <c r="AT600" s="228" t="s">
        <v>209</v>
      </c>
      <c r="AU600" s="228" t="s">
        <v>111</v>
      </c>
      <c r="AY600" s="20" t="s">
        <v>207</v>
      </c>
      <c r="BE600" s="229">
        <f>IF(N600="základní",J600,0)</f>
        <v>0</v>
      </c>
      <c r="BF600" s="229">
        <f>IF(N600="snížená",J600,0)</f>
        <v>0</v>
      </c>
      <c r="BG600" s="229">
        <f>IF(N600="zákl. přenesená",J600,0)</f>
        <v>0</v>
      </c>
      <c r="BH600" s="229">
        <f>IF(N600="sníž. přenesená",J600,0)</f>
        <v>0</v>
      </c>
      <c r="BI600" s="229">
        <f>IF(N600="nulová",J600,0)</f>
        <v>0</v>
      </c>
      <c r="BJ600" s="20" t="s">
        <v>79</v>
      </c>
      <c r="BK600" s="229">
        <f>ROUND(I600*H600,2)</f>
        <v>0</v>
      </c>
      <c r="BL600" s="20" t="s">
        <v>111</v>
      </c>
      <c r="BM600" s="228" t="s">
        <v>846</v>
      </c>
    </row>
    <row r="601" spans="1:47" s="2" customFormat="1" ht="12">
      <c r="A601" s="41"/>
      <c r="B601" s="42"/>
      <c r="C601" s="43"/>
      <c r="D601" s="230" t="s">
        <v>215</v>
      </c>
      <c r="E601" s="43"/>
      <c r="F601" s="231" t="s">
        <v>847</v>
      </c>
      <c r="G601" s="43"/>
      <c r="H601" s="43"/>
      <c r="I601" s="232"/>
      <c r="J601" s="43"/>
      <c r="K601" s="43"/>
      <c r="L601" s="47"/>
      <c r="M601" s="233"/>
      <c r="N601" s="234"/>
      <c r="O601" s="87"/>
      <c r="P601" s="87"/>
      <c r="Q601" s="87"/>
      <c r="R601" s="87"/>
      <c r="S601" s="87"/>
      <c r="T601" s="88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T601" s="20" t="s">
        <v>215</v>
      </c>
      <c r="AU601" s="20" t="s">
        <v>111</v>
      </c>
    </row>
    <row r="602" spans="1:47" s="2" customFormat="1" ht="12">
      <c r="A602" s="41"/>
      <c r="B602" s="42"/>
      <c r="C602" s="43"/>
      <c r="D602" s="235" t="s">
        <v>217</v>
      </c>
      <c r="E602" s="43"/>
      <c r="F602" s="236" t="s">
        <v>848</v>
      </c>
      <c r="G602" s="43"/>
      <c r="H602" s="43"/>
      <c r="I602" s="232"/>
      <c r="J602" s="43"/>
      <c r="K602" s="43"/>
      <c r="L602" s="47"/>
      <c r="M602" s="233"/>
      <c r="N602" s="234"/>
      <c r="O602" s="87"/>
      <c r="P602" s="87"/>
      <c r="Q602" s="87"/>
      <c r="R602" s="87"/>
      <c r="S602" s="87"/>
      <c r="T602" s="88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T602" s="20" t="s">
        <v>217</v>
      </c>
      <c r="AU602" s="20" t="s">
        <v>111</v>
      </c>
    </row>
    <row r="603" spans="1:65" s="2" customFormat="1" ht="24.15" customHeight="1">
      <c r="A603" s="41"/>
      <c r="B603" s="42"/>
      <c r="C603" s="217" t="s">
        <v>849</v>
      </c>
      <c r="D603" s="217" t="s">
        <v>209</v>
      </c>
      <c r="E603" s="218" t="s">
        <v>850</v>
      </c>
      <c r="F603" s="219" t="s">
        <v>851</v>
      </c>
      <c r="G603" s="220" t="s">
        <v>237</v>
      </c>
      <c r="H603" s="221">
        <v>224.453</v>
      </c>
      <c r="I603" s="222"/>
      <c r="J603" s="223">
        <f>ROUND(I603*H603,2)</f>
        <v>0</v>
      </c>
      <c r="K603" s="219" t="s">
        <v>213</v>
      </c>
      <c r="L603" s="47"/>
      <c r="M603" s="224" t="s">
        <v>19</v>
      </c>
      <c r="N603" s="225" t="s">
        <v>43</v>
      </c>
      <c r="O603" s="87"/>
      <c r="P603" s="226">
        <f>O603*H603</f>
        <v>0</v>
      </c>
      <c r="Q603" s="226">
        <v>0</v>
      </c>
      <c r="R603" s="226">
        <f>Q603*H603</f>
        <v>0</v>
      </c>
      <c r="S603" s="226">
        <v>0</v>
      </c>
      <c r="T603" s="227">
        <f>S603*H603</f>
        <v>0</v>
      </c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R603" s="228" t="s">
        <v>111</v>
      </c>
      <c r="AT603" s="228" t="s">
        <v>209</v>
      </c>
      <c r="AU603" s="228" t="s">
        <v>111</v>
      </c>
      <c r="AY603" s="20" t="s">
        <v>207</v>
      </c>
      <c r="BE603" s="229">
        <f>IF(N603="základní",J603,0)</f>
        <v>0</v>
      </c>
      <c r="BF603" s="229">
        <f>IF(N603="snížená",J603,0)</f>
        <v>0</v>
      </c>
      <c r="BG603" s="229">
        <f>IF(N603="zákl. přenesená",J603,0)</f>
        <v>0</v>
      </c>
      <c r="BH603" s="229">
        <f>IF(N603="sníž. přenesená",J603,0)</f>
        <v>0</v>
      </c>
      <c r="BI603" s="229">
        <f>IF(N603="nulová",J603,0)</f>
        <v>0</v>
      </c>
      <c r="BJ603" s="20" t="s">
        <v>79</v>
      </c>
      <c r="BK603" s="229">
        <f>ROUND(I603*H603,2)</f>
        <v>0</v>
      </c>
      <c r="BL603" s="20" t="s">
        <v>111</v>
      </c>
      <c r="BM603" s="228" t="s">
        <v>852</v>
      </c>
    </row>
    <row r="604" spans="1:47" s="2" customFormat="1" ht="12">
      <c r="A604" s="41"/>
      <c r="B604" s="42"/>
      <c r="C604" s="43"/>
      <c r="D604" s="230" t="s">
        <v>215</v>
      </c>
      <c r="E604" s="43"/>
      <c r="F604" s="231" t="s">
        <v>853</v>
      </c>
      <c r="G604" s="43"/>
      <c r="H604" s="43"/>
      <c r="I604" s="232"/>
      <c r="J604" s="43"/>
      <c r="K604" s="43"/>
      <c r="L604" s="47"/>
      <c r="M604" s="233"/>
      <c r="N604" s="234"/>
      <c r="O604" s="87"/>
      <c r="P604" s="87"/>
      <c r="Q604" s="87"/>
      <c r="R604" s="87"/>
      <c r="S604" s="87"/>
      <c r="T604" s="88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T604" s="20" t="s">
        <v>215</v>
      </c>
      <c r="AU604" s="20" t="s">
        <v>111</v>
      </c>
    </row>
    <row r="605" spans="1:47" s="2" customFormat="1" ht="12">
      <c r="A605" s="41"/>
      <c r="B605" s="42"/>
      <c r="C605" s="43"/>
      <c r="D605" s="235" t="s">
        <v>217</v>
      </c>
      <c r="E605" s="43"/>
      <c r="F605" s="236" t="s">
        <v>854</v>
      </c>
      <c r="G605" s="43"/>
      <c r="H605" s="43"/>
      <c r="I605" s="232"/>
      <c r="J605" s="43"/>
      <c r="K605" s="43"/>
      <c r="L605" s="47"/>
      <c r="M605" s="233"/>
      <c r="N605" s="234"/>
      <c r="O605" s="87"/>
      <c r="P605" s="87"/>
      <c r="Q605" s="87"/>
      <c r="R605" s="87"/>
      <c r="S605" s="87"/>
      <c r="T605" s="88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T605" s="20" t="s">
        <v>217</v>
      </c>
      <c r="AU605" s="20" t="s">
        <v>111</v>
      </c>
    </row>
    <row r="606" spans="1:65" s="2" customFormat="1" ht="24.15" customHeight="1">
      <c r="A606" s="41"/>
      <c r="B606" s="42"/>
      <c r="C606" s="217" t="s">
        <v>855</v>
      </c>
      <c r="D606" s="217" t="s">
        <v>209</v>
      </c>
      <c r="E606" s="218" t="s">
        <v>856</v>
      </c>
      <c r="F606" s="219" t="s">
        <v>857</v>
      </c>
      <c r="G606" s="220" t="s">
        <v>237</v>
      </c>
      <c r="H606" s="221">
        <v>4264.607</v>
      </c>
      <c r="I606" s="222"/>
      <c r="J606" s="223">
        <f>ROUND(I606*H606,2)</f>
        <v>0</v>
      </c>
      <c r="K606" s="219" t="s">
        <v>213</v>
      </c>
      <c r="L606" s="47"/>
      <c r="M606" s="224" t="s">
        <v>19</v>
      </c>
      <c r="N606" s="225" t="s">
        <v>43</v>
      </c>
      <c r="O606" s="87"/>
      <c r="P606" s="226">
        <f>O606*H606</f>
        <v>0</v>
      </c>
      <c r="Q606" s="226">
        <v>0</v>
      </c>
      <c r="R606" s="226">
        <f>Q606*H606</f>
        <v>0</v>
      </c>
      <c r="S606" s="226">
        <v>0</v>
      </c>
      <c r="T606" s="227">
        <f>S606*H606</f>
        <v>0</v>
      </c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R606" s="228" t="s">
        <v>111</v>
      </c>
      <c r="AT606" s="228" t="s">
        <v>209</v>
      </c>
      <c r="AU606" s="228" t="s">
        <v>111</v>
      </c>
      <c r="AY606" s="20" t="s">
        <v>207</v>
      </c>
      <c r="BE606" s="229">
        <f>IF(N606="základní",J606,0)</f>
        <v>0</v>
      </c>
      <c r="BF606" s="229">
        <f>IF(N606="snížená",J606,0)</f>
        <v>0</v>
      </c>
      <c r="BG606" s="229">
        <f>IF(N606="zákl. přenesená",J606,0)</f>
        <v>0</v>
      </c>
      <c r="BH606" s="229">
        <f>IF(N606="sníž. přenesená",J606,0)</f>
        <v>0</v>
      </c>
      <c r="BI606" s="229">
        <f>IF(N606="nulová",J606,0)</f>
        <v>0</v>
      </c>
      <c r="BJ606" s="20" t="s">
        <v>79</v>
      </c>
      <c r="BK606" s="229">
        <f>ROUND(I606*H606,2)</f>
        <v>0</v>
      </c>
      <c r="BL606" s="20" t="s">
        <v>111</v>
      </c>
      <c r="BM606" s="228" t="s">
        <v>858</v>
      </c>
    </row>
    <row r="607" spans="1:47" s="2" customFormat="1" ht="12">
      <c r="A607" s="41"/>
      <c r="B607" s="42"/>
      <c r="C607" s="43"/>
      <c r="D607" s="230" t="s">
        <v>215</v>
      </c>
      <c r="E607" s="43"/>
      <c r="F607" s="231" t="s">
        <v>859</v>
      </c>
      <c r="G607" s="43"/>
      <c r="H607" s="43"/>
      <c r="I607" s="232"/>
      <c r="J607" s="43"/>
      <c r="K607" s="43"/>
      <c r="L607" s="47"/>
      <c r="M607" s="233"/>
      <c r="N607" s="234"/>
      <c r="O607" s="87"/>
      <c r="P607" s="87"/>
      <c r="Q607" s="87"/>
      <c r="R607" s="87"/>
      <c r="S607" s="87"/>
      <c r="T607" s="88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T607" s="20" t="s">
        <v>215</v>
      </c>
      <c r="AU607" s="20" t="s">
        <v>111</v>
      </c>
    </row>
    <row r="608" spans="1:47" s="2" customFormat="1" ht="12">
      <c r="A608" s="41"/>
      <c r="B608" s="42"/>
      <c r="C608" s="43"/>
      <c r="D608" s="235" t="s">
        <v>217</v>
      </c>
      <c r="E608" s="43"/>
      <c r="F608" s="236" t="s">
        <v>860</v>
      </c>
      <c r="G608" s="43"/>
      <c r="H608" s="43"/>
      <c r="I608" s="232"/>
      <c r="J608" s="43"/>
      <c r="K608" s="43"/>
      <c r="L608" s="47"/>
      <c r="M608" s="233"/>
      <c r="N608" s="234"/>
      <c r="O608" s="87"/>
      <c r="P608" s="87"/>
      <c r="Q608" s="87"/>
      <c r="R608" s="87"/>
      <c r="S608" s="87"/>
      <c r="T608" s="88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T608" s="20" t="s">
        <v>217</v>
      </c>
      <c r="AU608" s="20" t="s">
        <v>111</v>
      </c>
    </row>
    <row r="609" spans="1:51" s="14" customFormat="1" ht="12">
      <c r="A609" s="14"/>
      <c r="B609" s="247"/>
      <c r="C609" s="248"/>
      <c r="D609" s="230" t="s">
        <v>219</v>
      </c>
      <c r="E609" s="248"/>
      <c r="F609" s="250" t="s">
        <v>861</v>
      </c>
      <c r="G609" s="248"/>
      <c r="H609" s="251">
        <v>4264.607</v>
      </c>
      <c r="I609" s="252"/>
      <c r="J609" s="248"/>
      <c r="K609" s="248"/>
      <c r="L609" s="253"/>
      <c r="M609" s="254"/>
      <c r="N609" s="255"/>
      <c r="O609" s="255"/>
      <c r="P609" s="255"/>
      <c r="Q609" s="255"/>
      <c r="R609" s="255"/>
      <c r="S609" s="255"/>
      <c r="T609" s="256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57" t="s">
        <v>219</v>
      </c>
      <c r="AU609" s="257" t="s">
        <v>111</v>
      </c>
      <c r="AV609" s="14" t="s">
        <v>81</v>
      </c>
      <c r="AW609" s="14" t="s">
        <v>4</v>
      </c>
      <c r="AX609" s="14" t="s">
        <v>79</v>
      </c>
      <c r="AY609" s="257" t="s">
        <v>207</v>
      </c>
    </row>
    <row r="610" spans="1:65" s="2" customFormat="1" ht="44.25" customHeight="1">
      <c r="A610" s="41"/>
      <c r="B610" s="42"/>
      <c r="C610" s="217" t="s">
        <v>862</v>
      </c>
      <c r="D610" s="217" t="s">
        <v>209</v>
      </c>
      <c r="E610" s="218" t="s">
        <v>863</v>
      </c>
      <c r="F610" s="219" t="s">
        <v>864</v>
      </c>
      <c r="G610" s="220" t="s">
        <v>237</v>
      </c>
      <c r="H610" s="221">
        <v>224.453</v>
      </c>
      <c r="I610" s="222"/>
      <c r="J610" s="223">
        <f>ROUND(I610*H610,2)</f>
        <v>0</v>
      </c>
      <c r="K610" s="219" t="s">
        <v>213</v>
      </c>
      <c r="L610" s="47"/>
      <c r="M610" s="224" t="s">
        <v>19</v>
      </c>
      <c r="N610" s="225" t="s">
        <v>43</v>
      </c>
      <c r="O610" s="87"/>
      <c r="P610" s="226">
        <f>O610*H610</f>
        <v>0</v>
      </c>
      <c r="Q610" s="226">
        <v>0</v>
      </c>
      <c r="R610" s="226">
        <f>Q610*H610</f>
        <v>0</v>
      </c>
      <c r="S610" s="226">
        <v>0</v>
      </c>
      <c r="T610" s="227">
        <f>S610*H610</f>
        <v>0</v>
      </c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R610" s="228" t="s">
        <v>111</v>
      </c>
      <c r="AT610" s="228" t="s">
        <v>209</v>
      </c>
      <c r="AU610" s="228" t="s">
        <v>111</v>
      </c>
      <c r="AY610" s="20" t="s">
        <v>207</v>
      </c>
      <c r="BE610" s="229">
        <f>IF(N610="základní",J610,0)</f>
        <v>0</v>
      </c>
      <c r="BF610" s="229">
        <f>IF(N610="snížená",J610,0)</f>
        <v>0</v>
      </c>
      <c r="BG610" s="229">
        <f>IF(N610="zákl. přenesená",J610,0)</f>
        <v>0</v>
      </c>
      <c r="BH610" s="229">
        <f>IF(N610="sníž. přenesená",J610,0)</f>
        <v>0</v>
      </c>
      <c r="BI610" s="229">
        <f>IF(N610="nulová",J610,0)</f>
        <v>0</v>
      </c>
      <c r="BJ610" s="20" t="s">
        <v>79</v>
      </c>
      <c r="BK610" s="229">
        <f>ROUND(I610*H610,2)</f>
        <v>0</v>
      </c>
      <c r="BL610" s="20" t="s">
        <v>111</v>
      </c>
      <c r="BM610" s="228" t="s">
        <v>865</v>
      </c>
    </row>
    <row r="611" spans="1:47" s="2" customFormat="1" ht="12">
      <c r="A611" s="41"/>
      <c r="B611" s="42"/>
      <c r="C611" s="43"/>
      <c r="D611" s="230" t="s">
        <v>215</v>
      </c>
      <c r="E611" s="43"/>
      <c r="F611" s="231" t="s">
        <v>866</v>
      </c>
      <c r="G611" s="43"/>
      <c r="H611" s="43"/>
      <c r="I611" s="232"/>
      <c r="J611" s="43"/>
      <c r="K611" s="43"/>
      <c r="L611" s="47"/>
      <c r="M611" s="233"/>
      <c r="N611" s="234"/>
      <c r="O611" s="87"/>
      <c r="P611" s="87"/>
      <c r="Q611" s="87"/>
      <c r="R611" s="87"/>
      <c r="S611" s="87"/>
      <c r="T611" s="88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T611" s="20" t="s">
        <v>215</v>
      </c>
      <c r="AU611" s="20" t="s">
        <v>111</v>
      </c>
    </row>
    <row r="612" spans="1:47" s="2" customFormat="1" ht="12">
      <c r="A612" s="41"/>
      <c r="B612" s="42"/>
      <c r="C612" s="43"/>
      <c r="D612" s="235" t="s">
        <v>217</v>
      </c>
      <c r="E612" s="43"/>
      <c r="F612" s="236" t="s">
        <v>867</v>
      </c>
      <c r="G612" s="43"/>
      <c r="H612" s="43"/>
      <c r="I612" s="232"/>
      <c r="J612" s="43"/>
      <c r="K612" s="43"/>
      <c r="L612" s="47"/>
      <c r="M612" s="233"/>
      <c r="N612" s="234"/>
      <c r="O612" s="87"/>
      <c r="P612" s="87"/>
      <c r="Q612" s="87"/>
      <c r="R612" s="87"/>
      <c r="S612" s="87"/>
      <c r="T612" s="88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T612" s="20" t="s">
        <v>217</v>
      </c>
      <c r="AU612" s="20" t="s">
        <v>111</v>
      </c>
    </row>
    <row r="613" spans="1:63" s="12" customFormat="1" ht="22.8" customHeight="1">
      <c r="A613" s="12"/>
      <c r="B613" s="201"/>
      <c r="C613" s="202"/>
      <c r="D613" s="203" t="s">
        <v>71</v>
      </c>
      <c r="E613" s="215" t="s">
        <v>868</v>
      </c>
      <c r="F613" s="215" t="s">
        <v>869</v>
      </c>
      <c r="G613" s="202"/>
      <c r="H613" s="202"/>
      <c r="I613" s="205"/>
      <c r="J613" s="216">
        <f>BK613</f>
        <v>0</v>
      </c>
      <c r="K613" s="202"/>
      <c r="L613" s="207"/>
      <c r="M613" s="208"/>
      <c r="N613" s="209"/>
      <c r="O613" s="209"/>
      <c r="P613" s="210">
        <f>SUM(P614:P616)</f>
        <v>0</v>
      </c>
      <c r="Q613" s="209"/>
      <c r="R613" s="210">
        <f>SUM(R614:R616)</f>
        <v>0</v>
      </c>
      <c r="S613" s="209"/>
      <c r="T613" s="211">
        <f>SUM(T614:T616)</f>
        <v>0</v>
      </c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R613" s="212" t="s">
        <v>79</v>
      </c>
      <c r="AT613" s="213" t="s">
        <v>71</v>
      </c>
      <c r="AU613" s="213" t="s">
        <v>79</v>
      </c>
      <c r="AY613" s="212" t="s">
        <v>207</v>
      </c>
      <c r="BK613" s="214">
        <f>SUM(BK614:BK616)</f>
        <v>0</v>
      </c>
    </row>
    <row r="614" spans="1:65" s="2" customFormat="1" ht="24.15" customHeight="1">
      <c r="A614" s="41"/>
      <c r="B614" s="42"/>
      <c r="C614" s="217" t="s">
        <v>870</v>
      </c>
      <c r="D614" s="217" t="s">
        <v>209</v>
      </c>
      <c r="E614" s="218" t="s">
        <v>871</v>
      </c>
      <c r="F614" s="219" t="s">
        <v>872</v>
      </c>
      <c r="G614" s="220" t="s">
        <v>237</v>
      </c>
      <c r="H614" s="221">
        <v>79.861</v>
      </c>
      <c r="I614" s="222"/>
      <c r="J614" s="223">
        <f>ROUND(I614*H614,2)</f>
        <v>0</v>
      </c>
      <c r="K614" s="219" t="s">
        <v>213</v>
      </c>
      <c r="L614" s="47"/>
      <c r="M614" s="224" t="s">
        <v>19</v>
      </c>
      <c r="N614" s="225" t="s">
        <v>43</v>
      </c>
      <c r="O614" s="87"/>
      <c r="P614" s="226">
        <f>O614*H614</f>
        <v>0</v>
      </c>
      <c r="Q614" s="226">
        <v>0</v>
      </c>
      <c r="R614" s="226">
        <f>Q614*H614</f>
        <v>0</v>
      </c>
      <c r="S614" s="226">
        <v>0</v>
      </c>
      <c r="T614" s="227">
        <f>S614*H614</f>
        <v>0</v>
      </c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R614" s="228" t="s">
        <v>111</v>
      </c>
      <c r="AT614" s="228" t="s">
        <v>209</v>
      </c>
      <c r="AU614" s="228" t="s">
        <v>81</v>
      </c>
      <c r="AY614" s="20" t="s">
        <v>207</v>
      </c>
      <c r="BE614" s="229">
        <f>IF(N614="základní",J614,0)</f>
        <v>0</v>
      </c>
      <c r="BF614" s="229">
        <f>IF(N614="snížená",J614,0)</f>
        <v>0</v>
      </c>
      <c r="BG614" s="229">
        <f>IF(N614="zákl. přenesená",J614,0)</f>
        <v>0</v>
      </c>
      <c r="BH614" s="229">
        <f>IF(N614="sníž. přenesená",J614,0)</f>
        <v>0</v>
      </c>
      <c r="BI614" s="229">
        <f>IF(N614="nulová",J614,0)</f>
        <v>0</v>
      </c>
      <c r="BJ614" s="20" t="s">
        <v>79</v>
      </c>
      <c r="BK614" s="229">
        <f>ROUND(I614*H614,2)</f>
        <v>0</v>
      </c>
      <c r="BL614" s="20" t="s">
        <v>111</v>
      </c>
      <c r="BM614" s="228" t="s">
        <v>873</v>
      </c>
    </row>
    <row r="615" spans="1:47" s="2" customFormat="1" ht="12">
      <c r="A615" s="41"/>
      <c r="B615" s="42"/>
      <c r="C615" s="43"/>
      <c r="D615" s="230" t="s">
        <v>215</v>
      </c>
      <c r="E615" s="43"/>
      <c r="F615" s="231" t="s">
        <v>874</v>
      </c>
      <c r="G615" s="43"/>
      <c r="H615" s="43"/>
      <c r="I615" s="232"/>
      <c r="J615" s="43"/>
      <c r="K615" s="43"/>
      <c r="L615" s="47"/>
      <c r="M615" s="233"/>
      <c r="N615" s="234"/>
      <c r="O615" s="87"/>
      <c r="P615" s="87"/>
      <c r="Q615" s="87"/>
      <c r="R615" s="87"/>
      <c r="S615" s="87"/>
      <c r="T615" s="88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T615" s="20" t="s">
        <v>215</v>
      </c>
      <c r="AU615" s="20" t="s">
        <v>81</v>
      </c>
    </row>
    <row r="616" spans="1:47" s="2" customFormat="1" ht="12">
      <c r="A616" s="41"/>
      <c r="B616" s="42"/>
      <c r="C616" s="43"/>
      <c r="D616" s="235" t="s">
        <v>217</v>
      </c>
      <c r="E616" s="43"/>
      <c r="F616" s="236" t="s">
        <v>875</v>
      </c>
      <c r="G616" s="43"/>
      <c r="H616" s="43"/>
      <c r="I616" s="232"/>
      <c r="J616" s="43"/>
      <c r="K616" s="43"/>
      <c r="L616" s="47"/>
      <c r="M616" s="233"/>
      <c r="N616" s="234"/>
      <c r="O616" s="87"/>
      <c r="P616" s="87"/>
      <c r="Q616" s="87"/>
      <c r="R616" s="87"/>
      <c r="S616" s="87"/>
      <c r="T616" s="88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T616" s="20" t="s">
        <v>217</v>
      </c>
      <c r="AU616" s="20" t="s">
        <v>81</v>
      </c>
    </row>
    <row r="617" spans="1:63" s="12" customFormat="1" ht="25.9" customHeight="1">
      <c r="A617" s="12"/>
      <c r="B617" s="201"/>
      <c r="C617" s="202"/>
      <c r="D617" s="203" t="s">
        <v>71</v>
      </c>
      <c r="E617" s="204" t="s">
        <v>876</v>
      </c>
      <c r="F617" s="204" t="s">
        <v>877</v>
      </c>
      <c r="G617" s="202"/>
      <c r="H617" s="202"/>
      <c r="I617" s="205"/>
      <c r="J617" s="206">
        <f>BK617</f>
        <v>0</v>
      </c>
      <c r="K617" s="202"/>
      <c r="L617" s="207"/>
      <c r="M617" s="208"/>
      <c r="N617" s="209"/>
      <c r="O617" s="209"/>
      <c r="P617" s="210">
        <f>P618+P637+P644+P680+P714+P750+P899+P919+P952+P991</f>
        <v>0</v>
      </c>
      <c r="Q617" s="209"/>
      <c r="R617" s="210">
        <f>R618+R637+R644+R680+R714+R750+R899+R919+R952+R991</f>
        <v>2.75284691</v>
      </c>
      <c r="S617" s="209"/>
      <c r="T617" s="211">
        <f>T618+T637+T644+T680+T714+T750+T899+T919+T952+T991</f>
        <v>4.5954970500000005</v>
      </c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R617" s="212" t="s">
        <v>81</v>
      </c>
      <c r="AT617" s="213" t="s">
        <v>71</v>
      </c>
      <c r="AU617" s="213" t="s">
        <v>72</v>
      </c>
      <c r="AY617" s="212" t="s">
        <v>207</v>
      </c>
      <c r="BK617" s="214">
        <f>BK618+BK637+BK644+BK680+BK714+BK750+BK899+BK919+BK952+BK991</f>
        <v>0</v>
      </c>
    </row>
    <row r="618" spans="1:63" s="12" customFormat="1" ht="22.8" customHeight="1">
      <c r="A618" s="12"/>
      <c r="B618" s="201"/>
      <c r="C618" s="202"/>
      <c r="D618" s="203" t="s">
        <v>71</v>
      </c>
      <c r="E618" s="215" t="s">
        <v>878</v>
      </c>
      <c r="F618" s="215" t="s">
        <v>879</v>
      </c>
      <c r="G618" s="202"/>
      <c r="H618" s="202"/>
      <c r="I618" s="205"/>
      <c r="J618" s="216">
        <f>BK618</f>
        <v>0</v>
      </c>
      <c r="K618" s="202"/>
      <c r="L618" s="207"/>
      <c r="M618" s="208"/>
      <c r="N618" s="209"/>
      <c r="O618" s="209"/>
      <c r="P618" s="210">
        <f>SUM(P619:P636)</f>
        <v>0</v>
      </c>
      <c r="Q618" s="209"/>
      <c r="R618" s="210">
        <f>SUM(R619:R636)</f>
        <v>0</v>
      </c>
      <c r="S618" s="209"/>
      <c r="T618" s="211">
        <f>SUM(T619:T636)</f>
        <v>0.31761500000000004</v>
      </c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R618" s="212" t="s">
        <v>81</v>
      </c>
      <c r="AT618" s="213" t="s">
        <v>71</v>
      </c>
      <c r="AU618" s="213" t="s">
        <v>79</v>
      </c>
      <c r="AY618" s="212" t="s">
        <v>207</v>
      </c>
      <c r="BK618" s="214">
        <f>SUM(BK619:BK636)</f>
        <v>0</v>
      </c>
    </row>
    <row r="619" spans="1:65" s="2" customFormat="1" ht="24.15" customHeight="1">
      <c r="A619" s="41"/>
      <c r="B619" s="42"/>
      <c r="C619" s="217" t="s">
        <v>880</v>
      </c>
      <c r="D619" s="217" t="s">
        <v>209</v>
      </c>
      <c r="E619" s="218" t="s">
        <v>881</v>
      </c>
      <c r="F619" s="219" t="s">
        <v>882</v>
      </c>
      <c r="G619" s="220" t="s">
        <v>212</v>
      </c>
      <c r="H619" s="221">
        <v>69.5</v>
      </c>
      <c r="I619" s="222"/>
      <c r="J619" s="223">
        <f>ROUND(I619*H619,2)</f>
        <v>0</v>
      </c>
      <c r="K619" s="219" t="s">
        <v>213</v>
      </c>
      <c r="L619" s="47"/>
      <c r="M619" s="224" t="s">
        <v>19</v>
      </c>
      <c r="N619" s="225" t="s">
        <v>43</v>
      </c>
      <c r="O619" s="87"/>
      <c r="P619" s="226">
        <f>O619*H619</f>
        <v>0</v>
      </c>
      <c r="Q619" s="226">
        <v>0</v>
      </c>
      <c r="R619" s="226">
        <f>Q619*H619</f>
        <v>0</v>
      </c>
      <c r="S619" s="226">
        <v>0.00457</v>
      </c>
      <c r="T619" s="227">
        <f>S619*H619</f>
        <v>0.31761500000000004</v>
      </c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R619" s="228" t="s">
        <v>351</v>
      </c>
      <c r="AT619" s="228" t="s">
        <v>209</v>
      </c>
      <c r="AU619" s="228" t="s">
        <v>81</v>
      </c>
      <c r="AY619" s="20" t="s">
        <v>207</v>
      </c>
      <c r="BE619" s="229">
        <f>IF(N619="základní",J619,0)</f>
        <v>0</v>
      </c>
      <c r="BF619" s="229">
        <f>IF(N619="snížená",J619,0)</f>
        <v>0</v>
      </c>
      <c r="BG619" s="229">
        <f>IF(N619="zákl. přenesená",J619,0)</f>
        <v>0</v>
      </c>
      <c r="BH619" s="229">
        <f>IF(N619="sníž. přenesená",J619,0)</f>
        <v>0</v>
      </c>
      <c r="BI619" s="229">
        <f>IF(N619="nulová",J619,0)</f>
        <v>0</v>
      </c>
      <c r="BJ619" s="20" t="s">
        <v>79</v>
      </c>
      <c r="BK619" s="229">
        <f>ROUND(I619*H619,2)</f>
        <v>0</v>
      </c>
      <c r="BL619" s="20" t="s">
        <v>351</v>
      </c>
      <c r="BM619" s="228" t="s">
        <v>883</v>
      </c>
    </row>
    <row r="620" spans="1:47" s="2" customFormat="1" ht="12">
      <c r="A620" s="41"/>
      <c r="B620" s="42"/>
      <c r="C620" s="43"/>
      <c r="D620" s="230" t="s">
        <v>215</v>
      </c>
      <c r="E620" s="43"/>
      <c r="F620" s="231" t="s">
        <v>884</v>
      </c>
      <c r="G620" s="43"/>
      <c r="H620" s="43"/>
      <c r="I620" s="232"/>
      <c r="J620" s="43"/>
      <c r="K620" s="43"/>
      <c r="L620" s="47"/>
      <c r="M620" s="233"/>
      <c r="N620" s="234"/>
      <c r="O620" s="87"/>
      <c r="P620" s="87"/>
      <c r="Q620" s="87"/>
      <c r="R620" s="87"/>
      <c r="S620" s="87"/>
      <c r="T620" s="88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T620" s="20" t="s">
        <v>215</v>
      </c>
      <c r="AU620" s="20" t="s">
        <v>81</v>
      </c>
    </row>
    <row r="621" spans="1:47" s="2" customFormat="1" ht="12">
      <c r="A621" s="41"/>
      <c r="B621" s="42"/>
      <c r="C621" s="43"/>
      <c r="D621" s="235" t="s">
        <v>217</v>
      </c>
      <c r="E621" s="43"/>
      <c r="F621" s="236" t="s">
        <v>885</v>
      </c>
      <c r="G621" s="43"/>
      <c r="H621" s="43"/>
      <c r="I621" s="232"/>
      <c r="J621" s="43"/>
      <c r="K621" s="43"/>
      <c r="L621" s="47"/>
      <c r="M621" s="233"/>
      <c r="N621" s="234"/>
      <c r="O621" s="87"/>
      <c r="P621" s="87"/>
      <c r="Q621" s="87"/>
      <c r="R621" s="87"/>
      <c r="S621" s="87"/>
      <c r="T621" s="88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T621" s="20" t="s">
        <v>217</v>
      </c>
      <c r="AU621" s="20" t="s">
        <v>81</v>
      </c>
    </row>
    <row r="622" spans="1:51" s="13" customFormat="1" ht="12">
      <c r="A622" s="13"/>
      <c r="B622" s="237"/>
      <c r="C622" s="238"/>
      <c r="D622" s="230" t="s">
        <v>219</v>
      </c>
      <c r="E622" s="239" t="s">
        <v>19</v>
      </c>
      <c r="F622" s="240" t="s">
        <v>886</v>
      </c>
      <c r="G622" s="238"/>
      <c r="H622" s="239" t="s">
        <v>19</v>
      </c>
      <c r="I622" s="241"/>
      <c r="J622" s="238"/>
      <c r="K622" s="238"/>
      <c r="L622" s="242"/>
      <c r="M622" s="243"/>
      <c r="N622" s="244"/>
      <c r="O622" s="244"/>
      <c r="P622" s="244"/>
      <c r="Q622" s="244"/>
      <c r="R622" s="244"/>
      <c r="S622" s="244"/>
      <c r="T622" s="245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6" t="s">
        <v>219</v>
      </c>
      <c r="AU622" s="246" t="s">
        <v>81</v>
      </c>
      <c r="AV622" s="13" t="s">
        <v>79</v>
      </c>
      <c r="AW622" s="13" t="s">
        <v>33</v>
      </c>
      <c r="AX622" s="13" t="s">
        <v>72</v>
      </c>
      <c r="AY622" s="246" t="s">
        <v>207</v>
      </c>
    </row>
    <row r="623" spans="1:51" s="14" customFormat="1" ht="12">
      <c r="A623" s="14"/>
      <c r="B623" s="247"/>
      <c r="C623" s="248"/>
      <c r="D623" s="230" t="s">
        <v>219</v>
      </c>
      <c r="E623" s="249" t="s">
        <v>19</v>
      </c>
      <c r="F623" s="250" t="s">
        <v>887</v>
      </c>
      <c r="G623" s="248"/>
      <c r="H623" s="251">
        <v>69.5</v>
      </c>
      <c r="I623" s="252"/>
      <c r="J623" s="248"/>
      <c r="K623" s="248"/>
      <c r="L623" s="253"/>
      <c r="M623" s="254"/>
      <c r="N623" s="255"/>
      <c r="O623" s="255"/>
      <c r="P623" s="255"/>
      <c r="Q623" s="255"/>
      <c r="R623" s="255"/>
      <c r="S623" s="255"/>
      <c r="T623" s="256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57" t="s">
        <v>219</v>
      </c>
      <c r="AU623" s="257" t="s">
        <v>81</v>
      </c>
      <c r="AV623" s="14" t="s">
        <v>81</v>
      </c>
      <c r="AW623" s="14" t="s">
        <v>33</v>
      </c>
      <c r="AX623" s="14" t="s">
        <v>72</v>
      </c>
      <c r="AY623" s="257" t="s">
        <v>207</v>
      </c>
    </row>
    <row r="624" spans="1:51" s="15" customFormat="1" ht="12">
      <c r="A624" s="15"/>
      <c r="B624" s="258"/>
      <c r="C624" s="259"/>
      <c r="D624" s="230" t="s">
        <v>219</v>
      </c>
      <c r="E624" s="260" t="s">
        <v>19</v>
      </c>
      <c r="F624" s="261" t="s">
        <v>222</v>
      </c>
      <c r="G624" s="259"/>
      <c r="H624" s="262">
        <v>69.5</v>
      </c>
      <c r="I624" s="263"/>
      <c r="J624" s="259"/>
      <c r="K624" s="259"/>
      <c r="L624" s="264"/>
      <c r="M624" s="265"/>
      <c r="N624" s="266"/>
      <c r="O624" s="266"/>
      <c r="P624" s="266"/>
      <c r="Q624" s="266"/>
      <c r="R624" s="266"/>
      <c r="S624" s="266"/>
      <c r="T624" s="267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T624" s="268" t="s">
        <v>219</v>
      </c>
      <c r="AU624" s="268" t="s">
        <v>81</v>
      </c>
      <c r="AV624" s="15" t="s">
        <v>111</v>
      </c>
      <c r="AW624" s="15" t="s">
        <v>33</v>
      </c>
      <c r="AX624" s="15" t="s">
        <v>79</v>
      </c>
      <c r="AY624" s="268" t="s">
        <v>207</v>
      </c>
    </row>
    <row r="625" spans="1:65" s="2" customFormat="1" ht="24.15" customHeight="1">
      <c r="A625" s="41"/>
      <c r="B625" s="42"/>
      <c r="C625" s="217" t="s">
        <v>587</v>
      </c>
      <c r="D625" s="217" t="s">
        <v>209</v>
      </c>
      <c r="E625" s="218" t="s">
        <v>888</v>
      </c>
      <c r="F625" s="219" t="s">
        <v>889</v>
      </c>
      <c r="G625" s="220" t="s">
        <v>654</v>
      </c>
      <c r="H625" s="221">
        <v>117.12</v>
      </c>
      <c r="I625" s="222"/>
      <c r="J625" s="223">
        <f>ROUND(I625*H625,2)</f>
        <v>0</v>
      </c>
      <c r="K625" s="219" t="s">
        <v>331</v>
      </c>
      <c r="L625" s="47"/>
      <c r="M625" s="224" t="s">
        <v>19</v>
      </c>
      <c r="N625" s="225" t="s">
        <v>43</v>
      </c>
      <c r="O625" s="87"/>
      <c r="P625" s="226">
        <f>O625*H625</f>
        <v>0</v>
      </c>
      <c r="Q625" s="226">
        <v>0</v>
      </c>
      <c r="R625" s="226">
        <f>Q625*H625</f>
        <v>0</v>
      </c>
      <c r="S625" s="226">
        <v>0</v>
      </c>
      <c r="T625" s="227">
        <f>S625*H625</f>
        <v>0</v>
      </c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R625" s="228" t="s">
        <v>351</v>
      </c>
      <c r="AT625" s="228" t="s">
        <v>209</v>
      </c>
      <c r="AU625" s="228" t="s">
        <v>81</v>
      </c>
      <c r="AY625" s="20" t="s">
        <v>207</v>
      </c>
      <c r="BE625" s="229">
        <f>IF(N625="základní",J625,0)</f>
        <v>0</v>
      </c>
      <c r="BF625" s="229">
        <f>IF(N625="snížená",J625,0)</f>
        <v>0</v>
      </c>
      <c r="BG625" s="229">
        <f>IF(N625="zákl. přenesená",J625,0)</f>
        <v>0</v>
      </c>
      <c r="BH625" s="229">
        <f>IF(N625="sníž. přenesená",J625,0)</f>
        <v>0</v>
      </c>
      <c r="BI625" s="229">
        <f>IF(N625="nulová",J625,0)</f>
        <v>0</v>
      </c>
      <c r="BJ625" s="20" t="s">
        <v>79</v>
      </c>
      <c r="BK625" s="229">
        <f>ROUND(I625*H625,2)</f>
        <v>0</v>
      </c>
      <c r="BL625" s="20" t="s">
        <v>351</v>
      </c>
      <c r="BM625" s="228" t="s">
        <v>890</v>
      </c>
    </row>
    <row r="626" spans="1:47" s="2" customFormat="1" ht="12">
      <c r="A626" s="41"/>
      <c r="B626" s="42"/>
      <c r="C626" s="43"/>
      <c r="D626" s="230" t="s">
        <v>215</v>
      </c>
      <c r="E626" s="43"/>
      <c r="F626" s="231" t="s">
        <v>889</v>
      </c>
      <c r="G626" s="43"/>
      <c r="H626" s="43"/>
      <c r="I626" s="232"/>
      <c r="J626" s="43"/>
      <c r="K626" s="43"/>
      <c r="L626" s="47"/>
      <c r="M626" s="233"/>
      <c r="N626" s="234"/>
      <c r="O626" s="87"/>
      <c r="P626" s="87"/>
      <c r="Q626" s="87"/>
      <c r="R626" s="87"/>
      <c r="S626" s="87"/>
      <c r="T626" s="88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T626" s="20" t="s">
        <v>215</v>
      </c>
      <c r="AU626" s="20" t="s">
        <v>81</v>
      </c>
    </row>
    <row r="627" spans="1:51" s="14" customFormat="1" ht="12">
      <c r="A627" s="14"/>
      <c r="B627" s="247"/>
      <c r="C627" s="248"/>
      <c r="D627" s="230" t="s">
        <v>219</v>
      </c>
      <c r="E627" s="249" t="s">
        <v>19</v>
      </c>
      <c r="F627" s="250" t="s">
        <v>891</v>
      </c>
      <c r="G627" s="248"/>
      <c r="H627" s="251">
        <v>117.12</v>
      </c>
      <c r="I627" s="252"/>
      <c r="J627" s="248"/>
      <c r="K627" s="248"/>
      <c r="L627" s="253"/>
      <c r="M627" s="254"/>
      <c r="N627" s="255"/>
      <c r="O627" s="255"/>
      <c r="P627" s="255"/>
      <c r="Q627" s="255"/>
      <c r="R627" s="255"/>
      <c r="S627" s="255"/>
      <c r="T627" s="256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57" t="s">
        <v>219</v>
      </c>
      <c r="AU627" s="257" t="s">
        <v>81</v>
      </c>
      <c r="AV627" s="14" t="s">
        <v>81</v>
      </c>
      <c r="AW627" s="14" t="s">
        <v>33</v>
      </c>
      <c r="AX627" s="14" t="s">
        <v>79</v>
      </c>
      <c r="AY627" s="257" t="s">
        <v>207</v>
      </c>
    </row>
    <row r="628" spans="1:65" s="2" customFormat="1" ht="24.15" customHeight="1">
      <c r="A628" s="41"/>
      <c r="B628" s="42"/>
      <c r="C628" s="217" t="s">
        <v>603</v>
      </c>
      <c r="D628" s="217" t="s">
        <v>209</v>
      </c>
      <c r="E628" s="218" t="s">
        <v>892</v>
      </c>
      <c r="F628" s="219" t="s">
        <v>893</v>
      </c>
      <c r="G628" s="220" t="s">
        <v>654</v>
      </c>
      <c r="H628" s="221">
        <v>175.68</v>
      </c>
      <c r="I628" s="222"/>
      <c r="J628" s="223">
        <f>ROUND(I628*H628,2)</f>
        <v>0</v>
      </c>
      <c r="K628" s="219" t="s">
        <v>331</v>
      </c>
      <c r="L628" s="47"/>
      <c r="M628" s="224" t="s">
        <v>19</v>
      </c>
      <c r="N628" s="225" t="s">
        <v>43</v>
      </c>
      <c r="O628" s="87"/>
      <c r="P628" s="226">
        <f>O628*H628</f>
        <v>0</v>
      </c>
      <c r="Q628" s="226">
        <v>0</v>
      </c>
      <c r="R628" s="226">
        <f>Q628*H628</f>
        <v>0</v>
      </c>
      <c r="S628" s="226">
        <v>0</v>
      </c>
      <c r="T628" s="227">
        <f>S628*H628</f>
        <v>0</v>
      </c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R628" s="228" t="s">
        <v>351</v>
      </c>
      <c r="AT628" s="228" t="s">
        <v>209</v>
      </c>
      <c r="AU628" s="228" t="s">
        <v>81</v>
      </c>
      <c r="AY628" s="20" t="s">
        <v>207</v>
      </c>
      <c r="BE628" s="229">
        <f>IF(N628="základní",J628,0)</f>
        <v>0</v>
      </c>
      <c r="BF628" s="229">
        <f>IF(N628="snížená",J628,0)</f>
        <v>0</v>
      </c>
      <c r="BG628" s="229">
        <f>IF(N628="zákl. přenesená",J628,0)</f>
        <v>0</v>
      </c>
      <c r="BH628" s="229">
        <f>IF(N628="sníž. přenesená",J628,0)</f>
        <v>0</v>
      </c>
      <c r="BI628" s="229">
        <f>IF(N628="nulová",J628,0)</f>
        <v>0</v>
      </c>
      <c r="BJ628" s="20" t="s">
        <v>79</v>
      </c>
      <c r="BK628" s="229">
        <f>ROUND(I628*H628,2)</f>
        <v>0</v>
      </c>
      <c r="BL628" s="20" t="s">
        <v>351</v>
      </c>
      <c r="BM628" s="228" t="s">
        <v>894</v>
      </c>
    </row>
    <row r="629" spans="1:47" s="2" customFormat="1" ht="12">
      <c r="A629" s="41"/>
      <c r="B629" s="42"/>
      <c r="C629" s="43"/>
      <c r="D629" s="230" t="s">
        <v>215</v>
      </c>
      <c r="E629" s="43"/>
      <c r="F629" s="231" t="s">
        <v>893</v>
      </c>
      <c r="G629" s="43"/>
      <c r="H629" s="43"/>
      <c r="I629" s="232"/>
      <c r="J629" s="43"/>
      <c r="K629" s="43"/>
      <c r="L629" s="47"/>
      <c r="M629" s="233"/>
      <c r="N629" s="234"/>
      <c r="O629" s="87"/>
      <c r="P629" s="87"/>
      <c r="Q629" s="87"/>
      <c r="R629" s="87"/>
      <c r="S629" s="87"/>
      <c r="T629" s="88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T629" s="20" t="s">
        <v>215</v>
      </c>
      <c r="AU629" s="20" t="s">
        <v>81</v>
      </c>
    </row>
    <row r="630" spans="1:51" s="14" customFormat="1" ht="12">
      <c r="A630" s="14"/>
      <c r="B630" s="247"/>
      <c r="C630" s="248"/>
      <c r="D630" s="230" t="s">
        <v>219</v>
      </c>
      <c r="E630" s="249" t="s">
        <v>19</v>
      </c>
      <c r="F630" s="250" t="s">
        <v>895</v>
      </c>
      <c r="G630" s="248"/>
      <c r="H630" s="251">
        <v>175.68</v>
      </c>
      <c r="I630" s="252"/>
      <c r="J630" s="248"/>
      <c r="K630" s="248"/>
      <c r="L630" s="253"/>
      <c r="M630" s="254"/>
      <c r="N630" s="255"/>
      <c r="O630" s="255"/>
      <c r="P630" s="255"/>
      <c r="Q630" s="255"/>
      <c r="R630" s="255"/>
      <c r="S630" s="255"/>
      <c r="T630" s="256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57" t="s">
        <v>219</v>
      </c>
      <c r="AU630" s="257" t="s">
        <v>81</v>
      </c>
      <c r="AV630" s="14" t="s">
        <v>81</v>
      </c>
      <c r="AW630" s="14" t="s">
        <v>33</v>
      </c>
      <c r="AX630" s="14" t="s">
        <v>79</v>
      </c>
      <c r="AY630" s="257" t="s">
        <v>207</v>
      </c>
    </row>
    <row r="631" spans="1:65" s="2" customFormat="1" ht="24.15" customHeight="1">
      <c r="A631" s="41"/>
      <c r="B631" s="42"/>
      <c r="C631" s="269" t="s">
        <v>634</v>
      </c>
      <c r="D631" s="269" t="s">
        <v>223</v>
      </c>
      <c r="E631" s="270" t="s">
        <v>896</v>
      </c>
      <c r="F631" s="271" t="s">
        <v>897</v>
      </c>
      <c r="G631" s="272" t="s">
        <v>654</v>
      </c>
      <c r="H631" s="273">
        <v>117.12</v>
      </c>
      <c r="I631" s="274"/>
      <c r="J631" s="275">
        <f>ROUND(I631*H631,2)</f>
        <v>0</v>
      </c>
      <c r="K631" s="271" t="s">
        <v>331</v>
      </c>
      <c r="L631" s="276"/>
      <c r="M631" s="277" t="s">
        <v>19</v>
      </c>
      <c r="N631" s="278" t="s">
        <v>43</v>
      </c>
      <c r="O631" s="87"/>
      <c r="P631" s="226">
        <f>O631*H631</f>
        <v>0</v>
      </c>
      <c r="Q631" s="226">
        <v>0</v>
      </c>
      <c r="R631" s="226">
        <f>Q631*H631</f>
        <v>0</v>
      </c>
      <c r="S631" s="226">
        <v>0</v>
      </c>
      <c r="T631" s="227">
        <f>S631*H631</f>
        <v>0</v>
      </c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R631" s="228" t="s">
        <v>421</v>
      </c>
      <c r="AT631" s="228" t="s">
        <v>223</v>
      </c>
      <c r="AU631" s="228" t="s">
        <v>81</v>
      </c>
      <c r="AY631" s="20" t="s">
        <v>207</v>
      </c>
      <c r="BE631" s="229">
        <f>IF(N631="základní",J631,0)</f>
        <v>0</v>
      </c>
      <c r="BF631" s="229">
        <f>IF(N631="snížená",J631,0)</f>
        <v>0</v>
      </c>
      <c r="BG631" s="229">
        <f>IF(N631="zákl. přenesená",J631,0)</f>
        <v>0</v>
      </c>
      <c r="BH631" s="229">
        <f>IF(N631="sníž. přenesená",J631,0)</f>
        <v>0</v>
      </c>
      <c r="BI631" s="229">
        <f>IF(N631="nulová",J631,0)</f>
        <v>0</v>
      </c>
      <c r="BJ631" s="20" t="s">
        <v>79</v>
      </c>
      <c r="BK631" s="229">
        <f>ROUND(I631*H631,2)</f>
        <v>0</v>
      </c>
      <c r="BL631" s="20" t="s">
        <v>351</v>
      </c>
      <c r="BM631" s="228" t="s">
        <v>898</v>
      </c>
    </row>
    <row r="632" spans="1:47" s="2" customFormat="1" ht="12">
      <c r="A632" s="41"/>
      <c r="B632" s="42"/>
      <c r="C632" s="43"/>
      <c r="D632" s="230" t="s">
        <v>215</v>
      </c>
      <c r="E632" s="43"/>
      <c r="F632" s="231" t="s">
        <v>897</v>
      </c>
      <c r="G632" s="43"/>
      <c r="H632" s="43"/>
      <c r="I632" s="232"/>
      <c r="J632" s="43"/>
      <c r="K632" s="43"/>
      <c r="L632" s="47"/>
      <c r="M632" s="233"/>
      <c r="N632" s="234"/>
      <c r="O632" s="87"/>
      <c r="P632" s="87"/>
      <c r="Q632" s="87"/>
      <c r="R632" s="87"/>
      <c r="S632" s="87"/>
      <c r="T632" s="88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T632" s="20" t="s">
        <v>215</v>
      </c>
      <c r="AU632" s="20" t="s">
        <v>81</v>
      </c>
    </row>
    <row r="633" spans="1:65" s="2" customFormat="1" ht="24.15" customHeight="1">
      <c r="A633" s="41"/>
      <c r="B633" s="42"/>
      <c r="C633" s="269" t="s">
        <v>681</v>
      </c>
      <c r="D633" s="269" t="s">
        <v>223</v>
      </c>
      <c r="E633" s="270" t="s">
        <v>899</v>
      </c>
      <c r="F633" s="271" t="s">
        <v>900</v>
      </c>
      <c r="G633" s="272" t="s">
        <v>654</v>
      </c>
      <c r="H633" s="273">
        <v>175.68</v>
      </c>
      <c r="I633" s="274"/>
      <c r="J633" s="275">
        <f>ROUND(I633*H633,2)</f>
        <v>0</v>
      </c>
      <c r="K633" s="271" t="s">
        <v>331</v>
      </c>
      <c r="L633" s="276"/>
      <c r="M633" s="277" t="s">
        <v>19</v>
      </c>
      <c r="N633" s="278" t="s">
        <v>43</v>
      </c>
      <c r="O633" s="87"/>
      <c r="P633" s="226">
        <f>O633*H633</f>
        <v>0</v>
      </c>
      <c r="Q633" s="226">
        <v>0</v>
      </c>
      <c r="R633" s="226">
        <f>Q633*H633</f>
        <v>0</v>
      </c>
      <c r="S633" s="226">
        <v>0</v>
      </c>
      <c r="T633" s="227">
        <f>S633*H633</f>
        <v>0</v>
      </c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R633" s="228" t="s">
        <v>421</v>
      </c>
      <c r="AT633" s="228" t="s">
        <v>223</v>
      </c>
      <c r="AU633" s="228" t="s">
        <v>81</v>
      </c>
      <c r="AY633" s="20" t="s">
        <v>207</v>
      </c>
      <c r="BE633" s="229">
        <f>IF(N633="základní",J633,0)</f>
        <v>0</v>
      </c>
      <c r="BF633" s="229">
        <f>IF(N633="snížená",J633,0)</f>
        <v>0</v>
      </c>
      <c r="BG633" s="229">
        <f>IF(N633="zákl. přenesená",J633,0)</f>
        <v>0</v>
      </c>
      <c r="BH633" s="229">
        <f>IF(N633="sníž. přenesená",J633,0)</f>
        <v>0</v>
      </c>
      <c r="BI633" s="229">
        <f>IF(N633="nulová",J633,0)</f>
        <v>0</v>
      </c>
      <c r="BJ633" s="20" t="s">
        <v>79</v>
      </c>
      <c r="BK633" s="229">
        <f>ROUND(I633*H633,2)</f>
        <v>0</v>
      </c>
      <c r="BL633" s="20" t="s">
        <v>351</v>
      </c>
      <c r="BM633" s="228" t="s">
        <v>901</v>
      </c>
    </row>
    <row r="634" spans="1:47" s="2" customFormat="1" ht="12">
      <c r="A634" s="41"/>
      <c r="B634" s="42"/>
      <c r="C634" s="43"/>
      <c r="D634" s="230" t="s">
        <v>215</v>
      </c>
      <c r="E634" s="43"/>
      <c r="F634" s="231" t="s">
        <v>900</v>
      </c>
      <c r="G634" s="43"/>
      <c r="H634" s="43"/>
      <c r="I634" s="232"/>
      <c r="J634" s="43"/>
      <c r="K634" s="43"/>
      <c r="L634" s="47"/>
      <c r="M634" s="233"/>
      <c r="N634" s="234"/>
      <c r="O634" s="87"/>
      <c r="P634" s="87"/>
      <c r="Q634" s="87"/>
      <c r="R634" s="87"/>
      <c r="S634" s="87"/>
      <c r="T634" s="88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T634" s="20" t="s">
        <v>215</v>
      </c>
      <c r="AU634" s="20" t="s">
        <v>81</v>
      </c>
    </row>
    <row r="635" spans="1:65" s="2" customFormat="1" ht="44.25" customHeight="1">
      <c r="A635" s="41"/>
      <c r="B635" s="42"/>
      <c r="C635" s="269" t="s">
        <v>732</v>
      </c>
      <c r="D635" s="269" t="s">
        <v>223</v>
      </c>
      <c r="E635" s="270" t="s">
        <v>902</v>
      </c>
      <c r="F635" s="271" t="s">
        <v>903</v>
      </c>
      <c r="G635" s="272" t="s">
        <v>244</v>
      </c>
      <c r="H635" s="273">
        <v>1</v>
      </c>
      <c r="I635" s="274"/>
      <c r="J635" s="275">
        <f>ROUND(I635*H635,2)</f>
        <v>0</v>
      </c>
      <c r="K635" s="271" t="s">
        <v>331</v>
      </c>
      <c r="L635" s="276"/>
      <c r="M635" s="277" t="s">
        <v>19</v>
      </c>
      <c r="N635" s="278" t="s">
        <v>43</v>
      </c>
      <c r="O635" s="87"/>
      <c r="P635" s="226">
        <f>O635*H635</f>
        <v>0</v>
      </c>
      <c r="Q635" s="226">
        <v>0</v>
      </c>
      <c r="R635" s="226">
        <f>Q635*H635</f>
        <v>0</v>
      </c>
      <c r="S635" s="226">
        <v>0</v>
      </c>
      <c r="T635" s="227">
        <f>S635*H635</f>
        <v>0</v>
      </c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R635" s="228" t="s">
        <v>421</v>
      </c>
      <c r="AT635" s="228" t="s">
        <v>223</v>
      </c>
      <c r="AU635" s="228" t="s">
        <v>81</v>
      </c>
      <c r="AY635" s="20" t="s">
        <v>207</v>
      </c>
      <c r="BE635" s="229">
        <f>IF(N635="základní",J635,0)</f>
        <v>0</v>
      </c>
      <c r="BF635" s="229">
        <f>IF(N635="snížená",J635,0)</f>
        <v>0</v>
      </c>
      <c r="BG635" s="229">
        <f>IF(N635="zákl. přenesená",J635,0)</f>
        <v>0</v>
      </c>
      <c r="BH635" s="229">
        <f>IF(N635="sníž. přenesená",J635,0)</f>
        <v>0</v>
      </c>
      <c r="BI635" s="229">
        <f>IF(N635="nulová",J635,0)</f>
        <v>0</v>
      </c>
      <c r="BJ635" s="20" t="s">
        <v>79</v>
      </c>
      <c r="BK635" s="229">
        <f>ROUND(I635*H635,2)</f>
        <v>0</v>
      </c>
      <c r="BL635" s="20" t="s">
        <v>351</v>
      </c>
      <c r="BM635" s="228" t="s">
        <v>904</v>
      </c>
    </row>
    <row r="636" spans="1:47" s="2" customFormat="1" ht="12">
      <c r="A636" s="41"/>
      <c r="B636" s="42"/>
      <c r="C636" s="43"/>
      <c r="D636" s="230" t="s">
        <v>215</v>
      </c>
      <c r="E636" s="43"/>
      <c r="F636" s="231" t="s">
        <v>903</v>
      </c>
      <c r="G636" s="43"/>
      <c r="H636" s="43"/>
      <c r="I636" s="232"/>
      <c r="J636" s="43"/>
      <c r="K636" s="43"/>
      <c r="L636" s="47"/>
      <c r="M636" s="233"/>
      <c r="N636" s="234"/>
      <c r="O636" s="87"/>
      <c r="P636" s="87"/>
      <c r="Q636" s="87"/>
      <c r="R636" s="87"/>
      <c r="S636" s="87"/>
      <c r="T636" s="88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T636" s="20" t="s">
        <v>215</v>
      </c>
      <c r="AU636" s="20" t="s">
        <v>81</v>
      </c>
    </row>
    <row r="637" spans="1:63" s="12" customFormat="1" ht="22.8" customHeight="1">
      <c r="A637" s="12"/>
      <c r="B637" s="201"/>
      <c r="C637" s="202"/>
      <c r="D637" s="203" t="s">
        <v>71</v>
      </c>
      <c r="E637" s="215" t="s">
        <v>905</v>
      </c>
      <c r="F637" s="215" t="s">
        <v>906</v>
      </c>
      <c r="G637" s="202"/>
      <c r="H637" s="202"/>
      <c r="I637" s="205"/>
      <c r="J637" s="216">
        <f>BK637</f>
        <v>0</v>
      </c>
      <c r="K637" s="202"/>
      <c r="L637" s="207"/>
      <c r="M637" s="208"/>
      <c r="N637" s="209"/>
      <c r="O637" s="209"/>
      <c r="P637" s="210">
        <f>SUM(P638:P643)</f>
        <v>0</v>
      </c>
      <c r="Q637" s="209"/>
      <c r="R637" s="210">
        <f>SUM(R638:R643)</f>
        <v>0</v>
      </c>
      <c r="S637" s="209"/>
      <c r="T637" s="211">
        <f>SUM(T638:T643)</f>
        <v>0.02102</v>
      </c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R637" s="212" t="s">
        <v>81</v>
      </c>
      <c r="AT637" s="213" t="s">
        <v>71</v>
      </c>
      <c r="AU637" s="213" t="s">
        <v>79</v>
      </c>
      <c r="AY637" s="212" t="s">
        <v>207</v>
      </c>
      <c r="BK637" s="214">
        <f>SUM(BK638:BK643)</f>
        <v>0</v>
      </c>
    </row>
    <row r="638" spans="1:65" s="2" customFormat="1" ht="16.5" customHeight="1">
      <c r="A638" s="41"/>
      <c r="B638" s="42"/>
      <c r="C638" s="217" t="s">
        <v>805</v>
      </c>
      <c r="D638" s="217" t="s">
        <v>209</v>
      </c>
      <c r="E638" s="218" t="s">
        <v>907</v>
      </c>
      <c r="F638" s="219" t="s">
        <v>908</v>
      </c>
      <c r="G638" s="220" t="s">
        <v>909</v>
      </c>
      <c r="H638" s="221">
        <v>1</v>
      </c>
      <c r="I638" s="222"/>
      <c r="J638" s="223">
        <f>ROUND(I638*H638,2)</f>
        <v>0</v>
      </c>
      <c r="K638" s="219" t="s">
        <v>213</v>
      </c>
      <c r="L638" s="47"/>
      <c r="M638" s="224" t="s">
        <v>19</v>
      </c>
      <c r="N638" s="225" t="s">
        <v>43</v>
      </c>
      <c r="O638" s="87"/>
      <c r="P638" s="226">
        <f>O638*H638</f>
        <v>0</v>
      </c>
      <c r="Q638" s="226">
        <v>0</v>
      </c>
      <c r="R638" s="226">
        <f>Q638*H638</f>
        <v>0</v>
      </c>
      <c r="S638" s="226">
        <v>0.01946</v>
      </c>
      <c r="T638" s="227">
        <f>S638*H638</f>
        <v>0.01946</v>
      </c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R638" s="228" t="s">
        <v>351</v>
      </c>
      <c r="AT638" s="228" t="s">
        <v>209</v>
      </c>
      <c r="AU638" s="228" t="s">
        <v>81</v>
      </c>
      <c r="AY638" s="20" t="s">
        <v>207</v>
      </c>
      <c r="BE638" s="229">
        <f>IF(N638="základní",J638,0)</f>
        <v>0</v>
      </c>
      <c r="BF638" s="229">
        <f>IF(N638="snížená",J638,0)</f>
        <v>0</v>
      </c>
      <c r="BG638" s="229">
        <f>IF(N638="zákl. přenesená",J638,0)</f>
        <v>0</v>
      </c>
      <c r="BH638" s="229">
        <f>IF(N638="sníž. přenesená",J638,0)</f>
        <v>0</v>
      </c>
      <c r="BI638" s="229">
        <f>IF(N638="nulová",J638,0)</f>
        <v>0</v>
      </c>
      <c r="BJ638" s="20" t="s">
        <v>79</v>
      </c>
      <c r="BK638" s="229">
        <f>ROUND(I638*H638,2)</f>
        <v>0</v>
      </c>
      <c r="BL638" s="20" t="s">
        <v>351</v>
      </c>
      <c r="BM638" s="228" t="s">
        <v>910</v>
      </c>
    </row>
    <row r="639" spans="1:47" s="2" customFormat="1" ht="12">
      <c r="A639" s="41"/>
      <c r="B639" s="42"/>
      <c r="C639" s="43"/>
      <c r="D639" s="230" t="s">
        <v>215</v>
      </c>
      <c r="E639" s="43"/>
      <c r="F639" s="231" t="s">
        <v>911</v>
      </c>
      <c r="G639" s="43"/>
      <c r="H639" s="43"/>
      <c r="I639" s="232"/>
      <c r="J639" s="43"/>
      <c r="K639" s="43"/>
      <c r="L639" s="47"/>
      <c r="M639" s="233"/>
      <c r="N639" s="234"/>
      <c r="O639" s="87"/>
      <c r="P639" s="87"/>
      <c r="Q639" s="87"/>
      <c r="R639" s="87"/>
      <c r="S639" s="87"/>
      <c r="T639" s="88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T639" s="20" t="s">
        <v>215</v>
      </c>
      <c r="AU639" s="20" t="s">
        <v>81</v>
      </c>
    </row>
    <row r="640" spans="1:47" s="2" customFormat="1" ht="12">
      <c r="A640" s="41"/>
      <c r="B640" s="42"/>
      <c r="C640" s="43"/>
      <c r="D640" s="235" t="s">
        <v>217</v>
      </c>
      <c r="E640" s="43"/>
      <c r="F640" s="236" t="s">
        <v>912</v>
      </c>
      <c r="G640" s="43"/>
      <c r="H640" s="43"/>
      <c r="I640" s="232"/>
      <c r="J640" s="43"/>
      <c r="K640" s="43"/>
      <c r="L640" s="47"/>
      <c r="M640" s="233"/>
      <c r="N640" s="234"/>
      <c r="O640" s="87"/>
      <c r="P640" s="87"/>
      <c r="Q640" s="87"/>
      <c r="R640" s="87"/>
      <c r="S640" s="87"/>
      <c r="T640" s="88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T640" s="20" t="s">
        <v>217</v>
      </c>
      <c r="AU640" s="20" t="s">
        <v>81</v>
      </c>
    </row>
    <row r="641" spans="1:65" s="2" customFormat="1" ht="16.5" customHeight="1">
      <c r="A641" s="41"/>
      <c r="B641" s="42"/>
      <c r="C641" s="217" t="s">
        <v>839</v>
      </c>
      <c r="D641" s="217" t="s">
        <v>209</v>
      </c>
      <c r="E641" s="218" t="s">
        <v>913</v>
      </c>
      <c r="F641" s="219" t="s">
        <v>914</v>
      </c>
      <c r="G641" s="220" t="s">
        <v>909</v>
      </c>
      <c r="H641" s="221">
        <v>1</v>
      </c>
      <c r="I641" s="222"/>
      <c r="J641" s="223">
        <f>ROUND(I641*H641,2)</f>
        <v>0</v>
      </c>
      <c r="K641" s="219" t="s">
        <v>213</v>
      </c>
      <c r="L641" s="47"/>
      <c r="M641" s="224" t="s">
        <v>19</v>
      </c>
      <c r="N641" s="225" t="s">
        <v>43</v>
      </c>
      <c r="O641" s="87"/>
      <c r="P641" s="226">
        <f>O641*H641</f>
        <v>0</v>
      </c>
      <c r="Q641" s="226">
        <v>0</v>
      </c>
      <c r="R641" s="226">
        <f>Q641*H641</f>
        <v>0</v>
      </c>
      <c r="S641" s="226">
        <v>0.00156</v>
      </c>
      <c r="T641" s="227">
        <f>S641*H641</f>
        <v>0.00156</v>
      </c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R641" s="228" t="s">
        <v>351</v>
      </c>
      <c r="AT641" s="228" t="s">
        <v>209</v>
      </c>
      <c r="AU641" s="228" t="s">
        <v>81</v>
      </c>
      <c r="AY641" s="20" t="s">
        <v>207</v>
      </c>
      <c r="BE641" s="229">
        <f>IF(N641="základní",J641,0)</f>
        <v>0</v>
      </c>
      <c r="BF641" s="229">
        <f>IF(N641="snížená",J641,0)</f>
        <v>0</v>
      </c>
      <c r="BG641" s="229">
        <f>IF(N641="zákl. přenesená",J641,0)</f>
        <v>0</v>
      </c>
      <c r="BH641" s="229">
        <f>IF(N641="sníž. přenesená",J641,0)</f>
        <v>0</v>
      </c>
      <c r="BI641" s="229">
        <f>IF(N641="nulová",J641,0)</f>
        <v>0</v>
      </c>
      <c r="BJ641" s="20" t="s">
        <v>79</v>
      </c>
      <c r="BK641" s="229">
        <f>ROUND(I641*H641,2)</f>
        <v>0</v>
      </c>
      <c r="BL641" s="20" t="s">
        <v>351</v>
      </c>
      <c r="BM641" s="228" t="s">
        <v>915</v>
      </c>
    </row>
    <row r="642" spans="1:47" s="2" customFormat="1" ht="12">
      <c r="A642" s="41"/>
      <c r="B642" s="42"/>
      <c r="C642" s="43"/>
      <c r="D642" s="230" t="s">
        <v>215</v>
      </c>
      <c r="E642" s="43"/>
      <c r="F642" s="231" t="s">
        <v>916</v>
      </c>
      <c r="G642" s="43"/>
      <c r="H642" s="43"/>
      <c r="I642" s="232"/>
      <c r="J642" s="43"/>
      <c r="K642" s="43"/>
      <c r="L642" s="47"/>
      <c r="M642" s="233"/>
      <c r="N642" s="234"/>
      <c r="O642" s="87"/>
      <c r="P642" s="87"/>
      <c r="Q642" s="87"/>
      <c r="R642" s="87"/>
      <c r="S642" s="87"/>
      <c r="T642" s="88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T642" s="20" t="s">
        <v>215</v>
      </c>
      <c r="AU642" s="20" t="s">
        <v>81</v>
      </c>
    </row>
    <row r="643" spans="1:47" s="2" customFormat="1" ht="12">
      <c r="A643" s="41"/>
      <c r="B643" s="42"/>
      <c r="C643" s="43"/>
      <c r="D643" s="235" t="s">
        <v>217</v>
      </c>
      <c r="E643" s="43"/>
      <c r="F643" s="236" t="s">
        <v>917</v>
      </c>
      <c r="G643" s="43"/>
      <c r="H643" s="43"/>
      <c r="I643" s="232"/>
      <c r="J643" s="43"/>
      <c r="K643" s="43"/>
      <c r="L643" s="47"/>
      <c r="M643" s="233"/>
      <c r="N643" s="234"/>
      <c r="O643" s="87"/>
      <c r="P643" s="87"/>
      <c r="Q643" s="87"/>
      <c r="R643" s="87"/>
      <c r="S643" s="87"/>
      <c r="T643" s="88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T643" s="20" t="s">
        <v>217</v>
      </c>
      <c r="AU643" s="20" t="s">
        <v>81</v>
      </c>
    </row>
    <row r="644" spans="1:63" s="12" customFormat="1" ht="22.8" customHeight="1">
      <c r="A644" s="12"/>
      <c r="B644" s="201"/>
      <c r="C644" s="202"/>
      <c r="D644" s="203" t="s">
        <v>71</v>
      </c>
      <c r="E644" s="215" t="s">
        <v>918</v>
      </c>
      <c r="F644" s="215" t="s">
        <v>919</v>
      </c>
      <c r="G644" s="202"/>
      <c r="H644" s="202"/>
      <c r="I644" s="205"/>
      <c r="J644" s="216">
        <f>BK644</f>
        <v>0</v>
      </c>
      <c r="K644" s="202"/>
      <c r="L644" s="207"/>
      <c r="M644" s="208"/>
      <c r="N644" s="209"/>
      <c r="O644" s="209"/>
      <c r="P644" s="210">
        <f>SUM(P645:P679)</f>
        <v>0</v>
      </c>
      <c r="Q644" s="209"/>
      <c r="R644" s="210">
        <f>SUM(R645:R679)</f>
        <v>0.00047</v>
      </c>
      <c r="S644" s="209"/>
      <c r="T644" s="211">
        <f>SUM(T645:T679)</f>
        <v>1.18244925</v>
      </c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R644" s="212" t="s">
        <v>81</v>
      </c>
      <c r="AT644" s="213" t="s">
        <v>71</v>
      </c>
      <c r="AU644" s="213" t="s">
        <v>79</v>
      </c>
      <c r="AY644" s="212" t="s">
        <v>207</v>
      </c>
      <c r="BK644" s="214">
        <f>SUM(BK645:BK679)</f>
        <v>0</v>
      </c>
    </row>
    <row r="645" spans="1:65" s="2" customFormat="1" ht="24.15" customHeight="1">
      <c r="A645" s="41"/>
      <c r="B645" s="42"/>
      <c r="C645" s="217" t="s">
        <v>920</v>
      </c>
      <c r="D645" s="217" t="s">
        <v>209</v>
      </c>
      <c r="E645" s="218" t="s">
        <v>921</v>
      </c>
      <c r="F645" s="219" t="s">
        <v>922</v>
      </c>
      <c r="G645" s="220" t="s">
        <v>212</v>
      </c>
      <c r="H645" s="221">
        <v>47.645</v>
      </c>
      <c r="I645" s="222"/>
      <c r="J645" s="223">
        <f>ROUND(I645*H645,2)</f>
        <v>0</v>
      </c>
      <c r="K645" s="219" t="s">
        <v>213</v>
      </c>
      <c r="L645" s="47"/>
      <c r="M645" s="224" t="s">
        <v>19</v>
      </c>
      <c r="N645" s="225" t="s">
        <v>43</v>
      </c>
      <c r="O645" s="87"/>
      <c r="P645" s="226">
        <f>O645*H645</f>
        <v>0</v>
      </c>
      <c r="Q645" s="226">
        <v>0</v>
      </c>
      <c r="R645" s="226">
        <f>Q645*H645</f>
        <v>0</v>
      </c>
      <c r="S645" s="226">
        <v>0.02465</v>
      </c>
      <c r="T645" s="227">
        <f>S645*H645</f>
        <v>1.17444925</v>
      </c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R645" s="228" t="s">
        <v>351</v>
      </c>
      <c r="AT645" s="228" t="s">
        <v>209</v>
      </c>
      <c r="AU645" s="228" t="s">
        <v>81</v>
      </c>
      <c r="AY645" s="20" t="s">
        <v>207</v>
      </c>
      <c r="BE645" s="229">
        <f>IF(N645="základní",J645,0)</f>
        <v>0</v>
      </c>
      <c r="BF645" s="229">
        <f>IF(N645="snížená",J645,0)</f>
        <v>0</v>
      </c>
      <c r="BG645" s="229">
        <f>IF(N645="zákl. přenesená",J645,0)</f>
        <v>0</v>
      </c>
      <c r="BH645" s="229">
        <f>IF(N645="sníž. přenesená",J645,0)</f>
        <v>0</v>
      </c>
      <c r="BI645" s="229">
        <f>IF(N645="nulová",J645,0)</f>
        <v>0</v>
      </c>
      <c r="BJ645" s="20" t="s">
        <v>79</v>
      </c>
      <c r="BK645" s="229">
        <f>ROUND(I645*H645,2)</f>
        <v>0</v>
      </c>
      <c r="BL645" s="20" t="s">
        <v>351</v>
      </c>
      <c r="BM645" s="228" t="s">
        <v>923</v>
      </c>
    </row>
    <row r="646" spans="1:47" s="2" customFormat="1" ht="12">
      <c r="A646" s="41"/>
      <c r="B646" s="42"/>
      <c r="C646" s="43"/>
      <c r="D646" s="230" t="s">
        <v>215</v>
      </c>
      <c r="E646" s="43"/>
      <c r="F646" s="231" t="s">
        <v>924</v>
      </c>
      <c r="G646" s="43"/>
      <c r="H646" s="43"/>
      <c r="I646" s="232"/>
      <c r="J646" s="43"/>
      <c r="K646" s="43"/>
      <c r="L646" s="47"/>
      <c r="M646" s="233"/>
      <c r="N646" s="234"/>
      <c r="O646" s="87"/>
      <c r="P646" s="87"/>
      <c r="Q646" s="87"/>
      <c r="R646" s="87"/>
      <c r="S646" s="87"/>
      <c r="T646" s="88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T646" s="20" t="s">
        <v>215</v>
      </c>
      <c r="AU646" s="20" t="s">
        <v>81</v>
      </c>
    </row>
    <row r="647" spans="1:47" s="2" customFormat="1" ht="12">
      <c r="A647" s="41"/>
      <c r="B647" s="42"/>
      <c r="C647" s="43"/>
      <c r="D647" s="235" t="s">
        <v>217</v>
      </c>
      <c r="E647" s="43"/>
      <c r="F647" s="236" t="s">
        <v>925</v>
      </c>
      <c r="G647" s="43"/>
      <c r="H647" s="43"/>
      <c r="I647" s="232"/>
      <c r="J647" s="43"/>
      <c r="K647" s="43"/>
      <c r="L647" s="47"/>
      <c r="M647" s="233"/>
      <c r="N647" s="234"/>
      <c r="O647" s="87"/>
      <c r="P647" s="87"/>
      <c r="Q647" s="87"/>
      <c r="R647" s="87"/>
      <c r="S647" s="87"/>
      <c r="T647" s="88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T647" s="20" t="s">
        <v>217</v>
      </c>
      <c r="AU647" s="20" t="s">
        <v>81</v>
      </c>
    </row>
    <row r="648" spans="1:51" s="13" customFormat="1" ht="12">
      <c r="A648" s="13"/>
      <c r="B648" s="237"/>
      <c r="C648" s="238"/>
      <c r="D648" s="230" t="s">
        <v>219</v>
      </c>
      <c r="E648" s="239" t="s">
        <v>19</v>
      </c>
      <c r="F648" s="240" t="s">
        <v>926</v>
      </c>
      <c r="G648" s="238"/>
      <c r="H648" s="239" t="s">
        <v>19</v>
      </c>
      <c r="I648" s="241"/>
      <c r="J648" s="238"/>
      <c r="K648" s="238"/>
      <c r="L648" s="242"/>
      <c r="M648" s="243"/>
      <c r="N648" s="244"/>
      <c r="O648" s="244"/>
      <c r="P648" s="244"/>
      <c r="Q648" s="244"/>
      <c r="R648" s="244"/>
      <c r="S648" s="244"/>
      <c r="T648" s="245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6" t="s">
        <v>219</v>
      </c>
      <c r="AU648" s="246" t="s">
        <v>81</v>
      </c>
      <c r="AV648" s="13" t="s">
        <v>79</v>
      </c>
      <c r="AW648" s="13" t="s">
        <v>33</v>
      </c>
      <c r="AX648" s="13" t="s">
        <v>72</v>
      </c>
      <c r="AY648" s="246" t="s">
        <v>207</v>
      </c>
    </row>
    <row r="649" spans="1:51" s="14" customFormat="1" ht="12">
      <c r="A649" s="14"/>
      <c r="B649" s="247"/>
      <c r="C649" s="248"/>
      <c r="D649" s="230" t="s">
        <v>219</v>
      </c>
      <c r="E649" s="249" t="s">
        <v>19</v>
      </c>
      <c r="F649" s="250" t="s">
        <v>927</v>
      </c>
      <c r="G649" s="248"/>
      <c r="H649" s="251">
        <v>4.665</v>
      </c>
      <c r="I649" s="252"/>
      <c r="J649" s="248"/>
      <c r="K649" s="248"/>
      <c r="L649" s="253"/>
      <c r="M649" s="254"/>
      <c r="N649" s="255"/>
      <c r="O649" s="255"/>
      <c r="P649" s="255"/>
      <c r="Q649" s="255"/>
      <c r="R649" s="255"/>
      <c r="S649" s="255"/>
      <c r="T649" s="256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57" t="s">
        <v>219</v>
      </c>
      <c r="AU649" s="257" t="s">
        <v>81</v>
      </c>
      <c r="AV649" s="14" t="s">
        <v>81</v>
      </c>
      <c r="AW649" s="14" t="s">
        <v>33</v>
      </c>
      <c r="AX649" s="14" t="s">
        <v>72</v>
      </c>
      <c r="AY649" s="257" t="s">
        <v>207</v>
      </c>
    </row>
    <row r="650" spans="1:51" s="14" customFormat="1" ht="12">
      <c r="A650" s="14"/>
      <c r="B650" s="247"/>
      <c r="C650" s="248"/>
      <c r="D650" s="230" t="s">
        <v>219</v>
      </c>
      <c r="E650" s="249" t="s">
        <v>19</v>
      </c>
      <c r="F650" s="250" t="s">
        <v>928</v>
      </c>
      <c r="G650" s="248"/>
      <c r="H650" s="251">
        <v>35</v>
      </c>
      <c r="I650" s="252"/>
      <c r="J650" s="248"/>
      <c r="K650" s="248"/>
      <c r="L650" s="253"/>
      <c r="M650" s="254"/>
      <c r="N650" s="255"/>
      <c r="O650" s="255"/>
      <c r="P650" s="255"/>
      <c r="Q650" s="255"/>
      <c r="R650" s="255"/>
      <c r="S650" s="255"/>
      <c r="T650" s="256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57" t="s">
        <v>219</v>
      </c>
      <c r="AU650" s="257" t="s">
        <v>81</v>
      </c>
      <c r="AV650" s="14" t="s">
        <v>81</v>
      </c>
      <c r="AW650" s="14" t="s">
        <v>33</v>
      </c>
      <c r="AX650" s="14" t="s">
        <v>72</v>
      </c>
      <c r="AY650" s="257" t="s">
        <v>207</v>
      </c>
    </row>
    <row r="651" spans="1:51" s="14" customFormat="1" ht="12">
      <c r="A651" s="14"/>
      <c r="B651" s="247"/>
      <c r="C651" s="248"/>
      <c r="D651" s="230" t="s">
        <v>219</v>
      </c>
      <c r="E651" s="249" t="s">
        <v>19</v>
      </c>
      <c r="F651" s="250" t="s">
        <v>929</v>
      </c>
      <c r="G651" s="248"/>
      <c r="H651" s="251">
        <v>7.98</v>
      </c>
      <c r="I651" s="252"/>
      <c r="J651" s="248"/>
      <c r="K651" s="248"/>
      <c r="L651" s="253"/>
      <c r="M651" s="254"/>
      <c r="N651" s="255"/>
      <c r="O651" s="255"/>
      <c r="P651" s="255"/>
      <c r="Q651" s="255"/>
      <c r="R651" s="255"/>
      <c r="S651" s="255"/>
      <c r="T651" s="256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57" t="s">
        <v>219</v>
      </c>
      <c r="AU651" s="257" t="s">
        <v>81</v>
      </c>
      <c r="AV651" s="14" t="s">
        <v>81</v>
      </c>
      <c r="AW651" s="14" t="s">
        <v>33</v>
      </c>
      <c r="AX651" s="14" t="s">
        <v>72</v>
      </c>
      <c r="AY651" s="257" t="s">
        <v>207</v>
      </c>
    </row>
    <row r="652" spans="1:51" s="15" customFormat="1" ht="12">
      <c r="A652" s="15"/>
      <c r="B652" s="258"/>
      <c r="C652" s="259"/>
      <c r="D652" s="230" t="s">
        <v>219</v>
      </c>
      <c r="E652" s="260" t="s">
        <v>19</v>
      </c>
      <c r="F652" s="261" t="s">
        <v>222</v>
      </c>
      <c r="G652" s="259"/>
      <c r="H652" s="262">
        <v>47.645</v>
      </c>
      <c r="I652" s="263"/>
      <c r="J652" s="259"/>
      <c r="K652" s="259"/>
      <c r="L652" s="264"/>
      <c r="M652" s="265"/>
      <c r="N652" s="266"/>
      <c r="O652" s="266"/>
      <c r="P652" s="266"/>
      <c r="Q652" s="266"/>
      <c r="R652" s="266"/>
      <c r="S652" s="266"/>
      <c r="T652" s="267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T652" s="268" t="s">
        <v>219</v>
      </c>
      <c r="AU652" s="268" t="s">
        <v>81</v>
      </c>
      <c r="AV652" s="15" t="s">
        <v>111</v>
      </c>
      <c r="AW652" s="15" t="s">
        <v>33</v>
      </c>
      <c r="AX652" s="15" t="s">
        <v>79</v>
      </c>
      <c r="AY652" s="268" t="s">
        <v>207</v>
      </c>
    </row>
    <row r="653" spans="1:65" s="2" customFormat="1" ht="33" customHeight="1">
      <c r="A653" s="41"/>
      <c r="B653" s="42"/>
      <c r="C653" s="217" t="s">
        <v>930</v>
      </c>
      <c r="D653" s="217" t="s">
        <v>209</v>
      </c>
      <c r="E653" s="218" t="s">
        <v>931</v>
      </c>
      <c r="F653" s="219" t="s">
        <v>932</v>
      </c>
      <c r="G653" s="220" t="s">
        <v>244</v>
      </c>
      <c r="H653" s="221">
        <v>2</v>
      </c>
      <c r="I653" s="222"/>
      <c r="J653" s="223">
        <f>ROUND(I653*H653,2)</f>
        <v>0</v>
      </c>
      <c r="K653" s="219" t="s">
        <v>213</v>
      </c>
      <c r="L653" s="47"/>
      <c r="M653" s="224" t="s">
        <v>19</v>
      </c>
      <c r="N653" s="225" t="s">
        <v>43</v>
      </c>
      <c r="O653" s="87"/>
      <c r="P653" s="226">
        <f>O653*H653</f>
        <v>0</v>
      </c>
      <c r="Q653" s="226">
        <v>0</v>
      </c>
      <c r="R653" s="226">
        <f>Q653*H653</f>
        <v>0</v>
      </c>
      <c r="S653" s="226">
        <v>0.004</v>
      </c>
      <c r="T653" s="227">
        <f>S653*H653</f>
        <v>0.008</v>
      </c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R653" s="228" t="s">
        <v>351</v>
      </c>
      <c r="AT653" s="228" t="s">
        <v>209</v>
      </c>
      <c r="AU653" s="228" t="s">
        <v>81</v>
      </c>
      <c r="AY653" s="20" t="s">
        <v>207</v>
      </c>
      <c r="BE653" s="229">
        <f>IF(N653="základní",J653,0)</f>
        <v>0</v>
      </c>
      <c r="BF653" s="229">
        <f>IF(N653="snížená",J653,0)</f>
        <v>0</v>
      </c>
      <c r="BG653" s="229">
        <f>IF(N653="zákl. přenesená",J653,0)</f>
        <v>0</v>
      </c>
      <c r="BH653" s="229">
        <f>IF(N653="sníž. přenesená",J653,0)</f>
        <v>0</v>
      </c>
      <c r="BI653" s="229">
        <f>IF(N653="nulová",J653,0)</f>
        <v>0</v>
      </c>
      <c r="BJ653" s="20" t="s">
        <v>79</v>
      </c>
      <c r="BK653" s="229">
        <f>ROUND(I653*H653,2)</f>
        <v>0</v>
      </c>
      <c r="BL653" s="20" t="s">
        <v>351</v>
      </c>
      <c r="BM653" s="228" t="s">
        <v>933</v>
      </c>
    </row>
    <row r="654" spans="1:47" s="2" customFormat="1" ht="12">
      <c r="A654" s="41"/>
      <c r="B654" s="42"/>
      <c r="C654" s="43"/>
      <c r="D654" s="230" t="s">
        <v>215</v>
      </c>
      <c r="E654" s="43"/>
      <c r="F654" s="231" t="s">
        <v>934</v>
      </c>
      <c r="G654" s="43"/>
      <c r="H654" s="43"/>
      <c r="I654" s="232"/>
      <c r="J654" s="43"/>
      <c r="K654" s="43"/>
      <c r="L654" s="47"/>
      <c r="M654" s="233"/>
      <c r="N654" s="234"/>
      <c r="O654" s="87"/>
      <c r="P654" s="87"/>
      <c r="Q654" s="87"/>
      <c r="R654" s="87"/>
      <c r="S654" s="87"/>
      <c r="T654" s="88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T654" s="20" t="s">
        <v>215</v>
      </c>
      <c r="AU654" s="20" t="s">
        <v>81</v>
      </c>
    </row>
    <row r="655" spans="1:47" s="2" customFormat="1" ht="12">
      <c r="A655" s="41"/>
      <c r="B655" s="42"/>
      <c r="C655" s="43"/>
      <c r="D655" s="235" t="s">
        <v>217</v>
      </c>
      <c r="E655" s="43"/>
      <c r="F655" s="236" t="s">
        <v>935</v>
      </c>
      <c r="G655" s="43"/>
      <c r="H655" s="43"/>
      <c r="I655" s="232"/>
      <c r="J655" s="43"/>
      <c r="K655" s="43"/>
      <c r="L655" s="47"/>
      <c r="M655" s="233"/>
      <c r="N655" s="234"/>
      <c r="O655" s="87"/>
      <c r="P655" s="87"/>
      <c r="Q655" s="87"/>
      <c r="R655" s="87"/>
      <c r="S655" s="87"/>
      <c r="T655" s="88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T655" s="20" t="s">
        <v>217</v>
      </c>
      <c r="AU655" s="20" t="s">
        <v>81</v>
      </c>
    </row>
    <row r="656" spans="1:51" s="13" customFormat="1" ht="12">
      <c r="A656" s="13"/>
      <c r="B656" s="237"/>
      <c r="C656" s="238"/>
      <c r="D656" s="230" t="s">
        <v>219</v>
      </c>
      <c r="E656" s="239" t="s">
        <v>19</v>
      </c>
      <c r="F656" s="240" t="s">
        <v>936</v>
      </c>
      <c r="G656" s="238"/>
      <c r="H656" s="239" t="s">
        <v>19</v>
      </c>
      <c r="I656" s="241"/>
      <c r="J656" s="238"/>
      <c r="K656" s="238"/>
      <c r="L656" s="242"/>
      <c r="M656" s="243"/>
      <c r="N656" s="244"/>
      <c r="O656" s="244"/>
      <c r="P656" s="244"/>
      <c r="Q656" s="244"/>
      <c r="R656" s="244"/>
      <c r="S656" s="244"/>
      <c r="T656" s="245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6" t="s">
        <v>219</v>
      </c>
      <c r="AU656" s="246" t="s">
        <v>81</v>
      </c>
      <c r="AV656" s="13" t="s">
        <v>79</v>
      </c>
      <c r="AW656" s="13" t="s">
        <v>33</v>
      </c>
      <c r="AX656" s="13" t="s">
        <v>72</v>
      </c>
      <c r="AY656" s="246" t="s">
        <v>207</v>
      </c>
    </row>
    <row r="657" spans="1:51" s="14" customFormat="1" ht="12">
      <c r="A657" s="14"/>
      <c r="B657" s="247"/>
      <c r="C657" s="248"/>
      <c r="D657" s="230" t="s">
        <v>219</v>
      </c>
      <c r="E657" s="249" t="s">
        <v>19</v>
      </c>
      <c r="F657" s="250" t="s">
        <v>81</v>
      </c>
      <c r="G657" s="248"/>
      <c r="H657" s="251">
        <v>2</v>
      </c>
      <c r="I657" s="252"/>
      <c r="J657" s="248"/>
      <c r="K657" s="248"/>
      <c r="L657" s="253"/>
      <c r="M657" s="254"/>
      <c r="N657" s="255"/>
      <c r="O657" s="255"/>
      <c r="P657" s="255"/>
      <c r="Q657" s="255"/>
      <c r="R657" s="255"/>
      <c r="S657" s="255"/>
      <c r="T657" s="256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57" t="s">
        <v>219</v>
      </c>
      <c r="AU657" s="257" t="s">
        <v>81</v>
      </c>
      <c r="AV657" s="14" t="s">
        <v>81</v>
      </c>
      <c r="AW657" s="14" t="s">
        <v>33</v>
      </c>
      <c r="AX657" s="14" t="s">
        <v>72</v>
      </c>
      <c r="AY657" s="257" t="s">
        <v>207</v>
      </c>
    </row>
    <row r="658" spans="1:51" s="15" customFormat="1" ht="12">
      <c r="A658" s="15"/>
      <c r="B658" s="258"/>
      <c r="C658" s="259"/>
      <c r="D658" s="230" t="s">
        <v>219</v>
      </c>
      <c r="E658" s="260" t="s">
        <v>19</v>
      </c>
      <c r="F658" s="261" t="s">
        <v>222</v>
      </c>
      <c r="G658" s="259"/>
      <c r="H658" s="262">
        <v>2</v>
      </c>
      <c r="I658" s="263"/>
      <c r="J658" s="259"/>
      <c r="K658" s="259"/>
      <c r="L658" s="264"/>
      <c r="M658" s="265"/>
      <c r="N658" s="266"/>
      <c r="O658" s="266"/>
      <c r="P658" s="266"/>
      <c r="Q658" s="266"/>
      <c r="R658" s="266"/>
      <c r="S658" s="266"/>
      <c r="T658" s="267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T658" s="268" t="s">
        <v>219</v>
      </c>
      <c r="AU658" s="268" t="s">
        <v>81</v>
      </c>
      <c r="AV658" s="15" t="s">
        <v>111</v>
      </c>
      <c r="AW658" s="15" t="s">
        <v>33</v>
      </c>
      <c r="AX658" s="15" t="s">
        <v>79</v>
      </c>
      <c r="AY658" s="268" t="s">
        <v>207</v>
      </c>
    </row>
    <row r="659" spans="1:65" s="2" customFormat="1" ht="24.15" customHeight="1">
      <c r="A659" s="41"/>
      <c r="B659" s="42"/>
      <c r="C659" s="217" t="s">
        <v>937</v>
      </c>
      <c r="D659" s="217" t="s">
        <v>209</v>
      </c>
      <c r="E659" s="218" t="s">
        <v>938</v>
      </c>
      <c r="F659" s="219" t="s">
        <v>939</v>
      </c>
      <c r="G659" s="220" t="s">
        <v>244</v>
      </c>
      <c r="H659" s="221">
        <v>1</v>
      </c>
      <c r="I659" s="222"/>
      <c r="J659" s="223">
        <f>ROUND(I659*H659,2)</f>
        <v>0</v>
      </c>
      <c r="K659" s="219" t="s">
        <v>213</v>
      </c>
      <c r="L659" s="47"/>
      <c r="M659" s="224" t="s">
        <v>19</v>
      </c>
      <c r="N659" s="225" t="s">
        <v>43</v>
      </c>
      <c r="O659" s="87"/>
      <c r="P659" s="226">
        <f>O659*H659</f>
        <v>0</v>
      </c>
      <c r="Q659" s="226">
        <v>0</v>
      </c>
      <c r="R659" s="226">
        <f>Q659*H659</f>
        <v>0</v>
      </c>
      <c r="S659" s="226">
        <v>0</v>
      </c>
      <c r="T659" s="227">
        <f>S659*H659</f>
        <v>0</v>
      </c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R659" s="228" t="s">
        <v>351</v>
      </c>
      <c r="AT659" s="228" t="s">
        <v>209</v>
      </c>
      <c r="AU659" s="228" t="s">
        <v>81</v>
      </c>
      <c r="AY659" s="20" t="s">
        <v>207</v>
      </c>
      <c r="BE659" s="229">
        <f>IF(N659="základní",J659,0)</f>
        <v>0</v>
      </c>
      <c r="BF659" s="229">
        <f>IF(N659="snížená",J659,0)</f>
        <v>0</v>
      </c>
      <c r="BG659" s="229">
        <f>IF(N659="zákl. přenesená",J659,0)</f>
        <v>0</v>
      </c>
      <c r="BH659" s="229">
        <f>IF(N659="sníž. přenesená",J659,0)</f>
        <v>0</v>
      </c>
      <c r="BI659" s="229">
        <f>IF(N659="nulová",J659,0)</f>
        <v>0</v>
      </c>
      <c r="BJ659" s="20" t="s">
        <v>79</v>
      </c>
      <c r="BK659" s="229">
        <f>ROUND(I659*H659,2)</f>
        <v>0</v>
      </c>
      <c r="BL659" s="20" t="s">
        <v>351</v>
      </c>
      <c r="BM659" s="228" t="s">
        <v>940</v>
      </c>
    </row>
    <row r="660" spans="1:47" s="2" customFormat="1" ht="12">
      <c r="A660" s="41"/>
      <c r="B660" s="42"/>
      <c r="C660" s="43"/>
      <c r="D660" s="230" t="s">
        <v>215</v>
      </c>
      <c r="E660" s="43"/>
      <c r="F660" s="231" t="s">
        <v>941</v>
      </c>
      <c r="G660" s="43"/>
      <c r="H660" s="43"/>
      <c r="I660" s="232"/>
      <c r="J660" s="43"/>
      <c r="K660" s="43"/>
      <c r="L660" s="47"/>
      <c r="M660" s="233"/>
      <c r="N660" s="234"/>
      <c r="O660" s="87"/>
      <c r="P660" s="87"/>
      <c r="Q660" s="87"/>
      <c r="R660" s="87"/>
      <c r="S660" s="87"/>
      <c r="T660" s="88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T660" s="20" t="s">
        <v>215</v>
      </c>
      <c r="AU660" s="20" t="s">
        <v>81</v>
      </c>
    </row>
    <row r="661" spans="1:47" s="2" customFormat="1" ht="12">
      <c r="A661" s="41"/>
      <c r="B661" s="42"/>
      <c r="C661" s="43"/>
      <c r="D661" s="235" t="s">
        <v>217</v>
      </c>
      <c r="E661" s="43"/>
      <c r="F661" s="236" t="s">
        <v>942</v>
      </c>
      <c r="G661" s="43"/>
      <c r="H661" s="43"/>
      <c r="I661" s="232"/>
      <c r="J661" s="43"/>
      <c r="K661" s="43"/>
      <c r="L661" s="47"/>
      <c r="M661" s="233"/>
      <c r="N661" s="234"/>
      <c r="O661" s="87"/>
      <c r="P661" s="87"/>
      <c r="Q661" s="87"/>
      <c r="R661" s="87"/>
      <c r="S661" s="87"/>
      <c r="T661" s="88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T661" s="20" t="s">
        <v>217</v>
      </c>
      <c r="AU661" s="20" t="s">
        <v>81</v>
      </c>
    </row>
    <row r="662" spans="1:51" s="14" customFormat="1" ht="12">
      <c r="A662" s="14"/>
      <c r="B662" s="247"/>
      <c r="C662" s="248"/>
      <c r="D662" s="230" t="s">
        <v>219</v>
      </c>
      <c r="E662" s="249" t="s">
        <v>19</v>
      </c>
      <c r="F662" s="250" t="s">
        <v>943</v>
      </c>
      <c r="G662" s="248"/>
      <c r="H662" s="251">
        <v>1</v>
      </c>
      <c r="I662" s="252"/>
      <c r="J662" s="248"/>
      <c r="K662" s="248"/>
      <c r="L662" s="253"/>
      <c r="M662" s="254"/>
      <c r="N662" s="255"/>
      <c r="O662" s="255"/>
      <c r="P662" s="255"/>
      <c r="Q662" s="255"/>
      <c r="R662" s="255"/>
      <c r="S662" s="255"/>
      <c r="T662" s="256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57" t="s">
        <v>219</v>
      </c>
      <c r="AU662" s="257" t="s">
        <v>81</v>
      </c>
      <c r="AV662" s="14" t="s">
        <v>81</v>
      </c>
      <c r="AW662" s="14" t="s">
        <v>33</v>
      </c>
      <c r="AX662" s="14" t="s">
        <v>79</v>
      </c>
      <c r="AY662" s="257" t="s">
        <v>207</v>
      </c>
    </row>
    <row r="663" spans="1:65" s="2" customFormat="1" ht="24.15" customHeight="1">
      <c r="A663" s="41"/>
      <c r="B663" s="42"/>
      <c r="C663" s="217" t="s">
        <v>944</v>
      </c>
      <c r="D663" s="217" t="s">
        <v>209</v>
      </c>
      <c r="E663" s="218" t="s">
        <v>945</v>
      </c>
      <c r="F663" s="219" t="s">
        <v>946</v>
      </c>
      <c r="G663" s="220" t="s">
        <v>244</v>
      </c>
      <c r="H663" s="221">
        <v>1</v>
      </c>
      <c r="I663" s="222"/>
      <c r="J663" s="223">
        <f>ROUND(I663*H663,2)</f>
        <v>0</v>
      </c>
      <c r="K663" s="219" t="s">
        <v>213</v>
      </c>
      <c r="L663" s="47"/>
      <c r="M663" s="224" t="s">
        <v>19</v>
      </c>
      <c r="N663" s="225" t="s">
        <v>43</v>
      </c>
      <c r="O663" s="87"/>
      <c r="P663" s="226">
        <f>O663*H663</f>
        <v>0</v>
      </c>
      <c r="Q663" s="226">
        <v>0.00047</v>
      </c>
      <c r="R663" s="226">
        <f>Q663*H663</f>
        <v>0.00047</v>
      </c>
      <c r="S663" s="226">
        <v>0</v>
      </c>
      <c r="T663" s="227">
        <f>S663*H663</f>
        <v>0</v>
      </c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R663" s="228" t="s">
        <v>351</v>
      </c>
      <c r="AT663" s="228" t="s">
        <v>209</v>
      </c>
      <c r="AU663" s="228" t="s">
        <v>81</v>
      </c>
      <c r="AY663" s="20" t="s">
        <v>207</v>
      </c>
      <c r="BE663" s="229">
        <f>IF(N663="základní",J663,0)</f>
        <v>0</v>
      </c>
      <c r="BF663" s="229">
        <f>IF(N663="snížená",J663,0)</f>
        <v>0</v>
      </c>
      <c r="BG663" s="229">
        <f>IF(N663="zákl. přenesená",J663,0)</f>
        <v>0</v>
      </c>
      <c r="BH663" s="229">
        <f>IF(N663="sníž. přenesená",J663,0)</f>
        <v>0</v>
      </c>
      <c r="BI663" s="229">
        <f>IF(N663="nulová",J663,0)</f>
        <v>0</v>
      </c>
      <c r="BJ663" s="20" t="s">
        <v>79</v>
      </c>
      <c r="BK663" s="229">
        <f>ROUND(I663*H663,2)</f>
        <v>0</v>
      </c>
      <c r="BL663" s="20" t="s">
        <v>351</v>
      </c>
      <c r="BM663" s="228" t="s">
        <v>947</v>
      </c>
    </row>
    <row r="664" spans="1:47" s="2" customFormat="1" ht="12">
      <c r="A664" s="41"/>
      <c r="B664" s="42"/>
      <c r="C664" s="43"/>
      <c r="D664" s="230" t="s">
        <v>215</v>
      </c>
      <c r="E664" s="43"/>
      <c r="F664" s="231" t="s">
        <v>948</v>
      </c>
      <c r="G664" s="43"/>
      <c r="H664" s="43"/>
      <c r="I664" s="232"/>
      <c r="J664" s="43"/>
      <c r="K664" s="43"/>
      <c r="L664" s="47"/>
      <c r="M664" s="233"/>
      <c r="N664" s="234"/>
      <c r="O664" s="87"/>
      <c r="P664" s="87"/>
      <c r="Q664" s="87"/>
      <c r="R664" s="87"/>
      <c r="S664" s="87"/>
      <c r="T664" s="88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T664" s="20" t="s">
        <v>215</v>
      </c>
      <c r="AU664" s="20" t="s">
        <v>81</v>
      </c>
    </row>
    <row r="665" spans="1:47" s="2" customFormat="1" ht="12">
      <c r="A665" s="41"/>
      <c r="B665" s="42"/>
      <c r="C665" s="43"/>
      <c r="D665" s="235" t="s">
        <v>217</v>
      </c>
      <c r="E665" s="43"/>
      <c r="F665" s="236" t="s">
        <v>949</v>
      </c>
      <c r="G665" s="43"/>
      <c r="H665" s="43"/>
      <c r="I665" s="232"/>
      <c r="J665" s="43"/>
      <c r="K665" s="43"/>
      <c r="L665" s="47"/>
      <c r="M665" s="233"/>
      <c r="N665" s="234"/>
      <c r="O665" s="87"/>
      <c r="P665" s="87"/>
      <c r="Q665" s="87"/>
      <c r="R665" s="87"/>
      <c r="S665" s="87"/>
      <c r="T665" s="88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T665" s="20" t="s">
        <v>217</v>
      </c>
      <c r="AU665" s="20" t="s">
        <v>81</v>
      </c>
    </row>
    <row r="666" spans="1:65" s="2" customFormat="1" ht="44.25" customHeight="1">
      <c r="A666" s="41"/>
      <c r="B666" s="42"/>
      <c r="C666" s="269" t="s">
        <v>950</v>
      </c>
      <c r="D666" s="269" t="s">
        <v>223</v>
      </c>
      <c r="E666" s="270" t="s">
        <v>951</v>
      </c>
      <c r="F666" s="271" t="s">
        <v>952</v>
      </c>
      <c r="G666" s="272" t="s">
        <v>244</v>
      </c>
      <c r="H666" s="273">
        <v>1</v>
      </c>
      <c r="I666" s="274"/>
      <c r="J666" s="275">
        <f>ROUND(I666*H666,2)</f>
        <v>0</v>
      </c>
      <c r="K666" s="271" t="s">
        <v>331</v>
      </c>
      <c r="L666" s="276"/>
      <c r="M666" s="277" t="s">
        <v>19</v>
      </c>
      <c r="N666" s="278" t="s">
        <v>43</v>
      </c>
      <c r="O666" s="87"/>
      <c r="P666" s="226">
        <f>O666*H666</f>
        <v>0</v>
      </c>
      <c r="Q666" s="226">
        <v>0</v>
      </c>
      <c r="R666" s="226">
        <f>Q666*H666</f>
        <v>0</v>
      </c>
      <c r="S666" s="226">
        <v>0</v>
      </c>
      <c r="T666" s="227">
        <f>S666*H666</f>
        <v>0</v>
      </c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R666" s="228" t="s">
        <v>421</v>
      </c>
      <c r="AT666" s="228" t="s">
        <v>223</v>
      </c>
      <c r="AU666" s="228" t="s">
        <v>81</v>
      </c>
      <c r="AY666" s="20" t="s">
        <v>207</v>
      </c>
      <c r="BE666" s="229">
        <f>IF(N666="základní",J666,0)</f>
        <v>0</v>
      </c>
      <c r="BF666" s="229">
        <f>IF(N666="snížená",J666,0)</f>
        <v>0</v>
      </c>
      <c r="BG666" s="229">
        <f>IF(N666="zákl. přenesená",J666,0)</f>
        <v>0</v>
      </c>
      <c r="BH666" s="229">
        <f>IF(N666="sníž. přenesená",J666,0)</f>
        <v>0</v>
      </c>
      <c r="BI666" s="229">
        <f>IF(N666="nulová",J666,0)</f>
        <v>0</v>
      </c>
      <c r="BJ666" s="20" t="s">
        <v>79</v>
      </c>
      <c r="BK666" s="229">
        <f>ROUND(I666*H666,2)</f>
        <v>0</v>
      </c>
      <c r="BL666" s="20" t="s">
        <v>351</v>
      </c>
      <c r="BM666" s="228" t="s">
        <v>953</v>
      </c>
    </row>
    <row r="667" spans="1:47" s="2" customFormat="1" ht="12">
      <c r="A667" s="41"/>
      <c r="B667" s="42"/>
      <c r="C667" s="43"/>
      <c r="D667" s="230" t="s">
        <v>215</v>
      </c>
      <c r="E667" s="43"/>
      <c r="F667" s="231" t="s">
        <v>952</v>
      </c>
      <c r="G667" s="43"/>
      <c r="H667" s="43"/>
      <c r="I667" s="232"/>
      <c r="J667" s="43"/>
      <c r="K667" s="43"/>
      <c r="L667" s="47"/>
      <c r="M667" s="233"/>
      <c r="N667" s="234"/>
      <c r="O667" s="87"/>
      <c r="P667" s="87"/>
      <c r="Q667" s="87"/>
      <c r="R667" s="87"/>
      <c r="S667" s="87"/>
      <c r="T667" s="88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T667" s="20" t="s">
        <v>215</v>
      </c>
      <c r="AU667" s="20" t="s">
        <v>81</v>
      </c>
    </row>
    <row r="668" spans="1:65" s="2" customFormat="1" ht="16.5" customHeight="1">
      <c r="A668" s="41"/>
      <c r="B668" s="42"/>
      <c r="C668" s="217" t="s">
        <v>954</v>
      </c>
      <c r="D668" s="217" t="s">
        <v>209</v>
      </c>
      <c r="E668" s="218" t="s">
        <v>955</v>
      </c>
      <c r="F668" s="219" t="s">
        <v>956</v>
      </c>
      <c r="G668" s="220" t="s">
        <v>244</v>
      </c>
      <c r="H668" s="221">
        <v>1</v>
      </c>
      <c r="I668" s="222"/>
      <c r="J668" s="223">
        <f>ROUND(I668*H668,2)</f>
        <v>0</v>
      </c>
      <c r="K668" s="219" t="s">
        <v>331</v>
      </c>
      <c r="L668" s="47"/>
      <c r="M668" s="224" t="s">
        <v>19</v>
      </c>
      <c r="N668" s="225" t="s">
        <v>43</v>
      </c>
      <c r="O668" s="87"/>
      <c r="P668" s="226">
        <f>O668*H668</f>
        <v>0</v>
      </c>
      <c r="Q668" s="226">
        <v>0</v>
      </c>
      <c r="R668" s="226">
        <f>Q668*H668</f>
        <v>0</v>
      </c>
      <c r="S668" s="226">
        <v>0</v>
      </c>
      <c r="T668" s="227">
        <f>S668*H668</f>
        <v>0</v>
      </c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R668" s="228" t="s">
        <v>111</v>
      </c>
      <c r="AT668" s="228" t="s">
        <v>209</v>
      </c>
      <c r="AU668" s="228" t="s">
        <v>81</v>
      </c>
      <c r="AY668" s="20" t="s">
        <v>207</v>
      </c>
      <c r="BE668" s="229">
        <f>IF(N668="základní",J668,0)</f>
        <v>0</v>
      </c>
      <c r="BF668" s="229">
        <f>IF(N668="snížená",J668,0)</f>
        <v>0</v>
      </c>
      <c r="BG668" s="229">
        <f>IF(N668="zákl. přenesená",J668,0)</f>
        <v>0</v>
      </c>
      <c r="BH668" s="229">
        <f>IF(N668="sníž. přenesená",J668,0)</f>
        <v>0</v>
      </c>
      <c r="BI668" s="229">
        <f>IF(N668="nulová",J668,0)</f>
        <v>0</v>
      </c>
      <c r="BJ668" s="20" t="s">
        <v>79</v>
      </c>
      <c r="BK668" s="229">
        <f>ROUND(I668*H668,2)</f>
        <v>0</v>
      </c>
      <c r="BL668" s="20" t="s">
        <v>111</v>
      </c>
      <c r="BM668" s="228" t="s">
        <v>957</v>
      </c>
    </row>
    <row r="669" spans="1:47" s="2" customFormat="1" ht="12">
      <c r="A669" s="41"/>
      <c r="B669" s="42"/>
      <c r="C669" s="43"/>
      <c r="D669" s="230" t="s">
        <v>215</v>
      </c>
      <c r="E669" s="43"/>
      <c r="F669" s="231" t="s">
        <v>956</v>
      </c>
      <c r="G669" s="43"/>
      <c r="H669" s="43"/>
      <c r="I669" s="232"/>
      <c r="J669" s="43"/>
      <c r="K669" s="43"/>
      <c r="L669" s="47"/>
      <c r="M669" s="233"/>
      <c r="N669" s="234"/>
      <c r="O669" s="87"/>
      <c r="P669" s="87"/>
      <c r="Q669" s="87"/>
      <c r="R669" s="87"/>
      <c r="S669" s="87"/>
      <c r="T669" s="88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T669" s="20" t="s">
        <v>215</v>
      </c>
      <c r="AU669" s="20" t="s">
        <v>81</v>
      </c>
    </row>
    <row r="670" spans="1:65" s="2" customFormat="1" ht="44.25" customHeight="1">
      <c r="A670" s="41"/>
      <c r="B670" s="42"/>
      <c r="C670" s="269" t="s">
        <v>958</v>
      </c>
      <c r="D670" s="269" t="s">
        <v>223</v>
      </c>
      <c r="E670" s="270" t="s">
        <v>959</v>
      </c>
      <c r="F670" s="271" t="s">
        <v>960</v>
      </c>
      <c r="G670" s="272" t="s">
        <v>345</v>
      </c>
      <c r="H670" s="273">
        <v>1</v>
      </c>
      <c r="I670" s="274"/>
      <c r="J670" s="275">
        <f>ROUND(I670*H670,2)</f>
        <v>0</v>
      </c>
      <c r="K670" s="271" t="s">
        <v>331</v>
      </c>
      <c r="L670" s="276"/>
      <c r="M670" s="277" t="s">
        <v>19</v>
      </c>
      <c r="N670" s="278" t="s">
        <v>43</v>
      </c>
      <c r="O670" s="87"/>
      <c r="P670" s="226">
        <f>O670*H670</f>
        <v>0</v>
      </c>
      <c r="Q670" s="226">
        <v>0</v>
      </c>
      <c r="R670" s="226">
        <f>Q670*H670</f>
        <v>0</v>
      </c>
      <c r="S670" s="226">
        <v>0</v>
      </c>
      <c r="T670" s="227">
        <f>S670*H670</f>
        <v>0</v>
      </c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R670" s="228" t="s">
        <v>227</v>
      </c>
      <c r="AT670" s="228" t="s">
        <v>223</v>
      </c>
      <c r="AU670" s="228" t="s">
        <v>81</v>
      </c>
      <c r="AY670" s="20" t="s">
        <v>207</v>
      </c>
      <c r="BE670" s="229">
        <f>IF(N670="základní",J670,0)</f>
        <v>0</v>
      </c>
      <c r="BF670" s="229">
        <f>IF(N670="snížená",J670,0)</f>
        <v>0</v>
      </c>
      <c r="BG670" s="229">
        <f>IF(N670="zákl. přenesená",J670,0)</f>
        <v>0</v>
      </c>
      <c r="BH670" s="229">
        <f>IF(N670="sníž. přenesená",J670,0)</f>
        <v>0</v>
      </c>
      <c r="BI670" s="229">
        <f>IF(N670="nulová",J670,0)</f>
        <v>0</v>
      </c>
      <c r="BJ670" s="20" t="s">
        <v>79</v>
      </c>
      <c r="BK670" s="229">
        <f>ROUND(I670*H670,2)</f>
        <v>0</v>
      </c>
      <c r="BL670" s="20" t="s">
        <v>111</v>
      </c>
      <c r="BM670" s="228" t="s">
        <v>961</v>
      </c>
    </row>
    <row r="671" spans="1:47" s="2" customFormat="1" ht="12">
      <c r="A671" s="41"/>
      <c r="B671" s="42"/>
      <c r="C671" s="43"/>
      <c r="D671" s="230" t="s">
        <v>215</v>
      </c>
      <c r="E671" s="43"/>
      <c r="F671" s="231" t="s">
        <v>960</v>
      </c>
      <c r="G671" s="43"/>
      <c r="H671" s="43"/>
      <c r="I671" s="232"/>
      <c r="J671" s="43"/>
      <c r="K671" s="43"/>
      <c r="L671" s="47"/>
      <c r="M671" s="233"/>
      <c r="N671" s="234"/>
      <c r="O671" s="87"/>
      <c r="P671" s="87"/>
      <c r="Q671" s="87"/>
      <c r="R671" s="87"/>
      <c r="S671" s="87"/>
      <c r="T671" s="88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T671" s="20" t="s">
        <v>215</v>
      </c>
      <c r="AU671" s="20" t="s">
        <v>81</v>
      </c>
    </row>
    <row r="672" spans="1:65" s="2" customFormat="1" ht="16.5" customHeight="1">
      <c r="A672" s="41"/>
      <c r="B672" s="42"/>
      <c r="C672" s="217" t="s">
        <v>962</v>
      </c>
      <c r="D672" s="217" t="s">
        <v>209</v>
      </c>
      <c r="E672" s="218" t="s">
        <v>963</v>
      </c>
      <c r="F672" s="219" t="s">
        <v>964</v>
      </c>
      <c r="G672" s="220" t="s">
        <v>244</v>
      </c>
      <c r="H672" s="221">
        <v>1</v>
      </c>
      <c r="I672" s="222"/>
      <c r="J672" s="223">
        <f>ROUND(I672*H672,2)</f>
        <v>0</v>
      </c>
      <c r="K672" s="219" t="s">
        <v>331</v>
      </c>
      <c r="L672" s="47"/>
      <c r="M672" s="224" t="s">
        <v>19</v>
      </c>
      <c r="N672" s="225" t="s">
        <v>43</v>
      </c>
      <c r="O672" s="87"/>
      <c r="P672" s="226">
        <f>O672*H672</f>
        <v>0</v>
      </c>
      <c r="Q672" s="226">
        <v>0</v>
      </c>
      <c r="R672" s="226">
        <f>Q672*H672</f>
        <v>0</v>
      </c>
      <c r="S672" s="226">
        <v>0</v>
      </c>
      <c r="T672" s="227">
        <f>S672*H672</f>
        <v>0</v>
      </c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R672" s="228" t="s">
        <v>111</v>
      </c>
      <c r="AT672" s="228" t="s">
        <v>209</v>
      </c>
      <c r="AU672" s="228" t="s">
        <v>81</v>
      </c>
      <c r="AY672" s="20" t="s">
        <v>207</v>
      </c>
      <c r="BE672" s="229">
        <f>IF(N672="základní",J672,0)</f>
        <v>0</v>
      </c>
      <c r="BF672" s="229">
        <f>IF(N672="snížená",J672,0)</f>
        <v>0</v>
      </c>
      <c r="BG672" s="229">
        <f>IF(N672="zákl. přenesená",J672,0)</f>
        <v>0</v>
      </c>
      <c r="BH672" s="229">
        <f>IF(N672="sníž. přenesená",J672,0)</f>
        <v>0</v>
      </c>
      <c r="BI672" s="229">
        <f>IF(N672="nulová",J672,0)</f>
        <v>0</v>
      </c>
      <c r="BJ672" s="20" t="s">
        <v>79</v>
      </c>
      <c r="BK672" s="229">
        <f>ROUND(I672*H672,2)</f>
        <v>0</v>
      </c>
      <c r="BL672" s="20" t="s">
        <v>111</v>
      </c>
      <c r="BM672" s="228" t="s">
        <v>965</v>
      </c>
    </row>
    <row r="673" spans="1:47" s="2" customFormat="1" ht="12">
      <c r="A673" s="41"/>
      <c r="B673" s="42"/>
      <c r="C673" s="43"/>
      <c r="D673" s="230" t="s">
        <v>215</v>
      </c>
      <c r="E673" s="43"/>
      <c r="F673" s="231" t="s">
        <v>964</v>
      </c>
      <c r="G673" s="43"/>
      <c r="H673" s="43"/>
      <c r="I673" s="232"/>
      <c r="J673" s="43"/>
      <c r="K673" s="43"/>
      <c r="L673" s="47"/>
      <c r="M673" s="233"/>
      <c r="N673" s="234"/>
      <c r="O673" s="87"/>
      <c r="P673" s="87"/>
      <c r="Q673" s="87"/>
      <c r="R673" s="87"/>
      <c r="S673" s="87"/>
      <c r="T673" s="88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T673" s="20" t="s">
        <v>215</v>
      </c>
      <c r="AU673" s="20" t="s">
        <v>81</v>
      </c>
    </row>
    <row r="674" spans="1:65" s="2" customFormat="1" ht="24.15" customHeight="1">
      <c r="A674" s="41"/>
      <c r="B674" s="42"/>
      <c r="C674" s="269" t="s">
        <v>966</v>
      </c>
      <c r="D674" s="269" t="s">
        <v>223</v>
      </c>
      <c r="E674" s="270" t="s">
        <v>967</v>
      </c>
      <c r="F674" s="271" t="s">
        <v>968</v>
      </c>
      <c r="G674" s="272" t="s">
        <v>244</v>
      </c>
      <c r="H674" s="273">
        <v>1</v>
      </c>
      <c r="I674" s="274"/>
      <c r="J674" s="275">
        <f>ROUND(I674*H674,2)</f>
        <v>0</v>
      </c>
      <c r="K674" s="271" t="s">
        <v>331</v>
      </c>
      <c r="L674" s="276"/>
      <c r="M674" s="277" t="s">
        <v>19</v>
      </c>
      <c r="N674" s="278" t="s">
        <v>43</v>
      </c>
      <c r="O674" s="87"/>
      <c r="P674" s="226">
        <f>O674*H674</f>
        <v>0</v>
      </c>
      <c r="Q674" s="226">
        <v>0</v>
      </c>
      <c r="R674" s="226">
        <f>Q674*H674</f>
        <v>0</v>
      </c>
      <c r="S674" s="226">
        <v>0</v>
      </c>
      <c r="T674" s="227">
        <f>S674*H674</f>
        <v>0</v>
      </c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R674" s="228" t="s">
        <v>227</v>
      </c>
      <c r="AT674" s="228" t="s">
        <v>223</v>
      </c>
      <c r="AU674" s="228" t="s">
        <v>81</v>
      </c>
      <c r="AY674" s="20" t="s">
        <v>207</v>
      </c>
      <c r="BE674" s="229">
        <f>IF(N674="základní",J674,0)</f>
        <v>0</v>
      </c>
      <c r="BF674" s="229">
        <f>IF(N674="snížená",J674,0)</f>
        <v>0</v>
      </c>
      <c r="BG674" s="229">
        <f>IF(N674="zákl. přenesená",J674,0)</f>
        <v>0</v>
      </c>
      <c r="BH674" s="229">
        <f>IF(N674="sníž. přenesená",J674,0)</f>
        <v>0</v>
      </c>
      <c r="BI674" s="229">
        <f>IF(N674="nulová",J674,0)</f>
        <v>0</v>
      </c>
      <c r="BJ674" s="20" t="s">
        <v>79</v>
      </c>
      <c r="BK674" s="229">
        <f>ROUND(I674*H674,2)</f>
        <v>0</v>
      </c>
      <c r="BL674" s="20" t="s">
        <v>111</v>
      </c>
      <c r="BM674" s="228" t="s">
        <v>969</v>
      </c>
    </row>
    <row r="675" spans="1:47" s="2" customFormat="1" ht="12">
      <c r="A675" s="41"/>
      <c r="B675" s="42"/>
      <c r="C675" s="43"/>
      <c r="D675" s="230" t="s">
        <v>215</v>
      </c>
      <c r="E675" s="43"/>
      <c r="F675" s="231" t="s">
        <v>968</v>
      </c>
      <c r="G675" s="43"/>
      <c r="H675" s="43"/>
      <c r="I675" s="232"/>
      <c r="J675" s="43"/>
      <c r="K675" s="43"/>
      <c r="L675" s="47"/>
      <c r="M675" s="233"/>
      <c r="N675" s="234"/>
      <c r="O675" s="87"/>
      <c r="P675" s="87"/>
      <c r="Q675" s="87"/>
      <c r="R675" s="87"/>
      <c r="S675" s="87"/>
      <c r="T675" s="88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T675" s="20" t="s">
        <v>215</v>
      </c>
      <c r="AU675" s="20" t="s">
        <v>81</v>
      </c>
    </row>
    <row r="676" spans="1:65" s="2" customFormat="1" ht="16.5" customHeight="1">
      <c r="A676" s="41"/>
      <c r="B676" s="42"/>
      <c r="C676" s="217" t="s">
        <v>970</v>
      </c>
      <c r="D676" s="217" t="s">
        <v>209</v>
      </c>
      <c r="E676" s="218" t="s">
        <v>971</v>
      </c>
      <c r="F676" s="219" t="s">
        <v>972</v>
      </c>
      <c r="G676" s="220" t="s">
        <v>244</v>
      </c>
      <c r="H676" s="221">
        <v>2</v>
      </c>
      <c r="I676" s="222"/>
      <c r="J676" s="223">
        <f>ROUND(I676*H676,2)</f>
        <v>0</v>
      </c>
      <c r="K676" s="219" t="s">
        <v>331</v>
      </c>
      <c r="L676" s="47"/>
      <c r="M676" s="224" t="s">
        <v>19</v>
      </c>
      <c r="N676" s="225" t="s">
        <v>43</v>
      </c>
      <c r="O676" s="87"/>
      <c r="P676" s="226">
        <f>O676*H676</f>
        <v>0</v>
      </c>
      <c r="Q676" s="226">
        <v>0</v>
      </c>
      <c r="R676" s="226">
        <f>Q676*H676</f>
        <v>0</v>
      </c>
      <c r="S676" s="226">
        <v>0</v>
      </c>
      <c r="T676" s="227">
        <f>S676*H676</f>
        <v>0</v>
      </c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R676" s="228" t="s">
        <v>111</v>
      </c>
      <c r="AT676" s="228" t="s">
        <v>209</v>
      </c>
      <c r="AU676" s="228" t="s">
        <v>81</v>
      </c>
      <c r="AY676" s="20" t="s">
        <v>207</v>
      </c>
      <c r="BE676" s="229">
        <f>IF(N676="základní",J676,0)</f>
        <v>0</v>
      </c>
      <c r="BF676" s="229">
        <f>IF(N676="snížená",J676,0)</f>
        <v>0</v>
      </c>
      <c r="BG676" s="229">
        <f>IF(N676="zákl. přenesená",J676,0)</f>
        <v>0</v>
      </c>
      <c r="BH676" s="229">
        <f>IF(N676="sníž. přenesená",J676,0)</f>
        <v>0</v>
      </c>
      <c r="BI676" s="229">
        <f>IF(N676="nulová",J676,0)</f>
        <v>0</v>
      </c>
      <c r="BJ676" s="20" t="s">
        <v>79</v>
      </c>
      <c r="BK676" s="229">
        <f>ROUND(I676*H676,2)</f>
        <v>0</v>
      </c>
      <c r="BL676" s="20" t="s">
        <v>111</v>
      </c>
      <c r="BM676" s="228" t="s">
        <v>973</v>
      </c>
    </row>
    <row r="677" spans="1:47" s="2" customFormat="1" ht="12">
      <c r="A677" s="41"/>
      <c r="B677" s="42"/>
      <c r="C677" s="43"/>
      <c r="D677" s="230" t="s">
        <v>215</v>
      </c>
      <c r="E677" s="43"/>
      <c r="F677" s="231" t="s">
        <v>972</v>
      </c>
      <c r="G677" s="43"/>
      <c r="H677" s="43"/>
      <c r="I677" s="232"/>
      <c r="J677" s="43"/>
      <c r="K677" s="43"/>
      <c r="L677" s="47"/>
      <c r="M677" s="233"/>
      <c r="N677" s="234"/>
      <c r="O677" s="87"/>
      <c r="P677" s="87"/>
      <c r="Q677" s="87"/>
      <c r="R677" s="87"/>
      <c r="S677" s="87"/>
      <c r="T677" s="88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T677" s="20" t="s">
        <v>215</v>
      </c>
      <c r="AU677" s="20" t="s">
        <v>81</v>
      </c>
    </row>
    <row r="678" spans="1:65" s="2" customFormat="1" ht="37.8" customHeight="1">
      <c r="A678" s="41"/>
      <c r="B678" s="42"/>
      <c r="C678" s="269" t="s">
        <v>974</v>
      </c>
      <c r="D678" s="269" t="s">
        <v>223</v>
      </c>
      <c r="E678" s="270" t="s">
        <v>975</v>
      </c>
      <c r="F678" s="271" t="s">
        <v>976</v>
      </c>
      <c r="G678" s="272" t="s">
        <v>244</v>
      </c>
      <c r="H678" s="273">
        <v>2</v>
      </c>
      <c r="I678" s="274"/>
      <c r="J678" s="275">
        <f>ROUND(I678*H678,2)</f>
        <v>0</v>
      </c>
      <c r="K678" s="271" t="s">
        <v>331</v>
      </c>
      <c r="L678" s="276"/>
      <c r="M678" s="277" t="s">
        <v>19</v>
      </c>
      <c r="N678" s="278" t="s">
        <v>43</v>
      </c>
      <c r="O678" s="87"/>
      <c r="P678" s="226">
        <f>O678*H678</f>
        <v>0</v>
      </c>
      <c r="Q678" s="226">
        <v>0</v>
      </c>
      <c r="R678" s="226">
        <f>Q678*H678</f>
        <v>0</v>
      </c>
      <c r="S678" s="226">
        <v>0</v>
      </c>
      <c r="T678" s="227">
        <f>S678*H678</f>
        <v>0</v>
      </c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R678" s="228" t="s">
        <v>227</v>
      </c>
      <c r="AT678" s="228" t="s">
        <v>223</v>
      </c>
      <c r="AU678" s="228" t="s">
        <v>81</v>
      </c>
      <c r="AY678" s="20" t="s">
        <v>207</v>
      </c>
      <c r="BE678" s="229">
        <f>IF(N678="základní",J678,0)</f>
        <v>0</v>
      </c>
      <c r="BF678" s="229">
        <f>IF(N678="snížená",J678,0)</f>
        <v>0</v>
      </c>
      <c r="BG678" s="229">
        <f>IF(N678="zákl. přenesená",J678,0)</f>
        <v>0</v>
      </c>
      <c r="BH678" s="229">
        <f>IF(N678="sníž. přenesená",J678,0)</f>
        <v>0</v>
      </c>
      <c r="BI678" s="229">
        <f>IF(N678="nulová",J678,0)</f>
        <v>0</v>
      </c>
      <c r="BJ678" s="20" t="s">
        <v>79</v>
      </c>
      <c r="BK678" s="229">
        <f>ROUND(I678*H678,2)</f>
        <v>0</v>
      </c>
      <c r="BL678" s="20" t="s">
        <v>111</v>
      </c>
      <c r="BM678" s="228" t="s">
        <v>977</v>
      </c>
    </row>
    <row r="679" spans="1:47" s="2" customFormat="1" ht="12">
      <c r="A679" s="41"/>
      <c r="B679" s="42"/>
      <c r="C679" s="43"/>
      <c r="D679" s="230" t="s">
        <v>215</v>
      </c>
      <c r="E679" s="43"/>
      <c r="F679" s="231" t="s">
        <v>976</v>
      </c>
      <c r="G679" s="43"/>
      <c r="H679" s="43"/>
      <c r="I679" s="232"/>
      <c r="J679" s="43"/>
      <c r="K679" s="43"/>
      <c r="L679" s="47"/>
      <c r="M679" s="233"/>
      <c r="N679" s="234"/>
      <c r="O679" s="87"/>
      <c r="P679" s="87"/>
      <c r="Q679" s="87"/>
      <c r="R679" s="87"/>
      <c r="S679" s="87"/>
      <c r="T679" s="88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T679" s="20" t="s">
        <v>215</v>
      </c>
      <c r="AU679" s="20" t="s">
        <v>81</v>
      </c>
    </row>
    <row r="680" spans="1:63" s="12" customFormat="1" ht="22.8" customHeight="1">
      <c r="A680" s="12"/>
      <c r="B680" s="201"/>
      <c r="C680" s="202"/>
      <c r="D680" s="203" t="s">
        <v>71</v>
      </c>
      <c r="E680" s="215" t="s">
        <v>978</v>
      </c>
      <c r="F680" s="215" t="s">
        <v>979</v>
      </c>
      <c r="G680" s="202"/>
      <c r="H680" s="202"/>
      <c r="I680" s="205"/>
      <c r="J680" s="216">
        <f>BK680</f>
        <v>0</v>
      </c>
      <c r="K680" s="202"/>
      <c r="L680" s="207"/>
      <c r="M680" s="208"/>
      <c r="N680" s="209"/>
      <c r="O680" s="209"/>
      <c r="P680" s="210">
        <f>SUM(P681:P713)</f>
        <v>0</v>
      </c>
      <c r="Q680" s="209"/>
      <c r="R680" s="210">
        <f>SUM(R681:R713)</f>
        <v>0.33094999999999997</v>
      </c>
      <c r="S680" s="209"/>
      <c r="T680" s="211">
        <f>SUM(T681:T713)</f>
        <v>2.4</v>
      </c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R680" s="212" t="s">
        <v>81</v>
      </c>
      <c r="AT680" s="213" t="s">
        <v>71</v>
      </c>
      <c r="AU680" s="213" t="s">
        <v>79</v>
      </c>
      <c r="AY680" s="212" t="s">
        <v>207</v>
      </c>
      <c r="BK680" s="214">
        <f>SUM(BK681:BK713)</f>
        <v>0</v>
      </c>
    </row>
    <row r="681" spans="1:65" s="2" customFormat="1" ht="33" customHeight="1">
      <c r="A681" s="41"/>
      <c r="B681" s="42"/>
      <c r="C681" s="217" t="s">
        <v>980</v>
      </c>
      <c r="D681" s="217" t="s">
        <v>209</v>
      </c>
      <c r="E681" s="218" t="s">
        <v>981</v>
      </c>
      <c r="F681" s="219" t="s">
        <v>982</v>
      </c>
      <c r="G681" s="220" t="s">
        <v>212</v>
      </c>
      <c r="H681" s="221">
        <v>60</v>
      </c>
      <c r="I681" s="222"/>
      <c r="J681" s="223">
        <f>ROUND(I681*H681,2)</f>
        <v>0</v>
      </c>
      <c r="K681" s="219" t="s">
        <v>213</v>
      </c>
      <c r="L681" s="47"/>
      <c r="M681" s="224" t="s">
        <v>19</v>
      </c>
      <c r="N681" s="225" t="s">
        <v>43</v>
      </c>
      <c r="O681" s="87"/>
      <c r="P681" s="226">
        <f>O681*H681</f>
        <v>0</v>
      </c>
      <c r="Q681" s="226">
        <v>0.00049</v>
      </c>
      <c r="R681" s="226">
        <f>Q681*H681</f>
        <v>0.0294</v>
      </c>
      <c r="S681" s="226">
        <v>0</v>
      </c>
      <c r="T681" s="227">
        <f>S681*H681</f>
        <v>0</v>
      </c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R681" s="228" t="s">
        <v>351</v>
      </c>
      <c r="AT681" s="228" t="s">
        <v>209</v>
      </c>
      <c r="AU681" s="228" t="s">
        <v>81</v>
      </c>
      <c r="AY681" s="20" t="s">
        <v>207</v>
      </c>
      <c r="BE681" s="229">
        <f>IF(N681="základní",J681,0)</f>
        <v>0</v>
      </c>
      <c r="BF681" s="229">
        <f>IF(N681="snížená",J681,0)</f>
        <v>0</v>
      </c>
      <c r="BG681" s="229">
        <f>IF(N681="zákl. přenesená",J681,0)</f>
        <v>0</v>
      </c>
      <c r="BH681" s="229">
        <f>IF(N681="sníž. přenesená",J681,0)</f>
        <v>0</v>
      </c>
      <c r="BI681" s="229">
        <f>IF(N681="nulová",J681,0)</f>
        <v>0</v>
      </c>
      <c r="BJ681" s="20" t="s">
        <v>79</v>
      </c>
      <c r="BK681" s="229">
        <f>ROUND(I681*H681,2)</f>
        <v>0</v>
      </c>
      <c r="BL681" s="20" t="s">
        <v>351</v>
      </c>
      <c r="BM681" s="228" t="s">
        <v>983</v>
      </c>
    </row>
    <row r="682" spans="1:47" s="2" customFormat="1" ht="12">
      <c r="A682" s="41"/>
      <c r="B682" s="42"/>
      <c r="C682" s="43"/>
      <c r="D682" s="230" t="s">
        <v>215</v>
      </c>
      <c r="E682" s="43"/>
      <c r="F682" s="231" t="s">
        <v>984</v>
      </c>
      <c r="G682" s="43"/>
      <c r="H682" s="43"/>
      <c r="I682" s="232"/>
      <c r="J682" s="43"/>
      <c r="K682" s="43"/>
      <c r="L682" s="47"/>
      <c r="M682" s="233"/>
      <c r="N682" s="234"/>
      <c r="O682" s="87"/>
      <c r="P682" s="87"/>
      <c r="Q682" s="87"/>
      <c r="R682" s="87"/>
      <c r="S682" s="87"/>
      <c r="T682" s="88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T682" s="20" t="s">
        <v>215</v>
      </c>
      <c r="AU682" s="20" t="s">
        <v>81</v>
      </c>
    </row>
    <row r="683" spans="1:47" s="2" customFormat="1" ht="12">
      <c r="A683" s="41"/>
      <c r="B683" s="42"/>
      <c r="C683" s="43"/>
      <c r="D683" s="235" t="s">
        <v>217</v>
      </c>
      <c r="E683" s="43"/>
      <c r="F683" s="236" t="s">
        <v>985</v>
      </c>
      <c r="G683" s="43"/>
      <c r="H683" s="43"/>
      <c r="I683" s="232"/>
      <c r="J683" s="43"/>
      <c r="K683" s="43"/>
      <c r="L683" s="47"/>
      <c r="M683" s="233"/>
      <c r="N683" s="234"/>
      <c r="O683" s="87"/>
      <c r="P683" s="87"/>
      <c r="Q683" s="87"/>
      <c r="R683" s="87"/>
      <c r="S683" s="87"/>
      <c r="T683" s="88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T683" s="20" t="s">
        <v>217</v>
      </c>
      <c r="AU683" s="20" t="s">
        <v>81</v>
      </c>
    </row>
    <row r="684" spans="1:51" s="13" customFormat="1" ht="12">
      <c r="A684" s="13"/>
      <c r="B684" s="237"/>
      <c r="C684" s="238"/>
      <c r="D684" s="230" t="s">
        <v>219</v>
      </c>
      <c r="E684" s="239" t="s">
        <v>19</v>
      </c>
      <c r="F684" s="240" t="s">
        <v>986</v>
      </c>
      <c r="G684" s="238"/>
      <c r="H684" s="239" t="s">
        <v>19</v>
      </c>
      <c r="I684" s="241"/>
      <c r="J684" s="238"/>
      <c r="K684" s="238"/>
      <c r="L684" s="242"/>
      <c r="M684" s="243"/>
      <c r="N684" s="244"/>
      <c r="O684" s="244"/>
      <c r="P684" s="244"/>
      <c r="Q684" s="244"/>
      <c r="R684" s="244"/>
      <c r="S684" s="244"/>
      <c r="T684" s="245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46" t="s">
        <v>219</v>
      </c>
      <c r="AU684" s="246" t="s">
        <v>81</v>
      </c>
      <c r="AV684" s="13" t="s">
        <v>79</v>
      </c>
      <c r="AW684" s="13" t="s">
        <v>33</v>
      </c>
      <c r="AX684" s="13" t="s">
        <v>72</v>
      </c>
      <c r="AY684" s="246" t="s">
        <v>207</v>
      </c>
    </row>
    <row r="685" spans="1:51" s="14" customFormat="1" ht="12">
      <c r="A685" s="14"/>
      <c r="B685" s="247"/>
      <c r="C685" s="248"/>
      <c r="D685" s="230" t="s">
        <v>219</v>
      </c>
      <c r="E685" s="249" t="s">
        <v>19</v>
      </c>
      <c r="F685" s="250" t="s">
        <v>642</v>
      </c>
      <c r="G685" s="248"/>
      <c r="H685" s="251">
        <v>60</v>
      </c>
      <c r="I685" s="252"/>
      <c r="J685" s="248"/>
      <c r="K685" s="248"/>
      <c r="L685" s="253"/>
      <c r="M685" s="254"/>
      <c r="N685" s="255"/>
      <c r="O685" s="255"/>
      <c r="P685" s="255"/>
      <c r="Q685" s="255"/>
      <c r="R685" s="255"/>
      <c r="S685" s="255"/>
      <c r="T685" s="256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57" t="s">
        <v>219</v>
      </c>
      <c r="AU685" s="257" t="s">
        <v>81</v>
      </c>
      <c r="AV685" s="14" t="s">
        <v>81</v>
      </c>
      <c r="AW685" s="14" t="s">
        <v>33</v>
      </c>
      <c r="AX685" s="14" t="s">
        <v>72</v>
      </c>
      <c r="AY685" s="257" t="s">
        <v>207</v>
      </c>
    </row>
    <row r="686" spans="1:51" s="15" customFormat="1" ht="12">
      <c r="A686" s="15"/>
      <c r="B686" s="258"/>
      <c r="C686" s="259"/>
      <c r="D686" s="230" t="s">
        <v>219</v>
      </c>
      <c r="E686" s="260" t="s">
        <v>19</v>
      </c>
      <c r="F686" s="261" t="s">
        <v>222</v>
      </c>
      <c r="G686" s="259"/>
      <c r="H686" s="262">
        <v>60</v>
      </c>
      <c r="I686" s="263"/>
      <c r="J686" s="259"/>
      <c r="K686" s="259"/>
      <c r="L686" s="264"/>
      <c r="M686" s="265"/>
      <c r="N686" s="266"/>
      <c r="O686" s="266"/>
      <c r="P686" s="266"/>
      <c r="Q686" s="266"/>
      <c r="R686" s="266"/>
      <c r="S686" s="266"/>
      <c r="T686" s="267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T686" s="268" t="s">
        <v>219</v>
      </c>
      <c r="AU686" s="268" t="s">
        <v>81</v>
      </c>
      <c r="AV686" s="15" t="s">
        <v>111</v>
      </c>
      <c r="AW686" s="15" t="s">
        <v>33</v>
      </c>
      <c r="AX686" s="15" t="s">
        <v>79</v>
      </c>
      <c r="AY686" s="268" t="s">
        <v>207</v>
      </c>
    </row>
    <row r="687" spans="1:65" s="2" customFormat="1" ht="24.15" customHeight="1">
      <c r="A687" s="41"/>
      <c r="B687" s="42"/>
      <c r="C687" s="217" t="s">
        <v>987</v>
      </c>
      <c r="D687" s="217" t="s">
        <v>209</v>
      </c>
      <c r="E687" s="218" t="s">
        <v>988</v>
      </c>
      <c r="F687" s="219" t="s">
        <v>989</v>
      </c>
      <c r="G687" s="220" t="s">
        <v>212</v>
      </c>
      <c r="H687" s="221">
        <v>60</v>
      </c>
      <c r="I687" s="222"/>
      <c r="J687" s="223">
        <f>ROUND(I687*H687,2)</f>
        <v>0</v>
      </c>
      <c r="K687" s="219" t="s">
        <v>213</v>
      </c>
      <c r="L687" s="47"/>
      <c r="M687" s="224" t="s">
        <v>19</v>
      </c>
      <c r="N687" s="225" t="s">
        <v>43</v>
      </c>
      <c r="O687" s="87"/>
      <c r="P687" s="226">
        <f>O687*H687</f>
        <v>0</v>
      </c>
      <c r="Q687" s="226">
        <v>0</v>
      </c>
      <c r="R687" s="226">
        <f>Q687*H687</f>
        <v>0</v>
      </c>
      <c r="S687" s="226">
        <v>0.04</v>
      </c>
      <c r="T687" s="227">
        <f>S687*H687</f>
        <v>2.4</v>
      </c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R687" s="228" t="s">
        <v>351</v>
      </c>
      <c r="AT687" s="228" t="s">
        <v>209</v>
      </c>
      <c r="AU687" s="228" t="s">
        <v>81</v>
      </c>
      <c r="AY687" s="20" t="s">
        <v>207</v>
      </c>
      <c r="BE687" s="229">
        <f>IF(N687="základní",J687,0)</f>
        <v>0</v>
      </c>
      <c r="BF687" s="229">
        <f>IF(N687="snížená",J687,0)</f>
        <v>0</v>
      </c>
      <c r="BG687" s="229">
        <f>IF(N687="zákl. přenesená",J687,0)</f>
        <v>0</v>
      </c>
      <c r="BH687" s="229">
        <f>IF(N687="sníž. přenesená",J687,0)</f>
        <v>0</v>
      </c>
      <c r="BI687" s="229">
        <f>IF(N687="nulová",J687,0)</f>
        <v>0</v>
      </c>
      <c r="BJ687" s="20" t="s">
        <v>79</v>
      </c>
      <c r="BK687" s="229">
        <f>ROUND(I687*H687,2)</f>
        <v>0</v>
      </c>
      <c r="BL687" s="20" t="s">
        <v>351</v>
      </c>
      <c r="BM687" s="228" t="s">
        <v>990</v>
      </c>
    </row>
    <row r="688" spans="1:47" s="2" customFormat="1" ht="12">
      <c r="A688" s="41"/>
      <c r="B688" s="42"/>
      <c r="C688" s="43"/>
      <c r="D688" s="230" t="s">
        <v>215</v>
      </c>
      <c r="E688" s="43"/>
      <c r="F688" s="231" t="s">
        <v>991</v>
      </c>
      <c r="G688" s="43"/>
      <c r="H688" s="43"/>
      <c r="I688" s="232"/>
      <c r="J688" s="43"/>
      <c r="K688" s="43"/>
      <c r="L688" s="47"/>
      <c r="M688" s="233"/>
      <c r="N688" s="234"/>
      <c r="O688" s="87"/>
      <c r="P688" s="87"/>
      <c r="Q688" s="87"/>
      <c r="R688" s="87"/>
      <c r="S688" s="87"/>
      <c r="T688" s="88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T688" s="20" t="s">
        <v>215</v>
      </c>
      <c r="AU688" s="20" t="s">
        <v>81</v>
      </c>
    </row>
    <row r="689" spans="1:47" s="2" customFormat="1" ht="12">
      <c r="A689" s="41"/>
      <c r="B689" s="42"/>
      <c r="C689" s="43"/>
      <c r="D689" s="235" t="s">
        <v>217</v>
      </c>
      <c r="E689" s="43"/>
      <c r="F689" s="236" t="s">
        <v>992</v>
      </c>
      <c r="G689" s="43"/>
      <c r="H689" s="43"/>
      <c r="I689" s="232"/>
      <c r="J689" s="43"/>
      <c r="K689" s="43"/>
      <c r="L689" s="47"/>
      <c r="M689" s="233"/>
      <c r="N689" s="234"/>
      <c r="O689" s="87"/>
      <c r="P689" s="87"/>
      <c r="Q689" s="87"/>
      <c r="R689" s="87"/>
      <c r="S689" s="87"/>
      <c r="T689" s="88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T689" s="20" t="s">
        <v>217</v>
      </c>
      <c r="AU689" s="20" t="s">
        <v>81</v>
      </c>
    </row>
    <row r="690" spans="1:51" s="13" customFormat="1" ht="12">
      <c r="A690" s="13"/>
      <c r="B690" s="237"/>
      <c r="C690" s="238"/>
      <c r="D690" s="230" t="s">
        <v>219</v>
      </c>
      <c r="E690" s="239" t="s">
        <v>19</v>
      </c>
      <c r="F690" s="240" t="s">
        <v>986</v>
      </c>
      <c r="G690" s="238"/>
      <c r="H690" s="239" t="s">
        <v>19</v>
      </c>
      <c r="I690" s="241"/>
      <c r="J690" s="238"/>
      <c r="K690" s="238"/>
      <c r="L690" s="242"/>
      <c r="M690" s="243"/>
      <c r="N690" s="244"/>
      <c r="O690" s="244"/>
      <c r="P690" s="244"/>
      <c r="Q690" s="244"/>
      <c r="R690" s="244"/>
      <c r="S690" s="244"/>
      <c r="T690" s="245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6" t="s">
        <v>219</v>
      </c>
      <c r="AU690" s="246" t="s">
        <v>81</v>
      </c>
      <c r="AV690" s="13" t="s">
        <v>79</v>
      </c>
      <c r="AW690" s="13" t="s">
        <v>33</v>
      </c>
      <c r="AX690" s="13" t="s">
        <v>72</v>
      </c>
      <c r="AY690" s="246" t="s">
        <v>207</v>
      </c>
    </row>
    <row r="691" spans="1:51" s="14" customFormat="1" ht="12">
      <c r="A691" s="14"/>
      <c r="B691" s="247"/>
      <c r="C691" s="248"/>
      <c r="D691" s="230" t="s">
        <v>219</v>
      </c>
      <c r="E691" s="249" t="s">
        <v>19</v>
      </c>
      <c r="F691" s="250" t="s">
        <v>642</v>
      </c>
      <c r="G691" s="248"/>
      <c r="H691" s="251">
        <v>60</v>
      </c>
      <c r="I691" s="252"/>
      <c r="J691" s="248"/>
      <c r="K691" s="248"/>
      <c r="L691" s="253"/>
      <c r="M691" s="254"/>
      <c r="N691" s="255"/>
      <c r="O691" s="255"/>
      <c r="P691" s="255"/>
      <c r="Q691" s="255"/>
      <c r="R691" s="255"/>
      <c r="S691" s="255"/>
      <c r="T691" s="256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57" t="s">
        <v>219</v>
      </c>
      <c r="AU691" s="257" t="s">
        <v>81</v>
      </c>
      <c r="AV691" s="14" t="s">
        <v>81</v>
      </c>
      <c r="AW691" s="14" t="s">
        <v>33</v>
      </c>
      <c r="AX691" s="14" t="s">
        <v>72</v>
      </c>
      <c r="AY691" s="257" t="s">
        <v>207</v>
      </c>
    </row>
    <row r="692" spans="1:51" s="15" customFormat="1" ht="12">
      <c r="A692" s="15"/>
      <c r="B692" s="258"/>
      <c r="C692" s="259"/>
      <c r="D692" s="230" t="s">
        <v>219</v>
      </c>
      <c r="E692" s="260" t="s">
        <v>19</v>
      </c>
      <c r="F692" s="261" t="s">
        <v>222</v>
      </c>
      <c r="G692" s="259"/>
      <c r="H692" s="262">
        <v>60</v>
      </c>
      <c r="I692" s="263"/>
      <c r="J692" s="259"/>
      <c r="K692" s="259"/>
      <c r="L692" s="264"/>
      <c r="M692" s="265"/>
      <c r="N692" s="266"/>
      <c r="O692" s="266"/>
      <c r="P692" s="266"/>
      <c r="Q692" s="266"/>
      <c r="R692" s="266"/>
      <c r="S692" s="266"/>
      <c r="T692" s="267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T692" s="268" t="s">
        <v>219</v>
      </c>
      <c r="AU692" s="268" t="s">
        <v>81</v>
      </c>
      <c r="AV692" s="15" t="s">
        <v>111</v>
      </c>
      <c r="AW692" s="15" t="s">
        <v>33</v>
      </c>
      <c r="AX692" s="15" t="s">
        <v>79</v>
      </c>
      <c r="AY692" s="268" t="s">
        <v>207</v>
      </c>
    </row>
    <row r="693" spans="1:65" s="2" customFormat="1" ht="21.75" customHeight="1">
      <c r="A693" s="41"/>
      <c r="B693" s="42"/>
      <c r="C693" s="217" t="s">
        <v>993</v>
      </c>
      <c r="D693" s="217" t="s">
        <v>209</v>
      </c>
      <c r="E693" s="218" t="s">
        <v>994</v>
      </c>
      <c r="F693" s="219" t="s">
        <v>995</v>
      </c>
      <c r="G693" s="220" t="s">
        <v>244</v>
      </c>
      <c r="H693" s="221">
        <v>1</v>
      </c>
      <c r="I693" s="222"/>
      <c r="J693" s="223">
        <f>ROUND(I693*H693,2)</f>
        <v>0</v>
      </c>
      <c r="K693" s="219" t="s">
        <v>213</v>
      </c>
      <c r="L693" s="47"/>
      <c r="M693" s="224" t="s">
        <v>19</v>
      </c>
      <c r="N693" s="225" t="s">
        <v>43</v>
      </c>
      <c r="O693" s="87"/>
      <c r="P693" s="226">
        <f>O693*H693</f>
        <v>0</v>
      </c>
      <c r="Q693" s="226">
        <v>0.00033</v>
      </c>
      <c r="R693" s="226">
        <f>Q693*H693</f>
        <v>0.00033</v>
      </c>
      <c r="S693" s="226">
        <v>0</v>
      </c>
      <c r="T693" s="227">
        <f>S693*H693</f>
        <v>0</v>
      </c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R693" s="228" t="s">
        <v>351</v>
      </c>
      <c r="AT693" s="228" t="s">
        <v>209</v>
      </c>
      <c r="AU693" s="228" t="s">
        <v>81</v>
      </c>
      <c r="AY693" s="20" t="s">
        <v>207</v>
      </c>
      <c r="BE693" s="229">
        <f>IF(N693="základní",J693,0)</f>
        <v>0</v>
      </c>
      <c r="BF693" s="229">
        <f>IF(N693="snížená",J693,0)</f>
        <v>0</v>
      </c>
      <c r="BG693" s="229">
        <f>IF(N693="zákl. přenesená",J693,0)</f>
        <v>0</v>
      </c>
      <c r="BH693" s="229">
        <f>IF(N693="sníž. přenesená",J693,0)</f>
        <v>0</v>
      </c>
      <c r="BI693" s="229">
        <f>IF(N693="nulová",J693,0)</f>
        <v>0</v>
      </c>
      <c r="BJ693" s="20" t="s">
        <v>79</v>
      </c>
      <c r="BK693" s="229">
        <f>ROUND(I693*H693,2)</f>
        <v>0</v>
      </c>
      <c r="BL693" s="20" t="s">
        <v>351</v>
      </c>
      <c r="BM693" s="228" t="s">
        <v>996</v>
      </c>
    </row>
    <row r="694" spans="1:47" s="2" customFormat="1" ht="12">
      <c r="A694" s="41"/>
      <c r="B694" s="42"/>
      <c r="C694" s="43"/>
      <c r="D694" s="230" t="s">
        <v>215</v>
      </c>
      <c r="E694" s="43"/>
      <c r="F694" s="231" t="s">
        <v>997</v>
      </c>
      <c r="G694" s="43"/>
      <c r="H694" s="43"/>
      <c r="I694" s="232"/>
      <c r="J694" s="43"/>
      <c r="K694" s="43"/>
      <c r="L694" s="47"/>
      <c r="M694" s="233"/>
      <c r="N694" s="234"/>
      <c r="O694" s="87"/>
      <c r="P694" s="87"/>
      <c r="Q694" s="87"/>
      <c r="R694" s="87"/>
      <c r="S694" s="87"/>
      <c r="T694" s="88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T694" s="20" t="s">
        <v>215</v>
      </c>
      <c r="AU694" s="20" t="s">
        <v>81</v>
      </c>
    </row>
    <row r="695" spans="1:47" s="2" customFormat="1" ht="12">
      <c r="A695" s="41"/>
      <c r="B695" s="42"/>
      <c r="C695" s="43"/>
      <c r="D695" s="235" t="s">
        <v>217</v>
      </c>
      <c r="E695" s="43"/>
      <c r="F695" s="236" t="s">
        <v>998</v>
      </c>
      <c r="G695" s="43"/>
      <c r="H695" s="43"/>
      <c r="I695" s="232"/>
      <c r="J695" s="43"/>
      <c r="K695" s="43"/>
      <c r="L695" s="47"/>
      <c r="M695" s="233"/>
      <c r="N695" s="234"/>
      <c r="O695" s="87"/>
      <c r="P695" s="87"/>
      <c r="Q695" s="87"/>
      <c r="R695" s="87"/>
      <c r="S695" s="87"/>
      <c r="T695" s="88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T695" s="20" t="s">
        <v>217</v>
      </c>
      <c r="AU695" s="20" t="s">
        <v>81</v>
      </c>
    </row>
    <row r="696" spans="1:65" s="2" customFormat="1" ht="49.05" customHeight="1">
      <c r="A696" s="41"/>
      <c r="B696" s="42"/>
      <c r="C696" s="269" t="s">
        <v>999</v>
      </c>
      <c r="D696" s="269" t="s">
        <v>223</v>
      </c>
      <c r="E696" s="270" t="s">
        <v>1000</v>
      </c>
      <c r="F696" s="271" t="s">
        <v>1001</v>
      </c>
      <c r="G696" s="272" t="s">
        <v>345</v>
      </c>
      <c r="H696" s="273">
        <v>1</v>
      </c>
      <c r="I696" s="274"/>
      <c r="J696" s="275">
        <f>ROUND(I696*H696,2)</f>
        <v>0</v>
      </c>
      <c r="K696" s="271" t="s">
        <v>331</v>
      </c>
      <c r="L696" s="276"/>
      <c r="M696" s="277" t="s">
        <v>19</v>
      </c>
      <c r="N696" s="278" t="s">
        <v>43</v>
      </c>
      <c r="O696" s="87"/>
      <c r="P696" s="226">
        <f>O696*H696</f>
        <v>0</v>
      </c>
      <c r="Q696" s="226">
        <v>0.06</v>
      </c>
      <c r="R696" s="226">
        <f>Q696*H696</f>
        <v>0.06</v>
      </c>
      <c r="S696" s="226">
        <v>0</v>
      </c>
      <c r="T696" s="227">
        <f>S696*H696</f>
        <v>0</v>
      </c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R696" s="228" t="s">
        <v>227</v>
      </c>
      <c r="AT696" s="228" t="s">
        <v>223</v>
      </c>
      <c r="AU696" s="228" t="s">
        <v>81</v>
      </c>
      <c r="AY696" s="20" t="s">
        <v>207</v>
      </c>
      <c r="BE696" s="229">
        <f>IF(N696="základní",J696,0)</f>
        <v>0</v>
      </c>
      <c r="BF696" s="229">
        <f>IF(N696="snížená",J696,0)</f>
        <v>0</v>
      </c>
      <c r="BG696" s="229">
        <f>IF(N696="zákl. přenesená",J696,0)</f>
        <v>0</v>
      </c>
      <c r="BH696" s="229">
        <f>IF(N696="sníž. přenesená",J696,0)</f>
        <v>0</v>
      </c>
      <c r="BI696" s="229">
        <f>IF(N696="nulová",J696,0)</f>
        <v>0</v>
      </c>
      <c r="BJ696" s="20" t="s">
        <v>79</v>
      </c>
      <c r="BK696" s="229">
        <f>ROUND(I696*H696,2)</f>
        <v>0</v>
      </c>
      <c r="BL696" s="20" t="s">
        <v>111</v>
      </c>
      <c r="BM696" s="228" t="s">
        <v>1002</v>
      </c>
    </row>
    <row r="697" spans="1:47" s="2" customFormat="1" ht="12">
      <c r="A697" s="41"/>
      <c r="B697" s="42"/>
      <c r="C697" s="43"/>
      <c r="D697" s="230" t="s">
        <v>215</v>
      </c>
      <c r="E697" s="43"/>
      <c r="F697" s="231" t="s">
        <v>1001</v>
      </c>
      <c r="G697" s="43"/>
      <c r="H697" s="43"/>
      <c r="I697" s="232"/>
      <c r="J697" s="43"/>
      <c r="K697" s="43"/>
      <c r="L697" s="47"/>
      <c r="M697" s="233"/>
      <c r="N697" s="234"/>
      <c r="O697" s="87"/>
      <c r="P697" s="87"/>
      <c r="Q697" s="87"/>
      <c r="R697" s="87"/>
      <c r="S697" s="87"/>
      <c r="T697" s="88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T697" s="20" t="s">
        <v>215</v>
      </c>
      <c r="AU697" s="20" t="s">
        <v>81</v>
      </c>
    </row>
    <row r="698" spans="1:65" s="2" customFormat="1" ht="24.15" customHeight="1">
      <c r="A698" s="41"/>
      <c r="B698" s="42"/>
      <c r="C698" s="217" t="s">
        <v>1003</v>
      </c>
      <c r="D698" s="217" t="s">
        <v>209</v>
      </c>
      <c r="E698" s="218" t="s">
        <v>1004</v>
      </c>
      <c r="F698" s="219" t="s">
        <v>1005</v>
      </c>
      <c r="G698" s="220" t="s">
        <v>244</v>
      </c>
      <c r="H698" s="221">
        <v>2</v>
      </c>
      <c r="I698" s="222"/>
      <c r="J698" s="223">
        <f>ROUND(I698*H698,2)</f>
        <v>0</v>
      </c>
      <c r="K698" s="219" t="s">
        <v>213</v>
      </c>
      <c r="L698" s="47"/>
      <c r="M698" s="224" t="s">
        <v>19</v>
      </c>
      <c r="N698" s="225" t="s">
        <v>43</v>
      </c>
      <c r="O698" s="87"/>
      <c r="P698" s="226">
        <f>O698*H698</f>
        <v>0</v>
      </c>
      <c r="Q698" s="226">
        <v>0.00061</v>
      </c>
      <c r="R698" s="226">
        <f>Q698*H698</f>
        <v>0.00122</v>
      </c>
      <c r="S698" s="226">
        <v>0</v>
      </c>
      <c r="T698" s="227">
        <f>S698*H698</f>
        <v>0</v>
      </c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R698" s="228" t="s">
        <v>351</v>
      </c>
      <c r="AT698" s="228" t="s">
        <v>209</v>
      </c>
      <c r="AU698" s="228" t="s">
        <v>81</v>
      </c>
      <c r="AY698" s="20" t="s">
        <v>207</v>
      </c>
      <c r="BE698" s="229">
        <f>IF(N698="základní",J698,0)</f>
        <v>0</v>
      </c>
      <c r="BF698" s="229">
        <f>IF(N698="snížená",J698,0)</f>
        <v>0</v>
      </c>
      <c r="BG698" s="229">
        <f>IF(N698="zákl. přenesená",J698,0)</f>
        <v>0</v>
      </c>
      <c r="BH698" s="229">
        <f>IF(N698="sníž. přenesená",J698,0)</f>
        <v>0</v>
      </c>
      <c r="BI698" s="229">
        <f>IF(N698="nulová",J698,0)</f>
        <v>0</v>
      </c>
      <c r="BJ698" s="20" t="s">
        <v>79</v>
      </c>
      <c r="BK698" s="229">
        <f>ROUND(I698*H698,2)</f>
        <v>0</v>
      </c>
      <c r="BL698" s="20" t="s">
        <v>351</v>
      </c>
      <c r="BM698" s="228" t="s">
        <v>1006</v>
      </c>
    </row>
    <row r="699" spans="1:47" s="2" customFormat="1" ht="12">
      <c r="A699" s="41"/>
      <c r="B699" s="42"/>
      <c r="C699" s="43"/>
      <c r="D699" s="230" t="s">
        <v>215</v>
      </c>
      <c r="E699" s="43"/>
      <c r="F699" s="231" t="s">
        <v>1007</v>
      </c>
      <c r="G699" s="43"/>
      <c r="H699" s="43"/>
      <c r="I699" s="232"/>
      <c r="J699" s="43"/>
      <c r="K699" s="43"/>
      <c r="L699" s="47"/>
      <c r="M699" s="233"/>
      <c r="N699" s="234"/>
      <c r="O699" s="87"/>
      <c r="P699" s="87"/>
      <c r="Q699" s="87"/>
      <c r="R699" s="87"/>
      <c r="S699" s="87"/>
      <c r="T699" s="88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T699" s="20" t="s">
        <v>215</v>
      </c>
      <c r="AU699" s="20" t="s">
        <v>81</v>
      </c>
    </row>
    <row r="700" spans="1:47" s="2" customFormat="1" ht="12">
      <c r="A700" s="41"/>
      <c r="B700" s="42"/>
      <c r="C700" s="43"/>
      <c r="D700" s="235" t="s">
        <v>217</v>
      </c>
      <c r="E700" s="43"/>
      <c r="F700" s="236" t="s">
        <v>1008</v>
      </c>
      <c r="G700" s="43"/>
      <c r="H700" s="43"/>
      <c r="I700" s="232"/>
      <c r="J700" s="43"/>
      <c r="K700" s="43"/>
      <c r="L700" s="47"/>
      <c r="M700" s="233"/>
      <c r="N700" s="234"/>
      <c r="O700" s="87"/>
      <c r="P700" s="87"/>
      <c r="Q700" s="87"/>
      <c r="R700" s="87"/>
      <c r="S700" s="87"/>
      <c r="T700" s="88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T700" s="20" t="s">
        <v>217</v>
      </c>
      <c r="AU700" s="20" t="s">
        <v>81</v>
      </c>
    </row>
    <row r="701" spans="1:65" s="2" customFormat="1" ht="49.05" customHeight="1">
      <c r="A701" s="41"/>
      <c r="B701" s="42"/>
      <c r="C701" s="269" t="s">
        <v>1009</v>
      </c>
      <c r="D701" s="269" t="s">
        <v>223</v>
      </c>
      <c r="E701" s="270" t="s">
        <v>1010</v>
      </c>
      <c r="F701" s="271" t="s">
        <v>1011</v>
      </c>
      <c r="G701" s="272" t="s">
        <v>345</v>
      </c>
      <c r="H701" s="273">
        <v>1</v>
      </c>
      <c r="I701" s="274"/>
      <c r="J701" s="275">
        <f>ROUND(I701*H701,2)</f>
        <v>0</v>
      </c>
      <c r="K701" s="271" t="s">
        <v>331</v>
      </c>
      <c r="L701" s="276"/>
      <c r="M701" s="277" t="s">
        <v>19</v>
      </c>
      <c r="N701" s="278" t="s">
        <v>43</v>
      </c>
      <c r="O701" s="87"/>
      <c r="P701" s="226">
        <f>O701*H701</f>
        <v>0</v>
      </c>
      <c r="Q701" s="226">
        <v>0.12</v>
      </c>
      <c r="R701" s="226">
        <f>Q701*H701</f>
        <v>0.12</v>
      </c>
      <c r="S701" s="226">
        <v>0</v>
      </c>
      <c r="T701" s="227">
        <f>S701*H701</f>
        <v>0</v>
      </c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R701" s="228" t="s">
        <v>227</v>
      </c>
      <c r="AT701" s="228" t="s">
        <v>223</v>
      </c>
      <c r="AU701" s="228" t="s">
        <v>81</v>
      </c>
      <c r="AY701" s="20" t="s">
        <v>207</v>
      </c>
      <c r="BE701" s="229">
        <f>IF(N701="základní",J701,0)</f>
        <v>0</v>
      </c>
      <c r="BF701" s="229">
        <f>IF(N701="snížená",J701,0)</f>
        <v>0</v>
      </c>
      <c r="BG701" s="229">
        <f>IF(N701="zákl. přenesená",J701,0)</f>
        <v>0</v>
      </c>
      <c r="BH701" s="229">
        <f>IF(N701="sníž. přenesená",J701,0)</f>
        <v>0</v>
      </c>
      <c r="BI701" s="229">
        <f>IF(N701="nulová",J701,0)</f>
        <v>0</v>
      </c>
      <c r="BJ701" s="20" t="s">
        <v>79</v>
      </c>
      <c r="BK701" s="229">
        <f>ROUND(I701*H701,2)</f>
        <v>0</v>
      </c>
      <c r="BL701" s="20" t="s">
        <v>111</v>
      </c>
      <c r="BM701" s="228" t="s">
        <v>1012</v>
      </c>
    </row>
    <row r="702" spans="1:47" s="2" customFormat="1" ht="12">
      <c r="A702" s="41"/>
      <c r="B702" s="42"/>
      <c r="C702" s="43"/>
      <c r="D702" s="230" t="s">
        <v>215</v>
      </c>
      <c r="E702" s="43"/>
      <c r="F702" s="231" t="s">
        <v>1011</v>
      </c>
      <c r="G702" s="43"/>
      <c r="H702" s="43"/>
      <c r="I702" s="232"/>
      <c r="J702" s="43"/>
      <c r="K702" s="43"/>
      <c r="L702" s="47"/>
      <c r="M702" s="233"/>
      <c r="N702" s="234"/>
      <c r="O702" s="87"/>
      <c r="P702" s="87"/>
      <c r="Q702" s="87"/>
      <c r="R702" s="87"/>
      <c r="S702" s="87"/>
      <c r="T702" s="88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T702" s="20" t="s">
        <v>215</v>
      </c>
      <c r="AU702" s="20" t="s">
        <v>81</v>
      </c>
    </row>
    <row r="703" spans="1:65" s="2" customFormat="1" ht="49.05" customHeight="1">
      <c r="A703" s="41"/>
      <c r="B703" s="42"/>
      <c r="C703" s="269" t="s">
        <v>1013</v>
      </c>
      <c r="D703" s="269" t="s">
        <v>223</v>
      </c>
      <c r="E703" s="270" t="s">
        <v>1014</v>
      </c>
      <c r="F703" s="271" t="s">
        <v>1015</v>
      </c>
      <c r="G703" s="272" t="s">
        <v>345</v>
      </c>
      <c r="H703" s="273">
        <v>1</v>
      </c>
      <c r="I703" s="274"/>
      <c r="J703" s="275">
        <f>ROUND(I703*H703,2)</f>
        <v>0</v>
      </c>
      <c r="K703" s="271" t="s">
        <v>331</v>
      </c>
      <c r="L703" s="276"/>
      <c r="M703" s="277" t="s">
        <v>19</v>
      </c>
      <c r="N703" s="278" t="s">
        <v>43</v>
      </c>
      <c r="O703" s="87"/>
      <c r="P703" s="226">
        <f>O703*H703</f>
        <v>0</v>
      </c>
      <c r="Q703" s="226">
        <v>0.12</v>
      </c>
      <c r="R703" s="226">
        <f>Q703*H703</f>
        <v>0.12</v>
      </c>
      <c r="S703" s="226">
        <v>0</v>
      </c>
      <c r="T703" s="227">
        <f>S703*H703</f>
        <v>0</v>
      </c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R703" s="228" t="s">
        <v>227</v>
      </c>
      <c r="AT703" s="228" t="s">
        <v>223</v>
      </c>
      <c r="AU703" s="228" t="s">
        <v>81</v>
      </c>
      <c r="AY703" s="20" t="s">
        <v>207</v>
      </c>
      <c r="BE703" s="229">
        <f>IF(N703="základní",J703,0)</f>
        <v>0</v>
      </c>
      <c r="BF703" s="229">
        <f>IF(N703="snížená",J703,0)</f>
        <v>0</v>
      </c>
      <c r="BG703" s="229">
        <f>IF(N703="zákl. přenesená",J703,0)</f>
        <v>0</v>
      </c>
      <c r="BH703" s="229">
        <f>IF(N703="sníž. přenesená",J703,0)</f>
        <v>0</v>
      </c>
      <c r="BI703" s="229">
        <f>IF(N703="nulová",J703,0)</f>
        <v>0</v>
      </c>
      <c r="BJ703" s="20" t="s">
        <v>79</v>
      </c>
      <c r="BK703" s="229">
        <f>ROUND(I703*H703,2)</f>
        <v>0</v>
      </c>
      <c r="BL703" s="20" t="s">
        <v>111</v>
      </c>
      <c r="BM703" s="228" t="s">
        <v>1016</v>
      </c>
    </row>
    <row r="704" spans="1:47" s="2" customFormat="1" ht="12">
      <c r="A704" s="41"/>
      <c r="B704" s="42"/>
      <c r="C704" s="43"/>
      <c r="D704" s="230" t="s">
        <v>215</v>
      </c>
      <c r="E704" s="43"/>
      <c r="F704" s="231" t="s">
        <v>1015</v>
      </c>
      <c r="G704" s="43"/>
      <c r="H704" s="43"/>
      <c r="I704" s="232"/>
      <c r="J704" s="43"/>
      <c r="K704" s="43"/>
      <c r="L704" s="47"/>
      <c r="M704" s="233"/>
      <c r="N704" s="234"/>
      <c r="O704" s="87"/>
      <c r="P704" s="87"/>
      <c r="Q704" s="87"/>
      <c r="R704" s="87"/>
      <c r="S704" s="87"/>
      <c r="T704" s="88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T704" s="20" t="s">
        <v>215</v>
      </c>
      <c r="AU704" s="20" t="s">
        <v>81</v>
      </c>
    </row>
    <row r="705" spans="1:65" s="2" customFormat="1" ht="16.5" customHeight="1">
      <c r="A705" s="41"/>
      <c r="B705" s="42"/>
      <c r="C705" s="217" t="s">
        <v>1017</v>
      </c>
      <c r="D705" s="217" t="s">
        <v>209</v>
      </c>
      <c r="E705" s="218" t="s">
        <v>1018</v>
      </c>
      <c r="F705" s="219" t="s">
        <v>1019</v>
      </c>
      <c r="G705" s="220" t="s">
        <v>244</v>
      </c>
      <c r="H705" s="221">
        <v>3</v>
      </c>
      <c r="I705" s="222"/>
      <c r="J705" s="223">
        <f>ROUND(I705*H705,2)</f>
        <v>0</v>
      </c>
      <c r="K705" s="219" t="s">
        <v>213</v>
      </c>
      <c r="L705" s="47"/>
      <c r="M705" s="224" t="s">
        <v>19</v>
      </c>
      <c r="N705" s="225" t="s">
        <v>43</v>
      </c>
      <c r="O705" s="87"/>
      <c r="P705" s="226">
        <f>O705*H705</f>
        <v>0</v>
      </c>
      <c r="Q705" s="226">
        <v>0</v>
      </c>
      <c r="R705" s="226">
        <f>Q705*H705</f>
        <v>0</v>
      </c>
      <c r="S705" s="226">
        <v>0</v>
      </c>
      <c r="T705" s="227">
        <f>S705*H705</f>
        <v>0</v>
      </c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R705" s="228" t="s">
        <v>351</v>
      </c>
      <c r="AT705" s="228" t="s">
        <v>209</v>
      </c>
      <c r="AU705" s="228" t="s">
        <v>81</v>
      </c>
      <c r="AY705" s="20" t="s">
        <v>207</v>
      </c>
      <c r="BE705" s="229">
        <f>IF(N705="základní",J705,0)</f>
        <v>0</v>
      </c>
      <c r="BF705" s="229">
        <f>IF(N705="snížená",J705,0)</f>
        <v>0</v>
      </c>
      <c r="BG705" s="229">
        <f>IF(N705="zákl. přenesená",J705,0)</f>
        <v>0</v>
      </c>
      <c r="BH705" s="229">
        <f>IF(N705="sníž. přenesená",J705,0)</f>
        <v>0</v>
      </c>
      <c r="BI705" s="229">
        <f>IF(N705="nulová",J705,0)</f>
        <v>0</v>
      </c>
      <c r="BJ705" s="20" t="s">
        <v>79</v>
      </c>
      <c r="BK705" s="229">
        <f>ROUND(I705*H705,2)</f>
        <v>0</v>
      </c>
      <c r="BL705" s="20" t="s">
        <v>351</v>
      </c>
      <c r="BM705" s="228" t="s">
        <v>1020</v>
      </c>
    </row>
    <row r="706" spans="1:47" s="2" customFormat="1" ht="12">
      <c r="A706" s="41"/>
      <c r="B706" s="42"/>
      <c r="C706" s="43"/>
      <c r="D706" s="230" t="s">
        <v>215</v>
      </c>
      <c r="E706" s="43"/>
      <c r="F706" s="231" t="s">
        <v>1021</v>
      </c>
      <c r="G706" s="43"/>
      <c r="H706" s="43"/>
      <c r="I706" s="232"/>
      <c r="J706" s="43"/>
      <c r="K706" s="43"/>
      <c r="L706" s="47"/>
      <c r="M706" s="233"/>
      <c r="N706" s="234"/>
      <c r="O706" s="87"/>
      <c r="P706" s="87"/>
      <c r="Q706" s="87"/>
      <c r="R706" s="87"/>
      <c r="S706" s="87"/>
      <c r="T706" s="88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T706" s="20" t="s">
        <v>215</v>
      </c>
      <c r="AU706" s="20" t="s">
        <v>81</v>
      </c>
    </row>
    <row r="707" spans="1:47" s="2" customFormat="1" ht="12">
      <c r="A707" s="41"/>
      <c r="B707" s="42"/>
      <c r="C707" s="43"/>
      <c r="D707" s="235" t="s">
        <v>217</v>
      </c>
      <c r="E707" s="43"/>
      <c r="F707" s="236" t="s">
        <v>1022</v>
      </c>
      <c r="G707" s="43"/>
      <c r="H707" s="43"/>
      <c r="I707" s="232"/>
      <c r="J707" s="43"/>
      <c r="K707" s="43"/>
      <c r="L707" s="47"/>
      <c r="M707" s="233"/>
      <c r="N707" s="234"/>
      <c r="O707" s="87"/>
      <c r="P707" s="87"/>
      <c r="Q707" s="87"/>
      <c r="R707" s="87"/>
      <c r="S707" s="87"/>
      <c r="T707" s="88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T707" s="20" t="s">
        <v>217</v>
      </c>
      <c r="AU707" s="20" t="s">
        <v>81</v>
      </c>
    </row>
    <row r="708" spans="1:65" s="2" customFormat="1" ht="24.15" customHeight="1">
      <c r="A708" s="41"/>
      <c r="B708" s="42"/>
      <c r="C708" s="217" t="s">
        <v>1023</v>
      </c>
      <c r="D708" s="217" t="s">
        <v>209</v>
      </c>
      <c r="E708" s="218" t="s">
        <v>1024</v>
      </c>
      <c r="F708" s="219" t="s">
        <v>1025</v>
      </c>
      <c r="G708" s="220" t="s">
        <v>237</v>
      </c>
      <c r="H708" s="221">
        <v>0.302</v>
      </c>
      <c r="I708" s="222"/>
      <c r="J708" s="223">
        <f>ROUND(I708*H708,2)</f>
        <v>0</v>
      </c>
      <c r="K708" s="219" t="s">
        <v>213</v>
      </c>
      <c r="L708" s="47"/>
      <c r="M708" s="224" t="s">
        <v>19</v>
      </c>
      <c r="N708" s="225" t="s">
        <v>43</v>
      </c>
      <c r="O708" s="87"/>
      <c r="P708" s="226">
        <f>O708*H708</f>
        <v>0</v>
      </c>
      <c r="Q708" s="226">
        <v>0</v>
      </c>
      <c r="R708" s="226">
        <f>Q708*H708</f>
        <v>0</v>
      </c>
      <c r="S708" s="226">
        <v>0</v>
      </c>
      <c r="T708" s="227">
        <f>S708*H708</f>
        <v>0</v>
      </c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R708" s="228" t="s">
        <v>351</v>
      </c>
      <c r="AT708" s="228" t="s">
        <v>209</v>
      </c>
      <c r="AU708" s="228" t="s">
        <v>81</v>
      </c>
      <c r="AY708" s="20" t="s">
        <v>207</v>
      </c>
      <c r="BE708" s="229">
        <f>IF(N708="základní",J708,0)</f>
        <v>0</v>
      </c>
      <c r="BF708" s="229">
        <f>IF(N708="snížená",J708,0)</f>
        <v>0</v>
      </c>
      <c r="BG708" s="229">
        <f>IF(N708="zákl. přenesená",J708,0)</f>
        <v>0</v>
      </c>
      <c r="BH708" s="229">
        <f>IF(N708="sníž. přenesená",J708,0)</f>
        <v>0</v>
      </c>
      <c r="BI708" s="229">
        <f>IF(N708="nulová",J708,0)</f>
        <v>0</v>
      </c>
      <c r="BJ708" s="20" t="s">
        <v>79</v>
      </c>
      <c r="BK708" s="229">
        <f>ROUND(I708*H708,2)</f>
        <v>0</v>
      </c>
      <c r="BL708" s="20" t="s">
        <v>351</v>
      </c>
      <c r="BM708" s="228" t="s">
        <v>1026</v>
      </c>
    </row>
    <row r="709" spans="1:47" s="2" customFormat="1" ht="12">
      <c r="A709" s="41"/>
      <c r="B709" s="42"/>
      <c r="C709" s="43"/>
      <c r="D709" s="230" t="s">
        <v>215</v>
      </c>
      <c r="E709" s="43"/>
      <c r="F709" s="231" t="s">
        <v>1027</v>
      </c>
      <c r="G709" s="43"/>
      <c r="H709" s="43"/>
      <c r="I709" s="232"/>
      <c r="J709" s="43"/>
      <c r="K709" s="43"/>
      <c r="L709" s="47"/>
      <c r="M709" s="233"/>
      <c r="N709" s="234"/>
      <c r="O709" s="87"/>
      <c r="P709" s="87"/>
      <c r="Q709" s="87"/>
      <c r="R709" s="87"/>
      <c r="S709" s="87"/>
      <c r="T709" s="88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T709" s="20" t="s">
        <v>215</v>
      </c>
      <c r="AU709" s="20" t="s">
        <v>81</v>
      </c>
    </row>
    <row r="710" spans="1:47" s="2" customFormat="1" ht="12">
      <c r="A710" s="41"/>
      <c r="B710" s="42"/>
      <c r="C710" s="43"/>
      <c r="D710" s="235" t="s">
        <v>217</v>
      </c>
      <c r="E710" s="43"/>
      <c r="F710" s="236" t="s">
        <v>1028</v>
      </c>
      <c r="G710" s="43"/>
      <c r="H710" s="43"/>
      <c r="I710" s="232"/>
      <c r="J710" s="43"/>
      <c r="K710" s="43"/>
      <c r="L710" s="47"/>
      <c r="M710" s="233"/>
      <c r="N710" s="234"/>
      <c r="O710" s="87"/>
      <c r="P710" s="87"/>
      <c r="Q710" s="87"/>
      <c r="R710" s="87"/>
      <c r="S710" s="87"/>
      <c r="T710" s="88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T710" s="20" t="s">
        <v>217</v>
      </c>
      <c r="AU710" s="20" t="s">
        <v>81</v>
      </c>
    </row>
    <row r="711" spans="1:65" s="2" customFormat="1" ht="24.15" customHeight="1">
      <c r="A711" s="41"/>
      <c r="B711" s="42"/>
      <c r="C711" s="217" t="s">
        <v>1029</v>
      </c>
      <c r="D711" s="217" t="s">
        <v>209</v>
      </c>
      <c r="E711" s="218" t="s">
        <v>1030</v>
      </c>
      <c r="F711" s="219" t="s">
        <v>1031</v>
      </c>
      <c r="G711" s="220" t="s">
        <v>237</v>
      </c>
      <c r="H711" s="221">
        <v>0.302</v>
      </c>
      <c r="I711" s="222"/>
      <c r="J711" s="223">
        <f>ROUND(I711*H711,2)</f>
        <v>0</v>
      </c>
      <c r="K711" s="219" t="s">
        <v>213</v>
      </c>
      <c r="L711" s="47"/>
      <c r="M711" s="224" t="s">
        <v>19</v>
      </c>
      <c r="N711" s="225" t="s">
        <v>43</v>
      </c>
      <c r="O711" s="87"/>
      <c r="P711" s="226">
        <f>O711*H711</f>
        <v>0</v>
      </c>
      <c r="Q711" s="226">
        <v>0</v>
      </c>
      <c r="R711" s="226">
        <f>Q711*H711</f>
        <v>0</v>
      </c>
      <c r="S711" s="226">
        <v>0</v>
      </c>
      <c r="T711" s="227">
        <f>S711*H711</f>
        <v>0</v>
      </c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R711" s="228" t="s">
        <v>351</v>
      </c>
      <c r="AT711" s="228" t="s">
        <v>209</v>
      </c>
      <c r="AU711" s="228" t="s">
        <v>81</v>
      </c>
      <c r="AY711" s="20" t="s">
        <v>207</v>
      </c>
      <c r="BE711" s="229">
        <f>IF(N711="základní",J711,0)</f>
        <v>0</v>
      </c>
      <c r="BF711" s="229">
        <f>IF(N711="snížená",J711,0)</f>
        <v>0</v>
      </c>
      <c r="BG711" s="229">
        <f>IF(N711="zákl. přenesená",J711,0)</f>
        <v>0</v>
      </c>
      <c r="BH711" s="229">
        <f>IF(N711="sníž. přenesená",J711,0)</f>
        <v>0</v>
      </c>
      <c r="BI711" s="229">
        <f>IF(N711="nulová",J711,0)</f>
        <v>0</v>
      </c>
      <c r="BJ711" s="20" t="s">
        <v>79</v>
      </c>
      <c r="BK711" s="229">
        <f>ROUND(I711*H711,2)</f>
        <v>0</v>
      </c>
      <c r="BL711" s="20" t="s">
        <v>351</v>
      </c>
      <c r="BM711" s="228" t="s">
        <v>1032</v>
      </c>
    </row>
    <row r="712" spans="1:47" s="2" customFormat="1" ht="12">
      <c r="A712" s="41"/>
      <c r="B712" s="42"/>
      <c r="C712" s="43"/>
      <c r="D712" s="230" t="s">
        <v>215</v>
      </c>
      <c r="E712" s="43"/>
      <c r="F712" s="231" t="s">
        <v>1033</v>
      </c>
      <c r="G712" s="43"/>
      <c r="H712" s="43"/>
      <c r="I712" s="232"/>
      <c r="J712" s="43"/>
      <c r="K712" s="43"/>
      <c r="L712" s="47"/>
      <c r="M712" s="233"/>
      <c r="N712" s="234"/>
      <c r="O712" s="87"/>
      <c r="P712" s="87"/>
      <c r="Q712" s="87"/>
      <c r="R712" s="87"/>
      <c r="S712" s="87"/>
      <c r="T712" s="88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T712" s="20" t="s">
        <v>215</v>
      </c>
      <c r="AU712" s="20" t="s">
        <v>81</v>
      </c>
    </row>
    <row r="713" spans="1:47" s="2" customFormat="1" ht="12">
      <c r="A713" s="41"/>
      <c r="B713" s="42"/>
      <c r="C713" s="43"/>
      <c r="D713" s="235" t="s">
        <v>217</v>
      </c>
      <c r="E713" s="43"/>
      <c r="F713" s="236" t="s">
        <v>1034</v>
      </c>
      <c r="G713" s="43"/>
      <c r="H713" s="43"/>
      <c r="I713" s="232"/>
      <c r="J713" s="43"/>
      <c r="K713" s="43"/>
      <c r="L713" s="47"/>
      <c r="M713" s="233"/>
      <c r="N713" s="234"/>
      <c r="O713" s="87"/>
      <c r="P713" s="87"/>
      <c r="Q713" s="87"/>
      <c r="R713" s="87"/>
      <c r="S713" s="87"/>
      <c r="T713" s="88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T713" s="20" t="s">
        <v>217</v>
      </c>
      <c r="AU713" s="20" t="s">
        <v>81</v>
      </c>
    </row>
    <row r="714" spans="1:63" s="12" customFormat="1" ht="22.8" customHeight="1">
      <c r="A714" s="12"/>
      <c r="B714" s="201"/>
      <c r="C714" s="202"/>
      <c r="D714" s="203" t="s">
        <v>71</v>
      </c>
      <c r="E714" s="215" t="s">
        <v>1035</v>
      </c>
      <c r="F714" s="215" t="s">
        <v>1036</v>
      </c>
      <c r="G714" s="202"/>
      <c r="H714" s="202"/>
      <c r="I714" s="205"/>
      <c r="J714" s="216">
        <f>BK714</f>
        <v>0</v>
      </c>
      <c r="K714" s="202"/>
      <c r="L714" s="207"/>
      <c r="M714" s="208"/>
      <c r="N714" s="209"/>
      <c r="O714" s="209"/>
      <c r="P714" s="210">
        <f>SUM(P715:P749)</f>
        <v>0</v>
      </c>
      <c r="Q714" s="209"/>
      <c r="R714" s="210">
        <f>SUM(R715:R749)</f>
        <v>0.32426525</v>
      </c>
      <c r="S714" s="209"/>
      <c r="T714" s="211">
        <f>SUM(T715:T749)</f>
        <v>0</v>
      </c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R714" s="212" t="s">
        <v>81</v>
      </c>
      <c r="AT714" s="213" t="s">
        <v>71</v>
      </c>
      <c r="AU714" s="213" t="s">
        <v>79</v>
      </c>
      <c r="AY714" s="212" t="s">
        <v>207</v>
      </c>
      <c r="BK714" s="214">
        <f>SUM(BK715:BK749)</f>
        <v>0</v>
      </c>
    </row>
    <row r="715" spans="1:65" s="2" customFormat="1" ht="16.5" customHeight="1">
      <c r="A715" s="41"/>
      <c r="B715" s="42"/>
      <c r="C715" s="217" t="s">
        <v>1037</v>
      </c>
      <c r="D715" s="217" t="s">
        <v>209</v>
      </c>
      <c r="E715" s="218" t="s">
        <v>1038</v>
      </c>
      <c r="F715" s="219" t="s">
        <v>1039</v>
      </c>
      <c r="G715" s="220" t="s">
        <v>212</v>
      </c>
      <c r="H715" s="221">
        <v>6.47</v>
      </c>
      <c r="I715" s="222"/>
      <c r="J715" s="223">
        <f>ROUND(I715*H715,2)</f>
        <v>0</v>
      </c>
      <c r="K715" s="219" t="s">
        <v>213</v>
      </c>
      <c r="L715" s="47"/>
      <c r="M715" s="224" t="s">
        <v>19</v>
      </c>
      <c r="N715" s="225" t="s">
        <v>43</v>
      </c>
      <c r="O715" s="87"/>
      <c r="P715" s="226">
        <f>O715*H715</f>
        <v>0</v>
      </c>
      <c r="Q715" s="226">
        <v>0</v>
      </c>
      <c r="R715" s="226">
        <f>Q715*H715</f>
        <v>0</v>
      </c>
      <c r="S715" s="226">
        <v>0</v>
      </c>
      <c r="T715" s="227">
        <f>S715*H715</f>
        <v>0</v>
      </c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R715" s="228" t="s">
        <v>351</v>
      </c>
      <c r="AT715" s="228" t="s">
        <v>209</v>
      </c>
      <c r="AU715" s="228" t="s">
        <v>81</v>
      </c>
      <c r="AY715" s="20" t="s">
        <v>207</v>
      </c>
      <c r="BE715" s="229">
        <f>IF(N715="základní",J715,0)</f>
        <v>0</v>
      </c>
      <c r="BF715" s="229">
        <f>IF(N715="snížená",J715,0)</f>
        <v>0</v>
      </c>
      <c r="BG715" s="229">
        <f>IF(N715="zákl. přenesená",J715,0)</f>
        <v>0</v>
      </c>
      <c r="BH715" s="229">
        <f>IF(N715="sníž. přenesená",J715,0)</f>
        <v>0</v>
      </c>
      <c r="BI715" s="229">
        <f>IF(N715="nulová",J715,0)</f>
        <v>0</v>
      </c>
      <c r="BJ715" s="20" t="s">
        <v>79</v>
      </c>
      <c r="BK715" s="229">
        <f>ROUND(I715*H715,2)</f>
        <v>0</v>
      </c>
      <c r="BL715" s="20" t="s">
        <v>351</v>
      </c>
      <c r="BM715" s="228" t="s">
        <v>1040</v>
      </c>
    </row>
    <row r="716" spans="1:47" s="2" customFormat="1" ht="12">
      <c r="A716" s="41"/>
      <c r="B716" s="42"/>
      <c r="C716" s="43"/>
      <c r="D716" s="230" t="s">
        <v>215</v>
      </c>
      <c r="E716" s="43"/>
      <c r="F716" s="231" t="s">
        <v>1041</v>
      </c>
      <c r="G716" s="43"/>
      <c r="H716" s="43"/>
      <c r="I716" s="232"/>
      <c r="J716" s="43"/>
      <c r="K716" s="43"/>
      <c r="L716" s="47"/>
      <c r="M716" s="233"/>
      <c r="N716" s="234"/>
      <c r="O716" s="87"/>
      <c r="P716" s="87"/>
      <c r="Q716" s="87"/>
      <c r="R716" s="87"/>
      <c r="S716" s="87"/>
      <c r="T716" s="88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T716" s="20" t="s">
        <v>215</v>
      </c>
      <c r="AU716" s="20" t="s">
        <v>81</v>
      </c>
    </row>
    <row r="717" spans="1:47" s="2" customFormat="1" ht="12">
      <c r="A717" s="41"/>
      <c r="B717" s="42"/>
      <c r="C717" s="43"/>
      <c r="D717" s="235" t="s">
        <v>217</v>
      </c>
      <c r="E717" s="43"/>
      <c r="F717" s="236" t="s">
        <v>1042</v>
      </c>
      <c r="G717" s="43"/>
      <c r="H717" s="43"/>
      <c r="I717" s="232"/>
      <c r="J717" s="43"/>
      <c r="K717" s="43"/>
      <c r="L717" s="47"/>
      <c r="M717" s="233"/>
      <c r="N717" s="234"/>
      <c r="O717" s="87"/>
      <c r="P717" s="87"/>
      <c r="Q717" s="87"/>
      <c r="R717" s="87"/>
      <c r="S717" s="87"/>
      <c r="T717" s="88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T717" s="20" t="s">
        <v>217</v>
      </c>
      <c r="AU717" s="20" t="s">
        <v>81</v>
      </c>
    </row>
    <row r="718" spans="1:51" s="14" customFormat="1" ht="12">
      <c r="A718" s="14"/>
      <c r="B718" s="247"/>
      <c r="C718" s="248"/>
      <c r="D718" s="230" t="s">
        <v>219</v>
      </c>
      <c r="E718" s="249" t="s">
        <v>19</v>
      </c>
      <c r="F718" s="250" t="s">
        <v>154</v>
      </c>
      <c r="G718" s="248"/>
      <c r="H718" s="251">
        <v>6.47</v>
      </c>
      <c r="I718" s="252"/>
      <c r="J718" s="248"/>
      <c r="K718" s="248"/>
      <c r="L718" s="253"/>
      <c r="M718" s="254"/>
      <c r="N718" s="255"/>
      <c r="O718" s="255"/>
      <c r="P718" s="255"/>
      <c r="Q718" s="255"/>
      <c r="R718" s="255"/>
      <c r="S718" s="255"/>
      <c r="T718" s="256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57" t="s">
        <v>219</v>
      </c>
      <c r="AU718" s="257" t="s">
        <v>81</v>
      </c>
      <c r="AV718" s="14" t="s">
        <v>81</v>
      </c>
      <c r="AW718" s="14" t="s">
        <v>33</v>
      </c>
      <c r="AX718" s="14" t="s">
        <v>79</v>
      </c>
      <c r="AY718" s="257" t="s">
        <v>207</v>
      </c>
    </row>
    <row r="719" spans="1:65" s="2" customFormat="1" ht="16.5" customHeight="1">
      <c r="A719" s="41"/>
      <c r="B719" s="42"/>
      <c r="C719" s="217" t="s">
        <v>1043</v>
      </c>
      <c r="D719" s="217" t="s">
        <v>209</v>
      </c>
      <c r="E719" s="218" t="s">
        <v>1044</v>
      </c>
      <c r="F719" s="219" t="s">
        <v>1045</v>
      </c>
      <c r="G719" s="220" t="s">
        <v>212</v>
      </c>
      <c r="H719" s="221">
        <v>6.47</v>
      </c>
      <c r="I719" s="222"/>
      <c r="J719" s="223">
        <f>ROUND(I719*H719,2)</f>
        <v>0</v>
      </c>
      <c r="K719" s="219" t="s">
        <v>213</v>
      </c>
      <c r="L719" s="47"/>
      <c r="M719" s="224" t="s">
        <v>19</v>
      </c>
      <c r="N719" s="225" t="s">
        <v>43</v>
      </c>
      <c r="O719" s="87"/>
      <c r="P719" s="226">
        <f>O719*H719</f>
        <v>0</v>
      </c>
      <c r="Q719" s="226">
        <v>0.0003</v>
      </c>
      <c r="R719" s="226">
        <f>Q719*H719</f>
        <v>0.0019409999999999998</v>
      </c>
      <c r="S719" s="226">
        <v>0</v>
      </c>
      <c r="T719" s="227">
        <f>S719*H719</f>
        <v>0</v>
      </c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R719" s="228" t="s">
        <v>351</v>
      </c>
      <c r="AT719" s="228" t="s">
        <v>209</v>
      </c>
      <c r="AU719" s="228" t="s">
        <v>81</v>
      </c>
      <c r="AY719" s="20" t="s">
        <v>207</v>
      </c>
      <c r="BE719" s="229">
        <f>IF(N719="základní",J719,0)</f>
        <v>0</v>
      </c>
      <c r="BF719" s="229">
        <f>IF(N719="snížená",J719,0)</f>
        <v>0</v>
      </c>
      <c r="BG719" s="229">
        <f>IF(N719="zákl. přenesená",J719,0)</f>
        <v>0</v>
      </c>
      <c r="BH719" s="229">
        <f>IF(N719="sníž. přenesená",J719,0)</f>
        <v>0</v>
      </c>
      <c r="BI719" s="229">
        <f>IF(N719="nulová",J719,0)</f>
        <v>0</v>
      </c>
      <c r="BJ719" s="20" t="s">
        <v>79</v>
      </c>
      <c r="BK719" s="229">
        <f>ROUND(I719*H719,2)</f>
        <v>0</v>
      </c>
      <c r="BL719" s="20" t="s">
        <v>351</v>
      </c>
      <c r="BM719" s="228" t="s">
        <v>1046</v>
      </c>
    </row>
    <row r="720" spans="1:47" s="2" customFormat="1" ht="12">
      <c r="A720" s="41"/>
      <c r="B720" s="42"/>
      <c r="C720" s="43"/>
      <c r="D720" s="230" t="s">
        <v>215</v>
      </c>
      <c r="E720" s="43"/>
      <c r="F720" s="231" t="s">
        <v>1047</v>
      </c>
      <c r="G720" s="43"/>
      <c r="H720" s="43"/>
      <c r="I720" s="232"/>
      <c r="J720" s="43"/>
      <c r="K720" s="43"/>
      <c r="L720" s="47"/>
      <c r="M720" s="233"/>
      <c r="N720" s="234"/>
      <c r="O720" s="87"/>
      <c r="P720" s="87"/>
      <c r="Q720" s="87"/>
      <c r="R720" s="87"/>
      <c r="S720" s="87"/>
      <c r="T720" s="88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T720" s="20" t="s">
        <v>215</v>
      </c>
      <c r="AU720" s="20" t="s">
        <v>81</v>
      </c>
    </row>
    <row r="721" spans="1:47" s="2" customFormat="1" ht="12">
      <c r="A721" s="41"/>
      <c r="B721" s="42"/>
      <c r="C721" s="43"/>
      <c r="D721" s="235" t="s">
        <v>217</v>
      </c>
      <c r="E721" s="43"/>
      <c r="F721" s="236" t="s">
        <v>1048</v>
      </c>
      <c r="G721" s="43"/>
      <c r="H721" s="43"/>
      <c r="I721" s="232"/>
      <c r="J721" s="43"/>
      <c r="K721" s="43"/>
      <c r="L721" s="47"/>
      <c r="M721" s="233"/>
      <c r="N721" s="234"/>
      <c r="O721" s="87"/>
      <c r="P721" s="87"/>
      <c r="Q721" s="87"/>
      <c r="R721" s="87"/>
      <c r="S721" s="87"/>
      <c r="T721" s="88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T721" s="20" t="s">
        <v>217</v>
      </c>
      <c r="AU721" s="20" t="s">
        <v>81</v>
      </c>
    </row>
    <row r="722" spans="1:51" s="14" customFormat="1" ht="12">
      <c r="A722" s="14"/>
      <c r="B722" s="247"/>
      <c r="C722" s="248"/>
      <c r="D722" s="230" t="s">
        <v>219</v>
      </c>
      <c r="E722" s="249" t="s">
        <v>19</v>
      </c>
      <c r="F722" s="250" t="s">
        <v>154</v>
      </c>
      <c r="G722" s="248"/>
      <c r="H722" s="251">
        <v>6.47</v>
      </c>
      <c r="I722" s="252"/>
      <c r="J722" s="248"/>
      <c r="K722" s="248"/>
      <c r="L722" s="253"/>
      <c r="M722" s="254"/>
      <c r="N722" s="255"/>
      <c r="O722" s="255"/>
      <c r="P722" s="255"/>
      <c r="Q722" s="255"/>
      <c r="R722" s="255"/>
      <c r="S722" s="255"/>
      <c r="T722" s="256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57" t="s">
        <v>219</v>
      </c>
      <c r="AU722" s="257" t="s">
        <v>81</v>
      </c>
      <c r="AV722" s="14" t="s">
        <v>81</v>
      </c>
      <c r="AW722" s="14" t="s">
        <v>33</v>
      </c>
      <c r="AX722" s="14" t="s">
        <v>79</v>
      </c>
      <c r="AY722" s="257" t="s">
        <v>207</v>
      </c>
    </row>
    <row r="723" spans="1:65" s="2" customFormat="1" ht="24.15" customHeight="1">
      <c r="A723" s="41"/>
      <c r="B723" s="42"/>
      <c r="C723" s="217" t="s">
        <v>1049</v>
      </c>
      <c r="D723" s="217" t="s">
        <v>209</v>
      </c>
      <c r="E723" s="218" t="s">
        <v>1050</v>
      </c>
      <c r="F723" s="219" t="s">
        <v>1051</v>
      </c>
      <c r="G723" s="220" t="s">
        <v>212</v>
      </c>
      <c r="H723" s="221">
        <v>6.47</v>
      </c>
      <c r="I723" s="222"/>
      <c r="J723" s="223">
        <f>ROUND(I723*H723,2)</f>
        <v>0</v>
      </c>
      <c r="K723" s="219" t="s">
        <v>213</v>
      </c>
      <c r="L723" s="47"/>
      <c r="M723" s="224" t="s">
        <v>19</v>
      </c>
      <c r="N723" s="225" t="s">
        <v>43</v>
      </c>
      <c r="O723" s="87"/>
      <c r="P723" s="226">
        <f>O723*H723</f>
        <v>0</v>
      </c>
      <c r="Q723" s="226">
        <v>0.012</v>
      </c>
      <c r="R723" s="226">
        <f>Q723*H723</f>
        <v>0.07764</v>
      </c>
      <c r="S723" s="226">
        <v>0</v>
      </c>
      <c r="T723" s="227">
        <f>S723*H723</f>
        <v>0</v>
      </c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R723" s="228" t="s">
        <v>351</v>
      </c>
      <c r="AT723" s="228" t="s">
        <v>209</v>
      </c>
      <c r="AU723" s="228" t="s">
        <v>81</v>
      </c>
      <c r="AY723" s="20" t="s">
        <v>207</v>
      </c>
      <c r="BE723" s="229">
        <f>IF(N723="základní",J723,0)</f>
        <v>0</v>
      </c>
      <c r="BF723" s="229">
        <f>IF(N723="snížená",J723,0)</f>
        <v>0</v>
      </c>
      <c r="BG723" s="229">
        <f>IF(N723="zákl. přenesená",J723,0)</f>
        <v>0</v>
      </c>
      <c r="BH723" s="229">
        <f>IF(N723="sníž. přenesená",J723,0)</f>
        <v>0</v>
      </c>
      <c r="BI723" s="229">
        <f>IF(N723="nulová",J723,0)</f>
        <v>0</v>
      </c>
      <c r="BJ723" s="20" t="s">
        <v>79</v>
      </c>
      <c r="BK723" s="229">
        <f>ROUND(I723*H723,2)</f>
        <v>0</v>
      </c>
      <c r="BL723" s="20" t="s">
        <v>351</v>
      </c>
      <c r="BM723" s="228" t="s">
        <v>1052</v>
      </c>
    </row>
    <row r="724" spans="1:47" s="2" customFormat="1" ht="12">
      <c r="A724" s="41"/>
      <c r="B724" s="42"/>
      <c r="C724" s="43"/>
      <c r="D724" s="230" t="s">
        <v>215</v>
      </c>
      <c r="E724" s="43"/>
      <c r="F724" s="231" t="s">
        <v>1053</v>
      </c>
      <c r="G724" s="43"/>
      <c r="H724" s="43"/>
      <c r="I724" s="232"/>
      <c r="J724" s="43"/>
      <c r="K724" s="43"/>
      <c r="L724" s="47"/>
      <c r="M724" s="233"/>
      <c r="N724" s="234"/>
      <c r="O724" s="87"/>
      <c r="P724" s="87"/>
      <c r="Q724" s="87"/>
      <c r="R724" s="87"/>
      <c r="S724" s="87"/>
      <c r="T724" s="88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T724" s="20" t="s">
        <v>215</v>
      </c>
      <c r="AU724" s="20" t="s">
        <v>81</v>
      </c>
    </row>
    <row r="725" spans="1:47" s="2" customFormat="1" ht="12">
      <c r="A725" s="41"/>
      <c r="B725" s="42"/>
      <c r="C725" s="43"/>
      <c r="D725" s="235" t="s">
        <v>217</v>
      </c>
      <c r="E725" s="43"/>
      <c r="F725" s="236" t="s">
        <v>1054</v>
      </c>
      <c r="G725" s="43"/>
      <c r="H725" s="43"/>
      <c r="I725" s="232"/>
      <c r="J725" s="43"/>
      <c r="K725" s="43"/>
      <c r="L725" s="47"/>
      <c r="M725" s="233"/>
      <c r="N725" s="234"/>
      <c r="O725" s="87"/>
      <c r="P725" s="87"/>
      <c r="Q725" s="87"/>
      <c r="R725" s="87"/>
      <c r="S725" s="87"/>
      <c r="T725" s="88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T725" s="20" t="s">
        <v>217</v>
      </c>
      <c r="AU725" s="20" t="s">
        <v>81</v>
      </c>
    </row>
    <row r="726" spans="1:51" s="14" customFormat="1" ht="12">
      <c r="A726" s="14"/>
      <c r="B726" s="247"/>
      <c r="C726" s="248"/>
      <c r="D726" s="230" t="s">
        <v>219</v>
      </c>
      <c r="E726" s="249" t="s">
        <v>19</v>
      </c>
      <c r="F726" s="250" t="s">
        <v>154</v>
      </c>
      <c r="G726" s="248"/>
      <c r="H726" s="251">
        <v>6.47</v>
      </c>
      <c r="I726" s="252"/>
      <c r="J726" s="248"/>
      <c r="K726" s="248"/>
      <c r="L726" s="253"/>
      <c r="M726" s="254"/>
      <c r="N726" s="255"/>
      <c r="O726" s="255"/>
      <c r="P726" s="255"/>
      <c r="Q726" s="255"/>
      <c r="R726" s="255"/>
      <c r="S726" s="255"/>
      <c r="T726" s="256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57" t="s">
        <v>219</v>
      </c>
      <c r="AU726" s="257" t="s">
        <v>81</v>
      </c>
      <c r="AV726" s="14" t="s">
        <v>81</v>
      </c>
      <c r="AW726" s="14" t="s">
        <v>33</v>
      </c>
      <c r="AX726" s="14" t="s">
        <v>79</v>
      </c>
      <c r="AY726" s="257" t="s">
        <v>207</v>
      </c>
    </row>
    <row r="727" spans="1:65" s="2" customFormat="1" ht="33" customHeight="1">
      <c r="A727" s="41"/>
      <c r="B727" s="42"/>
      <c r="C727" s="217" t="s">
        <v>1055</v>
      </c>
      <c r="D727" s="217" t="s">
        <v>209</v>
      </c>
      <c r="E727" s="218" t="s">
        <v>1056</v>
      </c>
      <c r="F727" s="219" t="s">
        <v>1057</v>
      </c>
      <c r="G727" s="220" t="s">
        <v>654</v>
      </c>
      <c r="H727" s="221">
        <v>11.685</v>
      </c>
      <c r="I727" s="222"/>
      <c r="J727" s="223">
        <f>ROUND(I727*H727,2)</f>
        <v>0</v>
      </c>
      <c r="K727" s="219" t="s">
        <v>213</v>
      </c>
      <c r="L727" s="47"/>
      <c r="M727" s="224" t="s">
        <v>19</v>
      </c>
      <c r="N727" s="225" t="s">
        <v>43</v>
      </c>
      <c r="O727" s="87"/>
      <c r="P727" s="226">
        <f>O727*H727</f>
        <v>0</v>
      </c>
      <c r="Q727" s="226">
        <v>0.00043</v>
      </c>
      <c r="R727" s="226">
        <f>Q727*H727</f>
        <v>0.00502455</v>
      </c>
      <c r="S727" s="226">
        <v>0</v>
      </c>
      <c r="T727" s="227">
        <f>S727*H727</f>
        <v>0</v>
      </c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R727" s="228" t="s">
        <v>351</v>
      </c>
      <c r="AT727" s="228" t="s">
        <v>209</v>
      </c>
      <c r="AU727" s="228" t="s">
        <v>81</v>
      </c>
      <c r="AY727" s="20" t="s">
        <v>207</v>
      </c>
      <c r="BE727" s="229">
        <f>IF(N727="základní",J727,0)</f>
        <v>0</v>
      </c>
      <c r="BF727" s="229">
        <f>IF(N727="snížená",J727,0)</f>
        <v>0</v>
      </c>
      <c r="BG727" s="229">
        <f>IF(N727="zákl. přenesená",J727,0)</f>
        <v>0</v>
      </c>
      <c r="BH727" s="229">
        <f>IF(N727="sníž. přenesená",J727,0)</f>
        <v>0</v>
      </c>
      <c r="BI727" s="229">
        <f>IF(N727="nulová",J727,0)</f>
        <v>0</v>
      </c>
      <c r="BJ727" s="20" t="s">
        <v>79</v>
      </c>
      <c r="BK727" s="229">
        <f>ROUND(I727*H727,2)</f>
        <v>0</v>
      </c>
      <c r="BL727" s="20" t="s">
        <v>351</v>
      </c>
      <c r="BM727" s="228" t="s">
        <v>1058</v>
      </c>
    </row>
    <row r="728" spans="1:47" s="2" customFormat="1" ht="12">
      <c r="A728" s="41"/>
      <c r="B728" s="42"/>
      <c r="C728" s="43"/>
      <c r="D728" s="230" t="s">
        <v>215</v>
      </c>
      <c r="E728" s="43"/>
      <c r="F728" s="231" t="s">
        <v>1059</v>
      </c>
      <c r="G728" s="43"/>
      <c r="H728" s="43"/>
      <c r="I728" s="232"/>
      <c r="J728" s="43"/>
      <c r="K728" s="43"/>
      <c r="L728" s="47"/>
      <c r="M728" s="233"/>
      <c r="N728" s="234"/>
      <c r="O728" s="87"/>
      <c r="P728" s="87"/>
      <c r="Q728" s="87"/>
      <c r="R728" s="87"/>
      <c r="S728" s="87"/>
      <c r="T728" s="88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T728" s="20" t="s">
        <v>215</v>
      </c>
      <c r="AU728" s="20" t="s">
        <v>81</v>
      </c>
    </row>
    <row r="729" spans="1:47" s="2" customFormat="1" ht="12">
      <c r="A729" s="41"/>
      <c r="B729" s="42"/>
      <c r="C729" s="43"/>
      <c r="D729" s="235" t="s">
        <v>217</v>
      </c>
      <c r="E729" s="43"/>
      <c r="F729" s="236" t="s">
        <v>1060</v>
      </c>
      <c r="G729" s="43"/>
      <c r="H729" s="43"/>
      <c r="I729" s="232"/>
      <c r="J729" s="43"/>
      <c r="K729" s="43"/>
      <c r="L729" s="47"/>
      <c r="M729" s="233"/>
      <c r="N729" s="234"/>
      <c r="O729" s="87"/>
      <c r="P729" s="87"/>
      <c r="Q729" s="87"/>
      <c r="R729" s="87"/>
      <c r="S729" s="87"/>
      <c r="T729" s="88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T729" s="20" t="s">
        <v>217</v>
      </c>
      <c r="AU729" s="20" t="s">
        <v>81</v>
      </c>
    </row>
    <row r="730" spans="1:51" s="13" customFormat="1" ht="12">
      <c r="A730" s="13"/>
      <c r="B730" s="237"/>
      <c r="C730" s="238"/>
      <c r="D730" s="230" t="s">
        <v>219</v>
      </c>
      <c r="E730" s="239" t="s">
        <v>19</v>
      </c>
      <c r="F730" s="240" t="s">
        <v>501</v>
      </c>
      <c r="G730" s="238"/>
      <c r="H730" s="239" t="s">
        <v>19</v>
      </c>
      <c r="I730" s="241"/>
      <c r="J730" s="238"/>
      <c r="K730" s="238"/>
      <c r="L730" s="242"/>
      <c r="M730" s="243"/>
      <c r="N730" s="244"/>
      <c r="O730" s="244"/>
      <c r="P730" s="244"/>
      <c r="Q730" s="244"/>
      <c r="R730" s="244"/>
      <c r="S730" s="244"/>
      <c r="T730" s="245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46" t="s">
        <v>219</v>
      </c>
      <c r="AU730" s="246" t="s">
        <v>81</v>
      </c>
      <c r="AV730" s="13" t="s">
        <v>79</v>
      </c>
      <c r="AW730" s="13" t="s">
        <v>33</v>
      </c>
      <c r="AX730" s="13" t="s">
        <v>72</v>
      </c>
      <c r="AY730" s="246" t="s">
        <v>207</v>
      </c>
    </row>
    <row r="731" spans="1:51" s="14" customFormat="1" ht="12">
      <c r="A731" s="14"/>
      <c r="B731" s="247"/>
      <c r="C731" s="248"/>
      <c r="D731" s="230" t="s">
        <v>219</v>
      </c>
      <c r="E731" s="249" t="s">
        <v>19</v>
      </c>
      <c r="F731" s="250" t="s">
        <v>1061</v>
      </c>
      <c r="G731" s="248"/>
      <c r="H731" s="251">
        <v>11.685</v>
      </c>
      <c r="I731" s="252"/>
      <c r="J731" s="248"/>
      <c r="K731" s="248"/>
      <c r="L731" s="253"/>
      <c r="M731" s="254"/>
      <c r="N731" s="255"/>
      <c r="O731" s="255"/>
      <c r="P731" s="255"/>
      <c r="Q731" s="255"/>
      <c r="R731" s="255"/>
      <c r="S731" s="255"/>
      <c r="T731" s="256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57" t="s">
        <v>219</v>
      </c>
      <c r="AU731" s="257" t="s">
        <v>81</v>
      </c>
      <c r="AV731" s="14" t="s">
        <v>81</v>
      </c>
      <c r="AW731" s="14" t="s">
        <v>33</v>
      </c>
      <c r="AX731" s="14" t="s">
        <v>72</v>
      </c>
      <c r="AY731" s="257" t="s">
        <v>207</v>
      </c>
    </row>
    <row r="732" spans="1:51" s="15" customFormat="1" ht="12">
      <c r="A732" s="15"/>
      <c r="B732" s="258"/>
      <c r="C732" s="259"/>
      <c r="D732" s="230" t="s">
        <v>219</v>
      </c>
      <c r="E732" s="260" t="s">
        <v>19</v>
      </c>
      <c r="F732" s="261" t="s">
        <v>222</v>
      </c>
      <c r="G732" s="259"/>
      <c r="H732" s="262">
        <v>11.685</v>
      </c>
      <c r="I732" s="263"/>
      <c r="J732" s="259"/>
      <c r="K732" s="259"/>
      <c r="L732" s="264"/>
      <c r="M732" s="265"/>
      <c r="N732" s="266"/>
      <c r="O732" s="266"/>
      <c r="P732" s="266"/>
      <c r="Q732" s="266"/>
      <c r="R732" s="266"/>
      <c r="S732" s="266"/>
      <c r="T732" s="267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T732" s="268" t="s">
        <v>219</v>
      </c>
      <c r="AU732" s="268" t="s">
        <v>81</v>
      </c>
      <c r="AV732" s="15" t="s">
        <v>111</v>
      </c>
      <c r="AW732" s="15" t="s">
        <v>33</v>
      </c>
      <c r="AX732" s="15" t="s">
        <v>79</v>
      </c>
      <c r="AY732" s="268" t="s">
        <v>207</v>
      </c>
    </row>
    <row r="733" spans="1:65" s="2" customFormat="1" ht="24.15" customHeight="1">
      <c r="A733" s="41"/>
      <c r="B733" s="42"/>
      <c r="C733" s="269" t="s">
        <v>1062</v>
      </c>
      <c r="D733" s="269" t="s">
        <v>223</v>
      </c>
      <c r="E733" s="270" t="s">
        <v>1063</v>
      </c>
      <c r="F733" s="271" t="s">
        <v>1064</v>
      </c>
      <c r="G733" s="272" t="s">
        <v>654</v>
      </c>
      <c r="H733" s="273">
        <v>12.39</v>
      </c>
      <c r="I733" s="274"/>
      <c r="J733" s="275">
        <f>ROUND(I733*H733,2)</f>
        <v>0</v>
      </c>
      <c r="K733" s="271" t="s">
        <v>213</v>
      </c>
      <c r="L733" s="276"/>
      <c r="M733" s="277" t="s">
        <v>19</v>
      </c>
      <c r="N733" s="278" t="s">
        <v>43</v>
      </c>
      <c r="O733" s="87"/>
      <c r="P733" s="226">
        <f>O733*H733</f>
        <v>0</v>
      </c>
      <c r="Q733" s="226">
        <v>0.00198</v>
      </c>
      <c r="R733" s="226">
        <f>Q733*H733</f>
        <v>0.0245322</v>
      </c>
      <c r="S733" s="226">
        <v>0</v>
      </c>
      <c r="T733" s="227">
        <f>S733*H733</f>
        <v>0</v>
      </c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R733" s="228" t="s">
        <v>421</v>
      </c>
      <c r="AT733" s="228" t="s">
        <v>223</v>
      </c>
      <c r="AU733" s="228" t="s">
        <v>81</v>
      </c>
      <c r="AY733" s="20" t="s">
        <v>207</v>
      </c>
      <c r="BE733" s="229">
        <f>IF(N733="základní",J733,0)</f>
        <v>0</v>
      </c>
      <c r="BF733" s="229">
        <f>IF(N733="snížená",J733,0)</f>
        <v>0</v>
      </c>
      <c r="BG733" s="229">
        <f>IF(N733="zákl. přenesená",J733,0)</f>
        <v>0</v>
      </c>
      <c r="BH733" s="229">
        <f>IF(N733="sníž. přenesená",J733,0)</f>
        <v>0</v>
      </c>
      <c r="BI733" s="229">
        <f>IF(N733="nulová",J733,0)</f>
        <v>0</v>
      </c>
      <c r="BJ733" s="20" t="s">
        <v>79</v>
      </c>
      <c r="BK733" s="229">
        <f>ROUND(I733*H733,2)</f>
        <v>0</v>
      </c>
      <c r="BL733" s="20" t="s">
        <v>351</v>
      </c>
      <c r="BM733" s="228" t="s">
        <v>1065</v>
      </c>
    </row>
    <row r="734" spans="1:47" s="2" customFormat="1" ht="12">
      <c r="A734" s="41"/>
      <c r="B734" s="42"/>
      <c r="C734" s="43"/>
      <c r="D734" s="230" t="s">
        <v>215</v>
      </c>
      <c r="E734" s="43"/>
      <c r="F734" s="231" t="s">
        <v>1064</v>
      </c>
      <c r="G734" s="43"/>
      <c r="H734" s="43"/>
      <c r="I734" s="232"/>
      <c r="J734" s="43"/>
      <c r="K734" s="43"/>
      <c r="L734" s="47"/>
      <c r="M734" s="233"/>
      <c r="N734" s="234"/>
      <c r="O734" s="87"/>
      <c r="P734" s="87"/>
      <c r="Q734" s="87"/>
      <c r="R734" s="87"/>
      <c r="S734" s="87"/>
      <c r="T734" s="88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T734" s="20" t="s">
        <v>215</v>
      </c>
      <c r="AU734" s="20" t="s">
        <v>81</v>
      </c>
    </row>
    <row r="735" spans="1:51" s="14" customFormat="1" ht="12">
      <c r="A735" s="14"/>
      <c r="B735" s="247"/>
      <c r="C735" s="248"/>
      <c r="D735" s="230" t="s">
        <v>219</v>
      </c>
      <c r="E735" s="249" t="s">
        <v>19</v>
      </c>
      <c r="F735" s="250" t="s">
        <v>1066</v>
      </c>
      <c r="G735" s="248"/>
      <c r="H735" s="251">
        <v>12.39</v>
      </c>
      <c r="I735" s="252"/>
      <c r="J735" s="248"/>
      <c r="K735" s="248"/>
      <c r="L735" s="253"/>
      <c r="M735" s="254"/>
      <c r="N735" s="255"/>
      <c r="O735" s="255"/>
      <c r="P735" s="255"/>
      <c r="Q735" s="255"/>
      <c r="R735" s="255"/>
      <c r="S735" s="255"/>
      <c r="T735" s="256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57" t="s">
        <v>219</v>
      </c>
      <c r="AU735" s="257" t="s">
        <v>81</v>
      </c>
      <c r="AV735" s="14" t="s">
        <v>81</v>
      </c>
      <c r="AW735" s="14" t="s">
        <v>33</v>
      </c>
      <c r="AX735" s="14" t="s">
        <v>79</v>
      </c>
      <c r="AY735" s="257" t="s">
        <v>207</v>
      </c>
    </row>
    <row r="736" spans="1:65" s="2" customFormat="1" ht="33" customHeight="1">
      <c r="A736" s="41"/>
      <c r="B736" s="42"/>
      <c r="C736" s="217" t="s">
        <v>1067</v>
      </c>
      <c r="D736" s="217" t="s">
        <v>209</v>
      </c>
      <c r="E736" s="218" t="s">
        <v>1068</v>
      </c>
      <c r="F736" s="219" t="s">
        <v>1069</v>
      </c>
      <c r="G736" s="220" t="s">
        <v>212</v>
      </c>
      <c r="H736" s="221">
        <v>6.47</v>
      </c>
      <c r="I736" s="222"/>
      <c r="J736" s="223">
        <f>ROUND(I736*H736,2)</f>
        <v>0</v>
      </c>
      <c r="K736" s="219" t="s">
        <v>213</v>
      </c>
      <c r="L736" s="47"/>
      <c r="M736" s="224" t="s">
        <v>19</v>
      </c>
      <c r="N736" s="225" t="s">
        <v>43</v>
      </c>
      <c r="O736" s="87"/>
      <c r="P736" s="226">
        <f>O736*H736</f>
        <v>0</v>
      </c>
      <c r="Q736" s="226">
        <v>0.00755</v>
      </c>
      <c r="R736" s="226">
        <f>Q736*H736</f>
        <v>0.0488485</v>
      </c>
      <c r="S736" s="226">
        <v>0</v>
      </c>
      <c r="T736" s="227">
        <f>S736*H736</f>
        <v>0</v>
      </c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R736" s="228" t="s">
        <v>351</v>
      </c>
      <c r="AT736" s="228" t="s">
        <v>209</v>
      </c>
      <c r="AU736" s="228" t="s">
        <v>81</v>
      </c>
      <c r="AY736" s="20" t="s">
        <v>207</v>
      </c>
      <c r="BE736" s="229">
        <f>IF(N736="základní",J736,0)</f>
        <v>0</v>
      </c>
      <c r="BF736" s="229">
        <f>IF(N736="snížená",J736,0)</f>
        <v>0</v>
      </c>
      <c r="BG736" s="229">
        <f>IF(N736="zákl. přenesená",J736,0)</f>
        <v>0</v>
      </c>
      <c r="BH736" s="229">
        <f>IF(N736="sníž. přenesená",J736,0)</f>
        <v>0</v>
      </c>
      <c r="BI736" s="229">
        <f>IF(N736="nulová",J736,0)</f>
        <v>0</v>
      </c>
      <c r="BJ736" s="20" t="s">
        <v>79</v>
      </c>
      <c r="BK736" s="229">
        <f>ROUND(I736*H736,2)</f>
        <v>0</v>
      </c>
      <c r="BL736" s="20" t="s">
        <v>351</v>
      </c>
      <c r="BM736" s="228" t="s">
        <v>1070</v>
      </c>
    </row>
    <row r="737" spans="1:47" s="2" customFormat="1" ht="12">
      <c r="A737" s="41"/>
      <c r="B737" s="42"/>
      <c r="C737" s="43"/>
      <c r="D737" s="230" t="s">
        <v>215</v>
      </c>
      <c r="E737" s="43"/>
      <c r="F737" s="231" t="s">
        <v>1071</v>
      </c>
      <c r="G737" s="43"/>
      <c r="H737" s="43"/>
      <c r="I737" s="232"/>
      <c r="J737" s="43"/>
      <c r="K737" s="43"/>
      <c r="L737" s="47"/>
      <c r="M737" s="233"/>
      <c r="N737" s="234"/>
      <c r="O737" s="87"/>
      <c r="P737" s="87"/>
      <c r="Q737" s="87"/>
      <c r="R737" s="87"/>
      <c r="S737" s="87"/>
      <c r="T737" s="88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T737" s="20" t="s">
        <v>215</v>
      </c>
      <c r="AU737" s="20" t="s">
        <v>81</v>
      </c>
    </row>
    <row r="738" spans="1:47" s="2" customFormat="1" ht="12">
      <c r="A738" s="41"/>
      <c r="B738" s="42"/>
      <c r="C738" s="43"/>
      <c r="D738" s="235" t="s">
        <v>217</v>
      </c>
      <c r="E738" s="43"/>
      <c r="F738" s="236" t="s">
        <v>1072</v>
      </c>
      <c r="G738" s="43"/>
      <c r="H738" s="43"/>
      <c r="I738" s="232"/>
      <c r="J738" s="43"/>
      <c r="K738" s="43"/>
      <c r="L738" s="47"/>
      <c r="M738" s="233"/>
      <c r="N738" s="234"/>
      <c r="O738" s="87"/>
      <c r="P738" s="87"/>
      <c r="Q738" s="87"/>
      <c r="R738" s="87"/>
      <c r="S738" s="87"/>
      <c r="T738" s="88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T738" s="20" t="s">
        <v>217</v>
      </c>
      <c r="AU738" s="20" t="s">
        <v>81</v>
      </c>
    </row>
    <row r="739" spans="1:51" s="14" customFormat="1" ht="12">
      <c r="A739" s="14"/>
      <c r="B739" s="247"/>
      <c r="C739" s="248"/>
      <c r="D739" s="230" t="s">
        <v>219</v>
      </c>
      <c r="E739" s="249" t="s">
        <v>154</v>
      </c>
      <c r="F739" s="250" t="s">
        <v>1073</v>
      </c>
      <c r="G739" s="248"/>
      <c r="H739" s="251">
        <v>6.47</v>
      </c>
      <c r="I739" s="252"/>
      <c r="J739" s="248"/>
      <c r="K739" s="248"/>
      <c r="L739" s="253"/>
      <c r="M739" s="254"/>
      <c r="N739" s="255"/>
      <c r="O739" s="255"/>
      <c r="P739" s="255"/>
      <c r="Q739" s="255"/>
      <c r="R739" s="255"/>
      <c r="S739" s="255"/>
      <c r="T739" s="256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57" t="s">
        <v>219</v>
      </c>
      <c r="AU739" s="257" t="s">
        <v>81</v>
      </c>
      <c r="AV739" s="14" t="s">
        <v>81</v>
      </c>
      <c r="AW739" s="14" t="s">
        <v>33</v>
      </c>
      <c r="AX739" s="14" t="s">
        <v>79</v>
      </c>
      <c r="AY739" s="257" t="s">
        <v>207</v>
      </c>
    </row>
    <row r="740" spans="1:65" s="2" customFormat="1" ht="37.8" customHeight="1">
      <c r="A740" s="41"/>
      <c r="B740" s="42"/>
      <c r="C740" s="269" t="s">
        <v>1074</v>
      </c>
      <c r="D740" s="269" t="s">
        <v>223</v>
      </c>
      <c r="E740" s="270" t="s">
        <v>1075</v>
      </c>
      <c r="F740" s="271" t="s">
        <v>1076</v>
      </c>
      <c r="G740" s="272" t="s">
        <v>212</v>
      </c>
      <c r="H740" s="273">
        <v>7.117</v>
      </c>
      <c r="I740" s="274"/>
      <c r="J740" s="275">
        <f>ROUND(I740*H740,2)</f>
        <v>0</v>
      </c>
      <c r="K740" s="271" t="s">
        <v>213</v>
      </c>
      <c r="L740" s="276"/>
      <c r="M740" s="277" t="s">
        <v>19</v>
      </c>
      <c r="N740" s="278" t="s">
        <v>43</v>
      </c>
      <c r="O740" s="87"/>
      <c r="P740" s="226">
        <f>O740*H740</f>
        <v>0</v>
      </c>
      <c r="Q740" s="226">
        <v>0.022</v>
      </c>
      <c r="R740" s="226">
        <f>Q740*H740</f>
        <v>0.156574</v>
      </c>
      <c r="S740" s="226">
        <v>0</v>
      </c>
      <c r="T740" s="227">
        <f>S740*H740</f>
        <v>0</v>
      </c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R740" s="228" t="s">
        <v>421</v>
      </c>
      <c r="AT740" s="228" t="s">
        <v>223</v>
      </c>
      <c r="AU740" s="228" t="s">
        <v>81</v>
      </c>
      <c r="AY740" s="20" t="s">
        <v>207</v>
      </c>
      <c r="BE740" s="229">
        <f>IF(N740="základní",J740,0)</f>
        <v>0</v>
      </c>
      <c r="BF740" s="229">
        <f>IF(N740="snížená",J740,0)</f>
        <v>0</v>
      </c>
      <c r="BG740" s="229">
        <f>IF(N740="zákl. přenesená",J740,0)</f>
        <v>0</v>
      </c>
      <c r="BH740" s="229">
        <f>IF(N740="sníž. přenesená",J740,0)</f>
        <v>0</v>
      </c>
      <c r="BI740" s="229">
        <f>IF(N740="nulová",J740,0)</f>
        <v>0</v>
      </c>
      <c r="BJ740" s="20" t="s">
        <v>79</v>
      </c>
      <c r="BK740" s="229">
        <f>ROUND(I740*H740,2)</f>
        <v>0</v>
      </c>
      <c r="BL740" s="20" t="s">
        <v>351</v>
      </c>
      <c r="BM740" s="228" t="s">
        <v>1077</v>
      </c>
    </row>
    <row r="741" spans="1:47" s="2" customFormat="1" ht="12">
      <c r="A741" s="41"/>
      <c r="B741" s="42"/>
      <c r="C741" s="43"/>
      <c r="D741" s="230" t="s">
        <v>215</v>
      </c>
      <c r="E741" s="43"/>
      <c r="F741" s="231" t="s">
        <v>1076</v>
      </c>
      <c r="G741" s="43"/>
      <c r="H741" s="43"/>
      <c r="I741" s="232"/>
      <c r="J741" s="43"/>
      <c r="K741" s="43"/>
      <c r="L741" s="47"/>
      <c r="M741" s="233"/>
      <c r="N741" s="234"/>
      <c r="O741" s="87"/>
      <c r="P741" s="87"/>
      <c r="Q741" s="87"/>
      <c r="R741" s="87"/>
      <c r="S741" s="87"/>
      <c r="T741" s="88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T741" s="20" t="s">
        <v>215</v>
      </c>
      <c r="AU741" s="20" t="s">
        <v>81</v>
      </c>
    </row>
    <row r="742" spans="1:51" s="14" customFormat="1" ht="12">
      <c r="A742" s="14"/>
      <c r="B742" s="247"/>
      <c r="C742" s="248"/>
      <c r="D742" s="230" t="s">
        <v>219</v>
      </c>
      <c r="E742" s="248"/>
      <c r="F742" s="250" t="s">
        <v>1078</v>
      </c>
      <c r="G742" s="248"/>
      <c r="H742" s="251">
        <v>7.117</v>
      </c>
      <c r="I742" s="252"/>
      <c r="J742" s="248"/>
      <c r="K742" s="248"/>
      <c r="L742" s="253"/>
      <c r="M742" s="254"/>
      <c r="N742" s="255"/>
      <c r="O742" s="255"/>
      <c r="P742" s="255"/>
      <c r="Q742" s="255"/>
      <c r="R742" s="255"/>
      <c r="S742" s="255"/>
      <c r="T742" s="256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57" t="s">
        <v>219</v>
      </c>
      <c r="AU742" s="257" t="s">
        <v>81</v>
      </c>
      <c r="AV742" s="14" t="s">
        <v>81</v>
      </c>
      <c r="AW742" s="14" t="s">
        <v>4</v>
      </c>
      <c r="AX742" s="14" t="s">
        <v>79</v>
      </c>
      <c r="AY742" s="257" t="s">
        <v>207</v>
      </c>
    </row>
    <row r="743" spans="1:65" s="2" customFormat="1" ht="24.15" customHeight="1">
      <c r="A743" s="41"/>
      <c r="B743" s="42"/>
      <c r="C743" s="217" t="s">
        <v>1079</v>
      </c>
      <c r="D743" s="217" t="s">
        <v>209</v>
      </c>
      <c r="E743" s="218" t="s">
        <v>1080</v>
      </c>
      <c r="F743" s="219" t="s">
        <v>1081</v>
      </c>
      <c r="G743" s="220" t="s">
        <v>212</v>
      </c>
      <c r="H743" s="221">
        <v>6.47</v>
      </c>
      <c r="I743" s="222"/>
      <c r="J743" s="223">
        <f>ROUND(I743*H743,2)</f>
        <v>0</v>
      </c>
      <c r="K743" s="219" t="s">
        <v>213</v>
      </c>
      <c r="L743" s="47"/>
      <c r="M743" s="224" t="s">
        <v>19</v>
      </c>
      <c r="N743" s="225" t="s">
        <v>43</v>
      </c>
      <c r="O743" s="87"/>
      <c r="P743" s="226">
        <f>O743*H743</f>
        <v>0</v>
      </c>
      <c r="Q743" s="226">
        <v>0.0015</v>
      </c>
      <c r="R743" s="226">
        <f>Q743*H743</f>
        <v>0.009705</v>
      </c>
      <c r="S743" s="226">
        <v>0</v>
      </c>
      <c r="T743" s="227">
        <f>S743*H743</f>
        <v>0</v>
      </c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R743" s="228" t="s">
        <v>351</v>
      </c>
      <c r="AT743" s="228" t="s">
        <v>209</v>
      </c>
      <c r="AU743" s="228" t="s">
        <v>81</v>
      </c>
      <c r="AY743" s="20" t="s">
        <v>207</v>
      </c>
      <c r="BE743" s="229">
        <f>IF(N743="základní",J743,0)</f>
        <v>0</v>
      </c>
      <c r="BF743" s="229">
        <f>IF(N743="snížená",J743,0)</f>
        <v>0</v>
      </c>
      <c r="BG743" s="229">
        <f>IF(N743="zákl. přenesená",J743,0)</f>
        <v>0</v>
      </c>
      <c r="BH743" s="229">
        <f>IF(N743="sníž. přenesená",J743,0)</f>
        <v>0</v>
      </c>
      <c r="BI743" s="229">
        <f>IF(N743="nulová",J743,0)</f>
        <v>0</v>
      </c>
      <c r="BJ743" s="20" t="s">
        <v>79</v>
      </c>
      <c r="BK743" s="229">
        <f>ROUND(I743*H743,2)</f>
        <v>0</v>
      </c>
      <c r="BL743" s="20" t="s">
        <v>351</v>
      </c>
      <c r="BM743" s="228" t="s">
        <v>1082</v>
      </c>
    </row>
    <row r="744" spans="1:47" s="2" customFormat="1" ht="12">
      <c r="A744" s="41"/>
      <c r="B744" s="42"/>
      <c r="C744" s="43"/>
      <c r="D744" s="230" t="s">
        <v>215</v>
      </c>
      <c r="E744" s="43"/>
      <c r="F744" s="231" t="s">
        <v>1083</v>
      </c>
      <c r="G744" s="43"/>
      <c r="H744" s="43"/>
      <c r="I744" s="232"/>
      <c r="J744" s="43"/>
      <c r="K744" s="43"/>
      <c r="L744" s="47"/>
      <c r="M744" s="233"/>
      <c r="N744" s="234"/>
      <c r="O744" s="87"/>
      <c r="P744" s="87"/>
      <c r="Q744" s="87"/>
      <c r="R744" s="87"/>
      <c r="S744" s="87"/>
      <c r="T744" s="88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T744" s="20" t="s">
        <v>215</v>
      </c>
      <c r="AU744" s="20" t="s">
        <v>81</v>
      </c>
    </row>
    <row r="745" spans="1:47" s="2" customFormat="1" ht="12">
      <c r="A745" s="41"/>
      <c r="B745" s="42"/>
      <c r="C745" s="43"/>
      <c r="D745" s="235" t="s">
        <v>217</v>
      </c>
      <c r="E745" s="43"/>
      <c r="F745" s="236" t="s">
        <v>1084</v>
      </c>
      <c r="G745" s="43"/>
      <c r="H745" s="43"/>
      <c r="I745" s="232"/>
      <c r="J745" s="43"/>
      <c r="K745" s="43"/>
      <c r="L745" s="47"/>
      <c r="M745" s="233"/>
      <c r="N745" s="234"/>
      <c r="O745" s="87"/>
      <c r="P745" s="87"/>
      <c r="Q745" s="87"/>
      <c r="R745" s="87"/>
      <c r="S745" s="87"/>
      <c r="T745" s="88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T745" s="20" t="s">
        <v>217</v>
      </c>
      <c r="AU745" s="20" t="s">
        <v>81</v>
      </c>
    </row>
    <row r="746" spans="1:51" s="14" customFormat="1" ht="12">
      <c r="A746" s="14"/>
      <c r="B746" s="247"/>
      <c r="C746" s="248"/>
      <c r="D746" s="230" t="s">
        <v>219</v>
      </c>
      <c r="E746" s="249" t="s">
        <v>19</v>
      </c>
      <c r="F746" s="250" t="s">
        <v>154</v>
      </c>
      <c r="G746" s="248"/>
      <c r="H746" s="251">
        <v>6.47</v>
      </c>
      <c r="I746" s="252"/>
      <c r="J746" s="248"/>
      <c r="K746" s="248"/>
      <c r="L746" s="253"/>
      <c r="M746" s="254"/>
      <c r="N746" s="255"/>
      <c r="O746" s="255"/>
      <c r="P746" s="255"/>
      <c r="Q746" s="255"/>
      <c r="R746" s="255"/>
      <c r="S746" s="255"/>
      <c r="T746" s="256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57" t="s">
        <v>219</v>
      </c>
      <c r="AU746" s="257" t="s">
        <v>81</v>
      </c>
      <c r="AV746" s="14" t="s">
        <v>81</v>
      </c>
      <c r="AW746" s="14" t="s">
        <v>33</v>
      </c>
      <c r="AX746" s="14" t="s">
        <v>79</v>
      </c>
      <c r="AY746" s="257" t="s">
        <v>207</v>
      </c>
    </row>
    <row r="747" spans="1:65" s="2" customFormat="1" ht="24.15" customHeight="1">
      <c r="A747" s="41"/>
      <c r="B747" s="42"/>
      <c r="C747" s="217" t="s">
        <v>1085</v>
      </c>
      <c r="D747" s="217" t="s">
        <v>209</v>
      </c>
      <c r="E747" s="218" t="s">
        <v>1086</v>
      </c>
      <c r="F747" s="219" t="s">
        <v>1087</v>
      </c>
      <c r="G747" s="220" t="s">
        <v>237</v>
      </c>
      <c r="H747" s="221">
        <v>0.324</v>
      </c>
      <c r="I747" s="222"/>
      <c r="J747" s="223">
        <f>ROUND(I747*H747,2)</f>
        <v>0</v>
      </c>
      <c r="K747" s="219" t="s">
        <v>213</v>
      </c>
      <c r="L747" s="47"/>
      <c r="M747" s="224" t="s">
        <v>19</v>
      </c>
      <c r="N747" s="225" t="s">
        <v>43</v>
      </c>
      <c r="O747" s="87"/>
      <c r="P747" s="226">
        <f>O747*H747</f>
        <v>0</v>
      </c>
      <c r="Q747" s="226">
        <v>0</v>
      </c>
      <c r="R747" s="226">
        <f>Q747*H747</f>
        <v>0</v>
      </c>
      <c r="S747" s="226">
        <v>0</v>
      </c>
      <c r="T747" s="227">
        <f>S747*H747</f>
        <v>0</v>
      </c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R747" s="228" t="s">
        <v>351</v>
      </c>
      <c r="AT747" s="228" t="s">
        <v>209</v>
      </c>
      <c r="AU747" s="228" t="s">
        <v>81</v>
      </c>
      <c r="AY747" s="20" t="s">
        <v>207</v>
      </c>
      <c r="BE747" s="229">
        <f>IF(N747="základní",J747,0)</f>
        <v>0</v>
      </c>
      <c r="BF747" s="229">
        <f>IF(N747="snížená",J747,0)</f>
        <v>0</v>
      </c>
      <c r="BG747" s="229">
        <f>IF(N747="zákl. přenesená",J747,0)</f>
        <v>0</v>
      </c>
      <c r="BH747" s="229">
        <f>IF(N747="sníž. přenesená",J747,0)</f>
        <v>0</v>
      </c>
      <c r="BI747" s="229">
        <f>IF(N747="nulová",J747,0)</f>
        <v>0</v>
      </c>
      <c r="BJ747" s="20" t="s">
        <v>79</v>
      </c>
      <c r="BK747" s="229">
        <f>ROUND(I747*H747,2)</f>
        <v>0</v>
      </c>
      <c r="BL747" s="20" t="s">
        <v>351</v>
      </c>
      <c r="BM747" s="228" t="s">
        <v>1088</v>
      </c>
    </row>
    <row r="748" spans="1:47" s="2" customFormat="1" ht="12">
      <c r="A748" s="41"/>
      <c r="B748" s="42"/>
      <c r="C748" s="43"/>
      <c r="D748" s="230" t="s">
        <v>215</v>
      </c>
      <c r="E748" s="43"/>
      <c r="F748" s="231" t="s">
        <v>1089</v>
      </c>
      <c r="G748" s="43"/>
      <c r="H748" s="43"/>
      <c r="I748" s="232"/>
      <c r="J748" s="43"/>
      <c r="K748" s="43"/>
      <c r="L748" s="47"/>
      <c r="M748" s="233"/>
      <c r="N748" s="234"/>
      <c r="O748" s="87"/>
      <c r="P748" s="87"/>
      <c r="Q748" s="87"/>
      <c r="R748" s="87"/>
      <c r="S748" s="87"/>
      <c r="T748" s="88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T748" s="20" t="s">
        <v>215</v>
      </c>
      <c r="AU748" s="20" t="s">
        <v>81</v>
      </c>
    </row>
    <row r="749" spans="1:47" s="2" customFormat="1" ht="12">
      <c r="A749" s="41"/>
      <c r="B749" s="42"/>
      <c r="C749" s="43"/>
      <c r="D749" s="235" t="s">
        <v>217</v>
      </c>
      <c r="E749" s="43"/>
      <c r="F749" s="236" t="s">
        <v>1090</v>
      </c>
      <c r="G749" s="43"/>
      <c r="H749" s="43"/>
      <c r="I749" s="232"/>
      <c r="J749" s="43"/>
      <c r="K749" s="43"/>
      <c r="L749" s="47"/>
      <c r="M749" s="233"/>
      <c r="N749" s="234"/>
      <c r="O749" s="87"/>
      <c r="P749" s="87"/>
      <c r="Q749" s="87"/>
      <c r="R749" s="87"/>
      <c r="S749" s="87"/>
      <c r="T749" s="88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T749" s="20" t="s">
        <v>217</v>
      </c>
      <c r="AU749" s="20" t="s">
        <v>81</v>
      </c>
    </row>
    <row r="750" spans="1:63" s="12" customFormat="1" ht="22.8" customHeight="1">
      <c r="A750" s="12"/>
      <c r="B750" s="201"/>
      <c r="C750" s="202"/>
      <c r="D750" s="203" t="s">
        <v>71</v>
      </c>
      <c r="E750" s="215" t="s">
        <v>1091</v>
      </c>
      <c r="F750" s="215" t="s">
        <v>1092</v>
      </c>
      <c r="G750" s="202"/>
      <c r="H750" s="202"/>
      <c r="I750" s="205"/>
      <c r="J750" s="216">
        <f>BK750</f>
        <v>0</v>
      </c>
      <c r="K750" s="202"/>
      <c r="L750" s="207"/>
      <c r="M750" s="208"/>
      <c r="N750" s="209"/>
      <c r="O750" s="209"/>
      <c r="P750" s="210">
        <f>SUM(P751:P898)</f>
        <v>0</v>
      </c>
      <c r="Q750" s="209"/>
      <c r="R750" s="210">
        <f>SUM(R751:R898)</f>
        <v>0.6346740200000002</v>
      </c>
      <c r="S750" s="209"/>
      <c r="T750" s="211">
        <f>SUM(T751:T898)</f>
        <v>0.5386731</v>
      </c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R750" s="212" t="s">
        <v>81</v>
      </c>
      <c r="AT750" s="213" t="s">
        <v>71</v>
      </c>
      <c r="AU750" s="213" t="s">
        <v>79</v>
      </c>
      <c r="AY750" s="212" t="s">
        <v>207</v>
      </c>
      <c r="BK750" s="214">
        <f>SUM(BK751:BK898)</f>
        <v>0</v>
      </c>
    </row>
    <row r="751" spans="1:65" s="2" customFormat="1" ht="24.15" customHeight="1">
      <c r="A751" s="41"/>
      <c r="B751" s="42"/>
      <c r="C751" s="217" t="s">
        <v>1093</v>
      </c>
      <c r="D751" s="217" t="s">
        <v>209</v>
      </c>
      <c r="E751" s="218" t="s">
        <v>1094</v>
      </c>
      <c r="F751" s="219" t="s">
        <v>1095</v>
      </c>
      <c r="G751" s="220" t="s">
        <v>212</v>
      </c>
      <c r="H751" s="221">
        <v>8.73</v>
      </c>
      <c r="I751" s="222"/>
      <c r="J751" s="223">
        <f>ROUND(I751*H751,2)</f>
        <v>0</v>
      </c>
      <c r="K751" s="219" t="s">
        <v>213</v>
      </c>
      <c r="L751" s="47"/>
      <c r="M751" s="224" t="s">
        <v>19</v>
      </c>
      <c r="N751" s="225" t="s">
        <v>43</v>
      </c>
      <c r="O751" s="87"/>
      <c r="P751" s="226">
        <f>O751*H751</f>
        <v>0</v>
      </c>
      <c r="Q751" s="226">
        <v>3E-05</v>
      </c>
      <c r="R751" s="226">
        <f>Q751*H751</f>
        <v>0.0002619</v>
      </c>
      <c r="S751" s="226">
        <v>0</v>
      </c>
      <c r="T751" s="227">
        <f>S751*H751</f>
        <v>0</v>
      </c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R751" s="228" t="s">
        <v>351</v>
      </c>
      <c r="AT751" s="228" t="s">
        <v>209</v>
      </c>
      <c r="AU751" s="228" t="s">
        <v>81</v>
      </c>
      <c r="AY751" s="20" t="s">
        <v>207</v>
      </c>
      <c r="BE751" s="229">
        <f>IF(N751="základní",J751,0)</f>
        <v>0</v>
      </c>
      <c r="BF751" s="229">
        <f>IF(N751="snížená",J751,0)</f>
        <v>0</v>
      </c>
      <c r="BG751" s="229">
        <f>IF(N751="zákl. přenesená",J751,0)</f>
        <v>0</v>
      </c>
      <c r="BH751" s="229">
        <f>IF(N751="sníž. přenesená",J751,0)</f>
        <v>0</v>
      </c>
      <c r="BI751" s="229">
        <f>IF(N751="nulová",J751,0)</f>
        <v>0</v>
      </c>
      <c r="BJ751" s="20" t="s">
        <v>79</v>
      </c>
      <c r="BK751" s="229">
        <f>ROUND(I751*H751,2)</f>
        <v>0</v>
      </c>
      <c r="BL751" s="20" t="s">
        <v>351</v>
      </c>
      <c r="BM751" s="228" t="s">
        <v>1096</v>
      </c>
    </row>
    <row r="752" spans="1:47" s="2" customFormat="1" ht="12">
      <c r="A752" s="41"/>
      <c r="B752" s="42"/>
      <c r="C752" s="43"/>
      <c r="D752" s="230" t="s">
        <v>215</v>
      </c>
      <c r="E752" s="43"/>
      <c r="F752" s="231" t="s">
        <v>1097</v>
      </c>
      <c r="G752" s="43"/>
      <c r="H752" s="43"/>
      <c r="I752" s="232"/>
      <c r="J752" s="43"/>
      <c r="K752" s="43"/>
      <c r="L752" s="47"/>
      <c r="M752" s="233"/>
      <c r="N752" s="234"/>
      <c r="O752" s="87"/>
      <c r="P752" s="87"/>
      <c r="Q752" s="87"/>
      <c r="R752" s="87"/>
      <c r="S752" s="87"/>
      <c r="T752" s="88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T752" s="20" t="s">
        <v>215</v>
      </c>
      <c r="AU752" s="20" t="s">
        <v>81</v>
      </c>
    </row>
    <row r="753" spans="1:47" s="2" customFormat="1" ht="12">
      <c r="A753" s="41"/>
      <c r="B753" s="42"/>
      <c r="C753" s="43"/>
      <c r="D753" s="235" t="s">
        <v>217</v>
      </c>
      <c r="E753" s="43"/>
      <c r="F753" s="236" t="s">
        <v>1098</v>
      </c>
      <c r="G753" s="43"/>
      <c r="H753" s="43"/>
      <c r="I753" s="232"/>
      <c r="J753" s="43"/>
      <c r="K753" s="43"/>
      <c r="L753" s="47"/>
      <c r="M753" s="233"/>
      <c r="N753" s="234"/>
      <c r="O753" s="87"/>
      <c r="P753" s="87"/>
      <c r="Q753" s="87"/>
      <c r="R753" s="87"/>
      <c r="S753" s="87"/>
      <c r="T753" s="88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T753" s="20" t="s">
        <v>217</v>
      </c>
      <c r="AU753" s="20" t="s">
        <v>81</v>
      </c>
    </row>
    <row r="754" spans="1:51" s="14" customFormat="1" ht="12">
      <c r="A754" s="14"/>
      <c r="B754" s="247"/>
      <c r="C754" s="248"/>
      <c r="D754" s="230" t="s">
        <v>219</v>
      </c>
      <c r="E754" s="249" t="s">
        <v>19</v>
      </c>
      <c r="F754" s="250" t="s">
        <v>151</v>
      </c>
      <c r="G754" s="248"/>
      <c r="H754" s="251">
        <v>8.73</v>
      </c>
      <c r="I754" s="252"/>
      <c r="J754" s="248"/>
      <c r="K754" s="248"/>
      <c r="L754" s="253"/>
      <c r="M754" s="254"/>
      <c r="N754" s="255"/>
      <c r="O754" s="255"/>
      <c r="P754" s="255"/>
      <c r="Q754" s="255"/>
      <c r="R754" s="255"/>
      <c r="S754" s="255"/>
      <c r="T754" s="256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57" t="s">
        <v>219</v>
      </c>
      <c r="AU754" s="257" t="s">
        <v>81</v>
      </c>
      <c r="AV754" s="14" t="s">
        <v>81</v>
      </c>
      <c r="AW754" s="14" t="s">
        <v>33</v>
      </c>
      <c r="AX754" s="14" t="s">
        <v>79</v>
      </c>
      <c r="AY754" s="257" t="s">
        <v>207</v>
      </c>
    </row>
    <row r="755" spans="1:65" s="2" customFormat="1" ht="37.8" customHeight="1">
      <c r="A755" s="41"/>
      <c r="B755" s="42"/>
      <c r="C755" s="217" t="s">
        <v>1099</v>
      </c>
      <c r="D755" s="217" t="s">
        <v>209</v>
      </c>
      <c r="E755" s="218" t="s">
        <v>1100</v>
      </c>
      <c r="F755" s="219" t="s">
        <v>1101</v>
      </c>
      <c r="G755" s="220" t="s">
        <v>212</v>
      </c>
      <c r="H755" s="221">
        <v>17.46</v>
      </c>
      <c r="I755" s="222"/>
      <c r="J755" s="223">
        <f>ROUND(I755*H755,2)</f>
        <v>0</v>
      </c>
      <c r="K755" s="219" t="s">
        <v>213</v>
      </c>
      <c r="L755" s="47"/>
      <c r="M755" s="224" t="s">
        <v>19</v>
      </c>
      <c r="N755" s="225" t="s">
        <v>43</v>
      </c>
      <c r="O755" s="87"/>
      <c r="P755" s="226">
        <f>O755*H755</f>
        <v>0</v>
      </c>
      <c r="Q755" s="226">
        <v>0.015</v>
      </c>
      <c r="R755" s="226">
        <f>Q755*H755</f>
        <v>0.2619</v>
      </c>
      <c r="S755" s="226">
        <v>0</v>
      </c>
      <c r="T755" s="227">
        <f>S755*H755</f>
        <v>0</v>
      </c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R755" s="228" t="s">
        <v>351</v>
      </c>
      <c r="AT755" s="228" t="s">
        <v>209</v>
      </c>
      <c r="AU755" s="228" t="s">
        <v>81</v>
      </c>
      <c r="AY755" s="20" t="s">
        <v>207</v>
      </c>
      <c r="BE755" s="229">
        <f>IF(N755="základní",J755,0)</f>
        <v>0</v>
      </c>
      <c r="BF755" s="229">
        <f>IF(N755="snížená",J755,0)</f>
        <v>0</v>
      </c>
      <c r="BG755" s="229">
        <f>IF(N755="zákl. přenesená",J755,0)</f>
        <v>0</v>
      </c>
      <c r="BH755" s="229">
        <f>IF(N755="sníž. přenesená",J755,0)</f>
        <v>0</v>
      </c>
      <c r="BI755" s="229">
        <f>IF(N755="nulová",J755,0)</f>
        <v>0</v>
      </c>
      <c r="BJ755" s="20" t="s">
        <v>79</v>
      </c>
      <c r="BK755" s="229">
        <f>ROUND(I755*H755,2)</f>
        <v>0</v>
      </c>
      <c r="BL755" s="20" t="s">
        <v>351</v>
      </c>
      <c r="BM755" s="228" t="s">
        <v>1102</v>
      </c>
    </row>
    <row r="756" spans="1:47" s="2" customFormat="1" ht="12">
      <c r="A756" s="41"/>
      <c r="B756" s="42"/>
      <c r="C756" s="43"/>
      <c r="D756" s="230" t="s">
        <v>215</v>
      </c>
      <c r="E756" s="43"/>
      <c r="F756" s="231" t="s">
        <v>1103</v>
      </c>
      <c r="G756" s="43"/>
      <c r="H756" s="43"/>
      <c r="I756" s="232"/>
      <c r="J756" s="43"/>
      <c r="K756" s="43"/>
      <c r="L756" s="47"/>
      <c r="M756" s="233"/>
      <c r="N756" s="234"/>
      <c r="O756" s="87"/>
      <c r="P756" s="87"/>
      <c r="Q756" s="87"/>
      <c r="R756" s="87"/>
      <c r="S756" s="87"/>
      <c r="T756" s="88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T756" s="20" t="s">
        <v>215</v>
      </c>
      <c r="AU756" s="20" t="s">
        <v>81</v>
      </c>
    </row>
    <row r="757" spans="1:47" s="2" customFormat="1" ht="12">
      <c r="A757" s="41"/>
      <c r="B757" s="42"/>
      <c r="C757" s="43"/>
      <c r="D757" s="235" t="s">
        <v>217</v>
      </c>
      <c r="E757" s="43"/>
      <c r="F757" s="236" t="s">
        <v>1104</v>
      </c>
      <c r="G757" s="43"/>
      <c r="H757" s="43"/>
      <c r="I757" s="232"/>
      <c r="J757" s="43"/>
      <c r="K757" s="43"/>
      <c r="L757" s="47"/>
      <c r="M757" s="233"/>
      <c r="N757" s="234"/>
      <c r="O757" s="87"/>
      <c r="P757" s="87"/>
      <c r="Q757" s="87"/>
      <c r="R757" s="87"/>
      <c r="S757" s="87"/>
      <c r="T757" s="88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T757" s="20" t="s">
        <v>217</v>
      </c>
      <c r="AU757" s="20" t="s">
        <v>81</v>
      </c>
    </row>
    <row r="758" spans="1:51" s="14" customFormat="1" ht="12">
      <c r="A758" s="14"/>
      <c r="B758" s="247"/>
      <c r="C758" s="248"/>
      <c r="D758" s="230" t="s">
        <v>219</v>
      </c>
      <c r="E758" s="249" t="s">
        <v>19</v>
      </c>
      <c r="F758" s="250" t="s">
        <v>1105</v>
      </c>
      <c r="G758" s="248"/>
      <c r="H758" s="251">
        <v>17.46</v>
      </c>
      <c r="I758" s="252"/>
      <c r="J758" s="248"/>
      <c r="K758" s="248"/>
      <c r="L758" s="253"/>
      <c r="M758" s="254"/>
      <c r="N758" s="255"/>
      <c r="O758" s="255"/>
      <c r="P758" s="255"/>
      <c r="Q758" s="255"/>
      <c r="R758" s="255"/>
      <c r="S758" s="255"/>
      <c r="T758" s="256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57" t="s">
        <v>219</v>
      </c>
      <c r="AU758" s="257" t="s">
        <v>81</v>
      </c>
      <c r="AV758" s="14" t="s">
        <v>81</v>
      </c>
      <c r="AW758" s="14" t="s">
        <v>33</v>
      </c>
      <c r="AX758" s="14" t="s">
        <v>79</v>
      </c>
      <c r="AY758" s="257" t="s">
        <v>207</v>
      </c>
    </row>
    <row r="759" spans="1:65" s="2" customFormat="1" ht="24.15" customHeight="1">
      <c r="A759" s="41"/>
      <c r="B759" s="42"/>
      <c r="C759" s="217" t="s">
        <v>1106</v>
      </c>
      <c r="D759" s="217" t="s">
        <v>209</v>
      </c>
      <c r="E759" s="218" t="s">
        <v>1107</v>
      </c>
      <c r="F759" s="219" t="s">
        <v>1108</v>
      </c>
      <c r="G759" s="220" t="s">
        <v>212</v>
      </c>
      <c r="H759" s="221">
        <v>126.16</v>
      </c>
      <c r="I759" s="222"/>
      <c r="J759" s="223">
        <f>ROUND(I759*H759,2)</f>
        <v>0</v>
      </c>
      <c r="K759" s="219" t="s">
        <v>213</v>
      </c>
      <c r="L759" s="47"/>
      <c r="M759" s="224" t="s">
        <v>19</v>
      </c>
      <c r="N759" s="225" t="s">
        <v>43</v>
      </c>
      <c r="O759" s="87"/>
      <c r="P759" s="226">
        <f>O759*H759</f>
        <v>0</v>
      </c>
      <c r="Q759" s="226">
        <v>0</v>
      </c>
      <c r="R759" s="226">
        <f>Q759*H759</f>
        <v>0</v>
      </c>
      <c r="S759" s="226">
        <v>0.003</v>
      </c>
      <c r="T759" s="227">
        <f>S759*H759</f>
        <v>0.37848</v>
      </c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R759" s="228" t="s">
        <v>351</v>
      </c>
      <c r="AT759" s="228" t="s">
        <v>209</v>
      </c>
      <c r="AU759" s="228" t="s">
        <v>81</v>
      </c>
      <c r="AY759" s="20" t="s">
        <v>207</v>
      </c>
      <c r="BE759" s="229">
        <f>IF(N759="základní",J759,0)</f>
        <v>0</v>
      </c>
      <c r="BF759" s="229">
        <f>IF(N759="snížená",J759,0)</f>
        <v>0</v>
      </c>
      <c r="BG759" s="229">
        <f>IF(N759="zákl. přenesená",J759,0)</f>
        <v>0</v>
      </c>
      <c r="BH759" s="229">
        <f>IF(N759="sníž. přenesená",J759,0)</f>
        <v>0</v>
      </c>
      <c r="BI759" s="229">
        <f>IF(N759="nulová",J759,0)</f>
        <v>0</v>
      </c>
      <c r="BJ759" s="20" t="s">
        <v>79</v>
      </c>
      <c r="BK759" s="229">
        <f>ROUND(I759*H759,2)</f>
        <v>0</v>
      </c>
      <c r="BL759" s="20" t="s">
        <v>351</v>
      </c>
      <c r="BM759" s="228" t="s">
        <v>1109</v>
      </c>
    </row>
    <row r="760" spans="1:47" s="2" customFormat="1" ht="12">
      <c r="A760" s="41"/>
      <c r="B760" s="42"/>
      <c r="C760" s="43"/>
      <c r="D760" s="230" t="s">
        <v>215</v>
      </c>
      <c r="E760" s="43"/>
      <c r="F760" s="231" t="s">
        <v>1110</v>
      </c>
      <c r="G760" s="43"/>
      <c r="H760" s="43"/>
      <c r="I760" s="232"/>
      <c r="J760" s="43"/>
      <c r="K760" s="43"/>
      <c r="L760" s="47"/>
      <c r="M760" s="233"/>
      <c r="N760" s="234"/>
      <c r="O760" s="87"/>
      <c r="P760" s="87"/>
      <c r="Q760" s="87"/>
      <c r="R760" s="87"/>
      <c r="S760" s="87"/>
      <c r="T760" s="88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T760" s="20" t="s">
        <v>215</v>
      </c>
      <c r="AU760" s="20" t="s">
        <v>81</v>
      </c>
    </row>
    <row r="761" spans="1:47" s="2" customFormat="1" ht="12">
      <c r="A761" s="41"/>
      <c r="B761" s="42"/>
      <c r="C761" s="43"/>
      <c r="D761" s="235" t="s">
        <v>217</v>
      </c>
      <c r="E761" s="43"/>
      <c r="F761" s="236" t="s">
        <v>1111</v>
      </c>
      <c r="G761" s="43"/>
      <c r="H761" s="43"/>
      <c r="I761" s="232"/>
      <c r="J761" s="43"/>
      <c r="K761" s="43"/>
      <c r="L761" s="47"/>
      <c r="M761" s="233"/>
      <c r="N761" s="234"/>
      <c r="O761" s="87"/>
      <c r="P761" s="87"/>
      <c r="Q761" s="87"/>
      <c r="R761" s="87"/>
      <c r="S761" s="87"/>
      <c r="T761" s="88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T761" s="20" t="s">
        <v>217</v>
      </c>
      <c r="AU761" s="20" t="s">
        <v>81</v>
      </c>
    </row>
    <row r="762" spans="1:51" s="13" customFormat="1" ht="12">
      <c r="A762" s="13"/>
      <c r="B762" s="237"/>
      <c r="C762" s="238"/>
      <c r="D762" s="230" t="s">
        <v>219</v>
      </c>
      <c r="E762" s="239" t="s">
        <v>19</v>
      </c>
      <c r="F762" s="240" t="s">
        <v>473</v>
      </c>
      <c r="G762" s="238"/>
      <c r="H762" s="239" t="s">
        <v>19</v>
      </c>
      <c r="I762" s="241"/>
      <c r="J762" s="238"/>
      <c r="K762" s="238"/>
      <c r="L762" s="242"/>
      <c r="M762" s="243"/>
      <c r="N762" s="244"/>
      <c r="O762" s="244"/>
      <c r="P762" s="244"/>
      <c r="Q762" s="244"/>
      <c r="R762" s="244"/>
      <c r="S762" s="244"/>
      <c r="T762" s="245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46" t="s">
        <v>219</v>
      </c>
      <c r="AU762" s="246" t="s">
        <v>81</v>
      </c>
      <c r="AV762" s="13" t="s">
        <v>79</v>
      </c>
      <c r="AW762" s="13" t="s">
        <v>33</v>
      </c>
      <c r="AX762" s="13" t="s">
        <v>72</v>
      </c>
      <c r="AY762" s="246" t="s">
        <v>207</v>
      </c>
    </row>
    <row r="763" spans="1:51" s="14" customFormat="1" ht="12">
      <c r="A763" s="14"/>
      <c r="B763" s="247"/>
      <c r="C763" s="248"/>
      <c r="D763" s="230" t="s">
        <v>219</v>
      </c>
      <c r="E763" s="249" t="s">
        <v>19</v>
      </c>
      <c r="F763" s="250" t="s">
        <v>474</v>
      </c>
      <c r="G763" s="248"/>
      <c r="H763" s="251">
        <v>126.16</v>
      </c>
      <c r="I763" s="252"/>
      <c r="J763" s="248"/>
      <c r="K763" s="248"/>
      <c r="L763" s="253"/>
      <c r="M763" s="254"/>
      <c r="N763" s="255"/>
      <c r="O763" s="255"/>
      <c r="P763" s="255"/>
      <c r="Q763" s="255"/>
      <c r="R763" s="255"/>
      <c r="S763" s="255"/>
      <c r="T763" s="256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57" t="s">
        <v>219</v>
      </c>
      <c r="AU763" s="257" t="s">
        <v>81</v>
      </c>
      <c r="AV763" s="14" t="s">
        <v>81</v>
      </c>
      <c r="AW763" s="14" t="s">
        <v>33</v>
      </c>
      <c r="AX763" s="14" t="s">
        <v>72</v>
      </c>
      <c r="AY763" s="257" t="s">
        <v>207</v>
      </c>
    </row>
    <row r="764" spans="1:51" s="15" customFormat="1" ht="12">
      <c r="A764" s="15"/>
      <c r="B764" s="258"/>
      <c r="C764" s="259"/>
      <c r="D764" s="230" t="s">
        <v>219</v>
      </c>
      <c r="E764" s="260" t="s">
        <v>19</v>
      </c>
      <c r="F764" s="261" t="s">
        <v>222</v>
      </c>
      <c r="G764" s="259"/>
      <c r="H764" s="262">
        <v>126.16</v>
      </c>
      <c r="I764" s="263"/>
      <c r="J764" s="259"/>
      <c r="K764" s="259"/>
      <c r="L764" s="264"/>
      <c r="M764" s="265"/>
      <c r="N764" s="266"/>
      <c r="O764" s="266"/>
      <c r="P764" s="266"/>
      <c r="Q764" s="266"/>
      <c r="R764" s="266"/>
      <c r="S764" s="266"/>
      <c r="T764" s="267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T764" s="268" t="s">
        <v>219</v>
      </c>
      <c r="AU764" s="268" t="s">
        <v>81</v>
      </c>
      <c r="AV764" s="15" t="s">
        <v>111</v>
      </c>
      <c r="AW764" s="15" t="s">
        <v>33</v>
      </c>
      <c r="AX764" s="15" t="s">
        <v>79</v>
      </c>
      <c r="AY764" s="268" t="s">
        <v>207</v>
      </c>
    </row>
    <row r="765" spans="1:65" s="2" customFormat="1" ht="16.5" customHeight="1">
      <c r="A765" s="41"/>
      <c r="B765" s="42"/>
      <c r="C765" s="217" t="s">
        <v>1112</v>
      </c>
      <c r="D765" s="217" t="s">
        <v>209</v>
      </c>
      <c r="E765" s="218" t="s">
        <v>1113</v>
      </c>
      <c r="F765" s="219" t="s">
        <v>1114</v>
      </c>
      <c r="G765" s="220" t="s">
        <v>212</v>
      </c>
      <c r="H765" s="221">
        <v>94.648</v>
      </c>
      <c r="I765" s="222"/>
      <c r="J765" s="223">
        <f>ROUND(I765*H765,2)</f>
        <v>0</v>
      </c>
      <c r="K765" s="219" t="s">
        <v>213</v>
      </c>
      <c r="L765" s="47"/>
      <c r="M765" s="224" t="s">
        <v>19</v>
      </c>
      <c r="N765" s="225" t="s">
        <v>43</v>
      </c>
      <c r="O765" s="87"/>
      <c r="P765" s="226">
        <f>O765*H765</f>
        <v>0</v>
      </c>
      <c r="Q765" s="226">
        <v>0.0005</v>
      </c>
      <c r="R765" s="226">
        <f>Q765*H765</f>
        <v>0.047324</v>
      </c>
      <c r="S765" s="226">
        <v>0</v>
      </c>
      <c r="T765" s="227">
        <f>S765*H765</f>
        <v>0</v>
      </c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R765" s="228" t="s">
        <v>351</v>
      </c>
      <c r="AT765" s="228" t="s">
        <v>209</v>
      </c>
      <c r="AU765" s="228" t="s">
        <v>81</v>
      </c>
      <c r="AY765" s="20" t="s">
        <v>207</v>
      </c>
      <c r="BE765" s="229">
        <f>IF(N765="základní",J765,0)</f>
        <v>0</v>
      </c>
      <c r="BF765" s="229">
        <f>IF(N765="snížená",J765,0)</f>
        <v>0</v>
      </c>
      <c r="BG765" s="229">
        <f>IF(N765="zákl. přenesená",J765,0)</f>
        <v>0</v>
      </c>
      <c r="BH765" s="229">
        <f>IF(N765="sníž. přenesená",J765,0)</f>
        <v>0</v>
      </c>
      <c r="BI765" s="229">
        <f>IF(N765="nulová",J765,0)</f>
        <v>0</v>
      </c>
      <c r="BJ765" s="20" t="s">
        <v>79</v>
      </c>
      <c r="BK765" s="229">
        <f>ROUND(I765*H765,2)</f>
        <v>0</v>
      </c>
      <c r="BL765" s="20" t="s">
        <v>351</v>
      </c>
      <c r="BM765" s="228" t="s">
        <v>1115</v>
      </c>
    </row>
    <row r="766" spans="1:47" s="2" customFormat="1" ht="12">
      <c r="A766" s="41"/>
      <c r="B766" s="42"/>
      <c r="C766" s="43"/>
      <c r="D766" s="230" t="s">
        <v>215</v>
      </c>
      <c r="E766" s="43"/>
      <c r="F766" s="231" t="s">
        <v>1116</v>
      </c>
      <c r="G766" s="43"/>
      <c r="H766" s="43"/>
      <c r="I766" s="232"/>
      <c r="J766" s="43"/>
      <c r="K766" s="43"/>
      <c r="L766" s="47"/>
      <c r="M766" s="233"/>
      <c r="N766" s="234"/>
      <c r="O766" s="87"/>
      <c r="P766" s="87"/>
      <c r="Q766" s="87"/>
      <c r="R766" s="87"/>
      <c r="S766" s="87"/>
      <c r="T766" s="88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T766" s="20" t="s">
        <v>215</v>
      </c>
      <c r="AU766" s="20" t="s">
        <v>81</v>
      </c>
    </row>
    <row r="767" spans="1:47" s="2" customFormat="1" ht="12">
      <c r="A767" s="41"/>
      <c r="B767" s="42"/>
      <c r="C767" s="43"/>
      <c r="D767" s="235" t="s">
        <v>217</v>
      </c>
      <c r="E767" s="43"/>
      <c r="F767" s="236" t="s">
        <v>1117</v>
      </c>
      <c r="G767" s="43"/>
      <c r="H767" s="43"/>
      <c r="I767" s="232"/>
      <c r="J767" s="43"/>
      <c r="K767" s="43"/>
      <c r="L767" s="47"/>
      <c r="M767" s="233"/>
      <c r="N767" s="234"/>
      <c r="O767" s="87"/>
      <c r="P767" s="87"/>
      <c r="Q767" s="87"/>
      <c r="R767" s="87"/>
      <c r="S767" s="87"/>
      <c r="T767" s="88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T767" s="20" t="s">
        <v>217</v>
      </c>
      <c r="AU767" s="20" t="s">
        <v>81</v>
      </c>
    </row>
    <row r="768" spans="1:51" s="14" customFormat="1" ht="12">
      <c r="A768" s="14"/>
      <c r="B768" s="247"/>
      <c r="C768" s="248"/>
      <c r="D768" s="230" t="s">
        <v>219</v>
      </c>
      <c r="E768" s="249" t="s">
        <v>148</v>
      </c>
      <c r="F768" s="250" t="s">
        <v>1118</v>
      </c>
      <c r="G768" s="248"/>
      <c r="H768" s="251">
        <v>94.648</v>
      </c>
      <c r="I768" s="252"/>
      <c r="J768" s="248"/>
      <c r="K768" s="248"/>
      <c r="L768" s="253"/>
      <c r="M768" s="254"/>
      <c r="N768" s="255"/>
      <c r="O768" s="255"/>
      <c r="P768" s="255"/>
      <c r="Q768" s="255"/>
      <c r="R768" s="255"/>
      <c r="S768" s="255"/>
      <c r="T768" s="256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57" t="s">
        <v>219</v>
      </c>
      <c r="AU768" s="257" t="s">
        <v>81</v>
      </c>
      <c r="AV768" s="14" t="s">
        <v>81</v>
      </c>
      <c r="AW768" s="14" t="s">
        <v>33</v>
      </c>
      <c r="AX768" s="14" t="s">
        <v>79</v>
      </c>
      <c r="AY768" s="257" t="s">
        <v>207</v>
      </c>
    </row>
    <row r="769" spans="1:65" s="2" customFormat="1" ht="55.5" customHeight="1">
      <c r="A769" s="41"/>
      <c r="B769" s="42"/>
      <c r="C769" s="269" t="s">
        <v>1119</v>
      </c>
      <c r="D769" s="269" t="s">
        <v>223</v>
      </c>
      <c r="E769" s="270" t="s">
        <v>1120</v>
      </c>
      <c r="F769" s="271" t="s">
        <v>1121</v>
      </c>
      <c r="G769" s="272" t="s">
        <v>212</v>
      </c>
      <c r="H769" s="273">
        <v>151.949</v>
      </c>
      <c r="I769" s="274"/>
      <c r="J769" s="275">
        <f>ROUND(I769*H769,2)</f>
        <v>0</v>
      </c>
      <c r="K769" s="271" t="s">
        <v>331</v>
      </c>
      <c r="L769" s="276"/>
      <c r="M769" s="277" t="s">
        <v>19</v>
      </c>
      <c r="N769" s="278" t="s">
        <v>43</v>
      </c>
      <c r="O769" s="87"/>
      <c r="P769" s="226">
        <f>O769*H769</f>
        <v>0</v>
      </c>
      <c r="Q769" s="226">
        <v>0.0018</v>
      </c>
      <c r="R769" s="226">
        <f>Q769*H769</f>
        <v>0.27350820000000003</v>
      </c>
      <c r="S769" s="226">
        <v>0</v>
      </c>
      <c r="T769" s="227">
        <f>S769*H769</f>
        <v>0</v>
      </c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R769" s="228" t="s">
        <v>421</v>
      </c>
      <c r="AT769" s="228" t="s">
        <v>223</v>
      </c>
      <c r="AU769" s="228" t="s">
        <v>81</v>
      </c>
      <c r="AY769" s="20" t="s">
        <v>207</v>
      </c>
      <c r="BE769" s="229">
        <f>IF(N769="základní",J769,0)</f>
        <v>0</v>
      </c>
      <c r="BF769" s="229">
        <f>IF(N769="snížená",J769,0)</f>
        <v>0</v>
      </c>
      <c r="BG769" s="229">
        <f>IF(N769="zákl. přenesená",J769,0)</f>
        <v>0</v>
      </c>
      <c r="BH769" s="229">
        <f>IF(N769="sníž. přenesená",J769,0)</f>
        <v>0</v>
      </c>
      <c r="BI769" s="229">
        <f>IF(N769="nulová",J769,0)</f>
        <v>0</v>
      </c>
      <c r="BJ769" s="20" t="s">
        <v>79</v>
      </c>
      <c r="BK769" s="229">
        <f>ROUND(I769*H769,2)</f>
        <v>0</v>
      </c>
      <c r="BL769" s="20" t="s">
        <v>351</v>
      </c>
      <c r="BM769" s="228" t="s">
        <v>1122</v>
      </c>
    </row>
    <row r="770" spans="1:47" s="2" customFormat="1" ht="12">
      <c r="A770" s="41"/>
      <c r="B770" s="42"/>
      <c r="C770" s="43"/>
      <c r="D770" s="230" t="s">
        <v>215</v>
      </c>
      <c r="E770" s="43"/>
      <c r="F770" s="231" t="s">
        <v>1123</v>
      </c>
      <c r="G770" s="43"/>
      <c r="H770" s="43"/>
      <c r="I770" s="232"/>
      <c r="J770" s="43"/>
      <c r="K770" s="43"/>
      <c r="L770" s="47"/>
      <c r="M770" s="233"/>
      <c r="N770" s="234"/>
      <c r="O770" s="87"/>
      <c r="P770" s="87"/>
      <c r="Q770" s="87"/>
      <c r="R770" s="87"/>
      <c r="S770" s="87"/>
      <c r="T770" s="88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T770" s="20" t="s">
        <v>215</v>
      </c>
      <c r="AU770" s="20" t="s">
        <v>81</v>
      </c>
    </row>
    <row r="771" spans="1:51" s="14" customFormat="1" ht="12">
      <c r="A771" s="14"/>
      <c r="B771" s="247"/>
      <c r="C771" s="248"/>
      <c r="D771" s="230" t="s">
        <v>219</v>
      </c>
      <c r="E771" s="249" t="s">
        <v>19</v>
      </c>
      <c r="F771" s="250" t="s">
        <v>148</v>
      </c>
      <c r="G771" s="248"/>
      <c r="H771" s="251">
        <v>94.648</v>
      </c>
      <c r="I771" s="252"/>
      <c r="J771" s="248"/>
      <c r="K771" s="248"/>
      <c r="L771" s="253"/>
      <c r="M771" s="254"/>
      <c r="N771" s="255"/>
      <c r="O771" s="255"/>
      <c r="P771" s="255"/>
      <c r="Q771" s="255"/>
      <c r="R771" s="255"/>
      <c r="S771" s="255"/>
      <c r="T771" s="256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57" t="s">
        <v>219</v>
      </c>
      <c r="AU771" s="257" t="s">
        <v>81</v>
      </c>
      <c r="AV771" s="14" t="s">
        <v>81</v>
      </c>
      <c r="AW771" s="14" t="s">
        <v>33</v>
      </c>
      <c r="AX771" s="14" t="s">
        <v>72</v>
      </c>
      <c r="AY771" s="257" t="s">
        <v>207</v>
      </c>
    </row>
    <row r="772" spans="1:51" s="13" customFormat="1" ht="12">
      <c r="A772" s="13"/>
      <c r="B772" s="237"/>
      <c r="C772" s="238"/>
      <c r="D772" s="230" t="s">
        <v>219</v>
      </c>
      <c r="E772" s="239" t="s">
        <v>19</v>
      </c>
      <c r="F772" s="240" t="s">
        <v>307</v>
      </c>
      <c r="G772" s="238"/>
      <c r="H772" s="239" t="s">
        <v>19</v>
      </c>
      <c r="I772" s="241"/>
      <c r="J772" s="238"/>
      <c r="K772" s="238"/>
      <c r="L772" s="242"/>
      <c r="M772" s="243"/>
      <c r="N772" s="244"/>
      <c r="O772" s="244"/>
      <c r="P772" s="244"/>
      <c r="Q772" s="244"/>
      <c r="R772" s="244"/>
      <c r="S772" s="244"/>
      <c r="T772" s="245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46" t="s">
        <v>219</v>
      </c>
      <c r="AU772" s="246" t="s">
        <v>81</v>
      </c>
      <c r="AV772" s="13" t="s">
        <v>79</v>
      </c>
      <c r="AW772" s="13" t="s">
        <v>33</v>
      </c>
      <c r="AX772" s="13" t="s">
        <v>72</v>
      </c>
      <c r="AY772" s="246" t="s">
        <v>207</v>
      </c>
    </row>
    <row r="773" spans="1:51" s="14" customFormat="1" ht="12">
      <c r="A773" s="14"/>
      <c r="B773" s="247"/>
      <c r="C773" s="248"/>
      <c r="D773" s="230" t="s">
        <v>219</v>
      </c>
      <c r="E773" s="249" t="s">
        <v>19</v>
      </c>
      <c r="F773" s="250" t="s">
        <v>433</v>
      </c>
      <c r="G773" s="248"/>
      <c r="H773" s="251">
        <v>0.86</v>
      </c>
      <c r="I773" s="252"/>
      <c r="J773" s="248"/>
      <c r="K773" s="248"/>
      <c r="L773" s="253"/>
      <c r="M773" s="254"/>
      <c r="N773" s="255"/>
      <c r="O773" s="255"/>
      <c r="P773" s="255"/>
      <c r="Q773" s="255"/>
      <c r="R773" s="255"/>
      <c r="S773" s="255"/>
      <c r="T773" s="256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57" t="s">
        <v>219</v>
      </c>
      <c r="AU773" s="257" t="s">
        <v>81</v>
      </c>
      <c r="AV773" s="14" t="s">
        <v>81</v>
      </c>
      <c r="AW773" s="14" t="s">
        <v>33</v>
      </c>
      <c r="AX773" s="14" t="s">
        <v>72</v>
      </c>
      <c r="AY773" s="257" t="s">
        <v>207</v>
      </c>
    </row>
    <row r="774" spans="1:51" s="14" customFormat="1" ht="12">
      <c r="A774" s="14"/>
      <c r="B774" s="247"/>
      <c r="C774" s="248"/>
      <c r="D774" s="230" t="s">
        <v>219</v>
      </c>
      <c r="E774" s="249" t="s">
        <v>19</v>
      </c>
      <c r="F774" s="250" t="s">
        <v>434</v>
      </c>
      <c r="G774" s="248"/>
      <c r="H774" s="251">
        <v>1.021</v>
      </c>
      <c r="I774" s="252"/>
      <c r="J774" s="248"/>
      <c r="K774" s="248"/>
      <c r="L774" s="253"/>
      <c r="M774" s="254"/>
      <c r="N774" s="255"/>
      <c r="O774" s="255"/>
      <c r="P774" s="255"/>
      <c r="Q774" s="255"/>
      <c r="R774" s="255"/>
      <c r="S774" s="255"/>
      <c r="T774" s="256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57" t="s">
        <v>219</v>
      </c>
      <c r="AU774" s="257" t="s">
        <v>81</v>
      </c>
      <c r="AV774" s="14" t="s">
        <v>81</v>
      </c>
      <c r="AW774" s="14" t="s">
        <v>33</v>
      </c>
      <c r="AX774" s="14" t="s">
        <v>72</v>
      </c>
      <c r="AY774" s="257" t="s">
        <v>207</v>
      </c>
    </row>
    <row r="775" spans="1:51" s="14" customFormat="1" ht="12">
      <c r="A775" s="14"/>
      <c r="B775" s="247"/>
      <c r="C775" s="248"/>
      <c r="D775" s="230" t="s">
        <v>219</v>
      </c>
      <c r="E775" s="249" t="s">
        <v>19</v>
      </c>
      <c r="F775" s="250" t="s">
        <v>435</v>
      </c>
      <c r="G775" s="248"/>
      <c r="H775" s="251">
        <v>1.182</v>
      </c>
      <c r="I775" s="252"/>
      <c r="J775" s="248"/>
      <c r="K775" s="248"/>
      <c r="L775" s="253"/>
      <c r="M775" s="254"/>
      <c r="N775" s="255"/>
      <c r="O775" s="255"/>
      <c r="P775" s="255"/>
      <c r="Q775" s="255"/>
      <c r="R775" s="255"/>
      <c r="S775" s="255"/>
      <c r="T775" s="256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57" t="s">
        <v>219</v>
      </c>
      <c r="AU775" s="257" t="s">
        <v>81</v>
      </c>
      <c r="AV775" s="14" t="s">
        <v>81</v>
      </c>
      <c r="AW775" s="14" t="s">
        <v>33</v>
      </c>
      <c r="AX775" s="14" t="s">
        <v>72</v>
      </c>
      <c r="AY775" s="257" t="s">
        <v>207</v>
      </c>
    </row>
    <row r="776" spans="1:51" s="14" customFormat="1" ht="12">
      <c r="A776" s="14"/>
      <c r="B776" s="247"/>
      <c r="C776" s="248"/>
      <c r="D776" s="230" t="s">
        <v>219</v>
      </c>
      <c r="E776" s="249" t="s">
        <v>19</v>
      </c>
      <c r="F776" s="250" t="s">
        <v>436</v>
      </c>
      <c r="G776" s="248"/>
      <c r="H776" s="251">
        <v>1.343</v>
      </c>
      <c r="I776" s="252"/>
      <c r="J776" s="248"/>
      <c r="K776" s="248"/>
      <c r="L776" s="253"/>
      <c r="M776" s="254"/>
      <c r="N776" s="255"/>
      <c r="O776" s="255"/>
      <c r="P776" s="255"/>
      <c r="Q776" s="255"/>
      <c r="R776" s="255"/>
      <c r="S776" s="255"/>
      <c r="T776" s="256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57" t="s">
        <v>219</v>
      </c>
      <c r="AU776" s="257" t="s">
        <v>81</v>
      </c>
      <c r="AV776" s="14" t="s">
        <v>81</v>
      </c>
      <c r="AW776" s="14" t="s">
        <v>33</v>
      </c>
      <c r="AX776" s="14" t="s">
        <v>72</v>
      </c>
      <c r="AY776" s="257" t="s">
        <v>207</v>
      </c>
    </row>
    <row r="777" spans="1:51" s="14" customFormat="1" ht="12">
      <c r="A777" s="14"/>
      <c r="B777" s="247"/>
      <c r="C777" s="248"/>
      <c r="D777" s="230" t="s">
        <v>219</v>
      </c>
      <c r="E777" s="249" t="s">
        <v>19</v>
      </c>
      <c r="F777" s="250" t="s">
        <v>437</v>
      </c>
      <c r="G777" s="248"/>
      <c r="H777" s="251">
        <v>0.874</v>
      </c>
      <c r="I777" s="252"/>
      <c r="J777" s="248"/>
      <c r="K777" s="248"/>
      <c r="L777" s="253"/>
      <c r="M777" s="254"/>
      <c r="N777" s="255"/>
      <c r="O777" s="255"/>
      <c r="P777" s="255"/>
      <c r="Q777" s="255"/>
      <c r="R777" s="255"/>
      <c r="S777" s="255"/>
      <c r="T777" s="256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57" t="s">
        <v>219</v>
      </c>
      <c r="AU777" s="257" t="s">
        <v>81</v>
      </c>
      <c r="AV777" s="14" t="s">
        <v>81</v>
      </c>
      <c r="AW777" s="14" t="s">
        <v>33</v>
      </c>
      <c r="AX777" s="14" t="s">
        <v>72</v>
      </c>
      <c r="AY777" s="257" t="s">
        <v>207</v>
      </c>
    </row>
    <row r="778" spans="1:51" s="14" customFormat="1" ht="12">
      <c r="A778" s="14"/>
      <c r="B778" s="247"/>
      <c r="C778" s="248"/>
      <c r="D778" s="230" t="s">
        <v>219</v>
      </c>
      <c r="E778" s="249" t="s">
        <v>19</v>
      </c>
      <c r="F778" s="250" t="s">
        <v>438</v>
      </c>
      <c r="G778" s="248"/>
      <c r="H778" s="251">
        <v>1.029</v>
      </c>
      <c r="I778" s="252"/>
      <c r="J778" s="248"/>
      <c r="K778" s="248"/>
      <c r="L778" s="253"/>
      <c r="M778" s="254"/>
      <c r="N778" s="255"/>
      <c r="O778" s="255"/>
      <c r="P778" s="255"/>
      <c r="Q778" s="255"/>
      <c r="R778" s="255"/>
      <c r="S778" s="255"/>
      <c r="T778" s="256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57" t="s">
        <v>219</v>
      </c>
      <c r="AU778" s="257" t="s">
        <v>81</v>
      </c>
      <c r="AV778" s="14" t="s">
        <v>81</v>
      </c>
      <c r="AW778" s="14" t="s">
        <v>33</v>
      </c>
      <c r="AX778" s="14" t="s">
        <v>72</v>
      </c>
      <c r="AY778" s="257" t="s">
        <v>207</v>
      </c>
    </row>
    <row r="779" spans="1:51" s="14" customFormat="1" ht="12">
      <c r="A779" s="14"/>
      <c r="B779" s="247"/>
      <c r="C779" s="248"/>
      <c r="D779" s="230" t="s">
        <v>219</v>
      </c>
      <c r="E779" s="249" t="s">
        <v>19</v>
      </c>
      <c r="F779" s="250" t="s">
        <v>439</v>
      </c>
      <c r="G779" s="248"/>
      <c r="H779" s="251">
        <v>1.19</v>
      </c>
      <c r="I779" s="252"/>
      <c r="J779" s="248"/>
      <c r="K779" s="248"/>
      <c r="L779" s="253"/>
      <c r="M779" s="254"/>
      <c r="N779" s="255"/>
      <c r="O779" s="255"/>
      <c r="P779" s="255"/>
      <c r="Q779" s="255"/>
      <c r="R779" s="255"/>
      <c r="S779" s="255"/>
      <c r="T779" s="256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57" t="s">
        <v>219</v>
      </c>
      <c r="AU779" s="257" t="s">
        <v>81</v>
      </c>
      <c r="AV779" s="14" t="s">
        <v>81</v>
      </c>
      <c r="AW779" s="14" t="s">
        <v>33</v>
      </c>
      <c r="AX779" s="14" t="s">
        <v>72</v>
      </c>
      <c r="AY779" s="257" t="s">
        <v>207</v>
      </c>
    </row>
    <row r="780" spans="1:51" s="14" customFormat="1" ht="12">
      <c r="A780" s="14"/>
      <c r="B780" s="247"/>
      <c r="C780" s="248"/>
      <c r="D780" s="230" t="s">
        <v>219</v>
      </c>
      <c r="E780" s="249" t="s">
        <v>19</v>
      </c>
      <c r="F780" s="250" t="s">
        <v>440</v>
      </c>
      <c r="G780" s="248"/>
      <c r="H780" s="251">
        <v>1.352</v>
      </c>
      <c r="I780" s="252"/>
      <c r="J780" s="248"/>
      <c r="K780" s="248"/>
      <c r="L780" s="253"/>
      <c r="M780" s="254"/>
      <c r="N780" s="255"/>
      <c r="O780" s="255"/>
      <c r="P780" s="255"/>
      <c r="Q780" s="255"/>
      <c r="R780" s="255"/>
      <c r="S780" s="255"/>
      <c r="T780" s="256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57" t="s">
        <v>219</v>
      </c>
      <c r="AU780" s="257" t="s">
        <v>81</v>
      </c>
      <c r="AV780" s="14" t="s">
        <v>81</v>
      </c>
      <c r="AW780" s="14" t="s">
        <v>33</v>
      </c>
      <c r="AX780" s="14" t="s">
        <v>72</v>
      </c>
      <c r="AY780" s="257" t="s">
        <v>207</v>
      </c>
    </row>
    <row r="781" spans="1:51" s="13" customFormat="1" ht="12">
      <c r="A781" s="13"/>
      <c r="B781" s="237"/>
      <c r="C781" s="238"/>
      <c r="D781" s="230" t="s">
        <v>219</v>
      </c>
      <c r="E781" s="239" t="s">
        <v>19</v>
      </c>
      <c r="F781" s="240" t="s">
        <v>318</v>
      </c>
      <c r="G781" s="238"/>
      <c r="H781" s="239" t="s">
        <v>19</v>
      </c>
      <c r="I781" s="241"/>
      <c r="J781" s="238"/>
      <c r="K781" s="238"/>
      <c r="L781" s="242"/>
      <c r="M781" s="243"/>
      <c r="N781" s="244"/>
      <c r="O781" s="244"/>
      <c r="P781" s="244"/>
      <c r="Q781" s="244"/>
      <c r="R781" s="244"/>
      <c r="S781" s="244"/>
      <c r="T781" s="245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46" t="s">
        <v>219</v>
      </c>
      <c r="AU781" s="246" t="s">
        <v>81</v>
      </c>
      <c r="AV781" s="13" t="s">
        <v>79</v>
      </c>
      <c r="AW781" s="13" t="s">
        <v>33</v>
      </c>
      <c r="AX781" s="13" t="s">
        <v>72</v>
      </c>
      <c r="AY781" s="246" t="s">
        <v>207</v>
      </c>
    </row>
    <row r="782" spans="1:51" s="14" customFormat="1" ht="12">
      <c r="A782" s="14"/>
      <c r="B782" s="247"/>
      <c r="C782" s="248"/>
      <c r="D782" s="230" t="s">
        <v>219</v>
      </c>
      <c r="E782" s="249" t="s">
        <v>19</v>
      </c>
      <c r="F782" s="250" t="s">
        <v>442</v>
      </c>
      <c r="G782" s="248"/>
      <c r="H782" s="251">
        <v>0.989</v>
      </c>
      <c r="I782" s="252"/>
      <c r="J782" s="248"/>
      <c r="K782" s="248"/>
      <c r="L782" s="253"/>
      <c r="M782" s="254"/>
      <c r="N782" s="255"/>
      <c r="O782" s="255"/>
      <c r="P782" s="255"/>
      <c r="Q782" s="255"/>
      <c r="R782" s="255"/>
      <c r="S782" s="255"/>
      <c r="T782" s="256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57" t="s">
        <v>219</v>
      </c>
      <c r="AU782" s="257" t="s">
        <v>81</v>
      </c>
      <c r="AV782" s="14" t="s">
        <v>81</v>
      </c>
      <c r="AW782" s="14" t="s">
        <v>33</v>
      </c>
      <c r="AX782" s="14" t="s">
        <v>72</v>
      </c>
      <c r="AY782" s="257" t="s">
        <v>207</v>
      </c>
    </row>
    <row r="783" spans="1:51" s="13" customFormat="1" ht="12">
      <c r="A783" s="13"/>
      <c r="B783" s="237"/>
      <c r="C783" s="238"/>
      <c r="D783" s="230" t="s">
        <v>219</v>
      </c>
      <c r="E783" s="239" t="s">
        <v>19</v>
      </c>
      <c r="F783" s="240" t="s">
        <v>322</v>
      </c>
      <c r="G783" s="238"/>
      <c r="H783" s="239" t="s">
        <v>19</v>
      </c>
      <c r="I783" s="241"/>
      <c r="J783" s="238"/>
      <c r="K783" s="238"/>
      <c r="L783" s="242"/>
      <c r="M783" s="243"/>
      <c r="N783" s="244"/>
      <c r="O783" s="244"/>
      <c r="P783" s="244"/>
      <c r="Q783" s="244"/>
      <c r="R783" s="244"/>
      <c r="S783" s="244"/>
      <c r="T783" s="245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46" t="s">
        <v>219</v>
      </c>
      <c r="AU783" s="246" t="s">
        <v>81</v>
      </c>
      <c r="AV783" s="13" t="s">
        <v>79</v>
      </c>
      <c r="AW783" s="13" t="s">
        <v>33</v>
      </c>
      <c r="AX783" s="13" t="s">
        <v>72</v>
      </c>
      <c r="AY783" s="246" t="s">
        <v>207</v>
      </c>
    </row>
    <row r="784" spans="1:51" s="14" customFormat="1" ht="12">
      <c r="A784" s="14"/>
      <c r="B784" s="247"/>
      <c r="C784" s="248"/>
      <c r="D784" s="230" t="s">
        <v>219</v>
      </c>
      <c r="E784" s="249" t="s">
        <v>19</v>
      </c>
      <c r="F784" s="250" t="s">
        <v>443</v>
      </c>
      <c r="G784" s="248"/>
      <c r="H784" s="251">
        <v>0.983</v>
      </c>
      <c r="I784" s="252"/>
      <c r="J784" s="248"/>
      <c r="K784" s="248"/>
      <c r="L784" s="253"/>
      <c r="M784" s="254"/>
      <c r="N784" s="255"/>
      <c r="O784" s="255"/>
      <c r="P784" s="255"/>
      <c r="Q784" s="255"/>
      <c r="R784" s="255"/>
      <c r="S784" s="255"/>
      <c r="T784" s="256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57" t="s">
        <v>219</v>
      </c>
      <c r="AU784" s="257" t="s">
        <v>81</v>
      </c>
      <c r="AV784" s="14" t="s">
        <v>81</v>
      </c>
      <c r="AW784" s="14" t="s">
        <v>33</v>
      </c>
      <c r="AX784" s="14" t="s">
        <v>72</v>
      </c>
      <c r="AY784" s="257" t="s">
        <v>207</v>
      </c>
    </row>
    <row r="785" spans="1:51" s="14" customFormat="1" ht="12">
      <c r="A785" s="14"/>
      <c r="B785" s="247"/>
      <c r="C785" s="248"/>
      <c r="D785" s="230" t="s">
        <v>219</v>
      </c>
      <c r="E785" s="249" t="s">
        <v>19</v>
      </c>
      <c r="F785" s="250" t="s">
        <v>444</v>
      </c>
      <c r="G785" s="248"/>
      <c r="H785" s="251">
        <v>1.261</v>
      </c>
      <c r="I785" s="252"/>
      <c r="J785" s="248"/>
      <c r="K785" s="248"/>
      <c r="L785" s="253"/>
      <c r="M785" s="254"/>
      <c r="N785" s="255"/>
      <c r="O785" s="255"/>
      <c r="P785" s="255"/>
      <c r="Q785" s="255"/>
      <c r="R785" s="255"/>
      <c r="S785" s="255"/>
      <c r="T785" s="256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57" t="s">
        <v>219</v>
      </c>
      <c r="AU785" s="257" t="s">
        <v>81</v>
      </c>
      <c r="AV785" s="14" t="s">
        <v>81</v>
      </c>
      <c r="AW785" s="14" t="s">
        <v>33</v>
      </c>
      <c r="AX785" s="14" t="s">
        <v>72</v>
      </c>
      <c r="AY785" s="257" t="s">
        <v>207</v>
      </c>
    </row>
    <row r="786" spans="1:51" s="14" customFormat="1" ht="12">
      <c r="A786" s="14"/>
      <c r="B786" s="247"/>
      <c r="C786" s="248"/>
      <c r="D786" s="230" t="s">
        <v>219</v>
      </c>
      <c r="E786" s="249" t="s">
        <v>19</v>
      </c>
      <c r="F786" s="250" t="s">
        <v>445</v>
      </c>
      <c r="G786" s="248"/>
      <c r="H786" s="251">
        <v>1.538</v>
      </c>
      <c r="I786" s="252"/>
      <c r="J786" s="248"/>
      <c r="K786" s="248"/>
      <c r="L786" s="253"/>
      <c r="M786" s="254"/>
      <c r="N786" s="255"/>
      <c r="O786" s="255"/>
      <c r="P786" s="255"/>
      <c r="Q786" s="255"/>
      <c r="R786" s="255"/>
      <c r="S786" s="255"/>
      <c r="T786" s="256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57" t="s">
        <v>219</v>
      </c>
      <c r="AU786" s="257" t="s">
        <v>81</v>
      </c>
      <c r="AV786" s="14" t="s">
        <v>81</v>
      </c>
      <c r="AW786" s="14" t="s">
        <v>33</v>
      </c>
      <c r="AX786" s="14" t="s">
        <v>72</v>
      </c>
      <c r="AY786" s="257" t="s">
        <v>207</v>
      </c>
    </row>
    <row r="787" spans="1:51" s="14" customFormat="1" ht="12">
      <c r="A787" s="14"/>
      <c r="B787" s="247"/>
      <c r="C787" s="248"/>
      <c r="D787" s="230" t="s">
        <v>219</v>
      </c>
      <c r="E787" s="249" t="s">
        <v>19</v>
      </c>
      <c r="F787" s="250" t="s">
        <v>446</v>
      </c>
      <c r="G787" s="248"/>
      <c r="H787" s="251">
        <v>1.815</v>
      </c>
      <c r="I787" s="252"/>
      <c r="J787" s="248"/>
      <c r="K787" s="248"/>
      <c r="L787" s="253"/>
      <c r="M787" s="254"/>
      <c r="N787" s="255"/>
      <c r="O787" s="255"/>
      <c r="P787" s="255"/>
      <c r="Q787" s="255"/>
      <c r="R787" s="255"/>
      <c r="S787" s="255"/>
      <c r="T787" s="256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57" t="s">
        <v>219</v>
      </c>
      <c r="AU787" s="257" t="s">
        <v>81</v>
      </c>
      <c r="AV787" s="14" t="s">
        <v>81</v>
      </c>
      <c r="AW787" s="14" t="s">
        <v>33</v>
      </c>
      <c r="AX787" s="14" t="s">
        <v>72</v>
      </c>
      <c r="AY787" s="257" t="s">
        <v>207</v>
      </c>
    </row>
    <row r="788" spans="1:51" s="14" customFormat="1" ht="12">
      <c r="A788" s="14"/>
      <c r="B788" s="247"/>
      <c r="C788" s="248"/>
      <c r="D788" s="230" t="s">
        <v>219</v>
      </c>
      <c r="E788" s="249" t="s">
        <v>19</v>
      </c>
      <c r="F788" s="250" t="s">
        <v>447</v>
      </c>
      <c r="G788" s="248"/>
      <c r="H788" s="251">
        <v>0.771</v>
      </c>
      <c r="I788" s="252"/>
      <c r="J788" s="248"/>
      <c r="K788" s="248"/>
      <c r="L788" s="253"/>
      <c r="M788" s="254"/>
      <c r="N788" s="255"/>
      <c r="O788" s="255"/>
      <c r="P788" s="255"/>
      <c r="Q788" s="255"/>
      <c r="R788" s="255"/>
      <c r="S788" s="255"/>
      <c r="T788" s="256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57" t="s">
        <v>219</v>
      </c>
      <c r="AU788" s="257" t="s">
        <v>81</v>
      </c>
      <c r="AV788" s="14" t="s">
        <v>81</v>
      </c>
      <c r="AW788" s="14" t="s">
        <v>33</v>
      </c>
      <c r="AX788" s="14" t="s">
        <v>72</v>
      </c>
      <c r="AY788" s="257" t="s">
        <v>207</v>
      </c>
    </row>
    <row r="789" spans="1:51" s="14" customFormat="1" ht="12">
      <c r="A789" s="14"/>
      <c r="B789" s="247"/>
      <c r="C789" s="248"/>
      <c r="D789" s="230" t="s">
        <v>219</v>
      </c>
      <c r="E789" s="249" t="s">
        <v>19</v>
      </c>
      <c r="F789" s="250" t="s">
        <v>1124</v>
      </c>
      <c r="G789" s="248"/>
      <c r="H789" s="251">
        <v>27.279</v>
      </c>
      <c r="I789" s="252"/>
      <c r="J789" s="248"/>
      <c r="K789" s="248"/>
      <c r="L789" s="253"/>
      <c r="M789" s="254"/>
      <c r="N789" s="255"/>
      <c r="O789" s="255"/>
      <c r="P789" s="255"/>
      <c r="Q789" s="255"/>
      <c r="R789" s="255"/>
      <c r="S789" s="255"/>
      <c r="T789" s="256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57" t="s">
        <v>219</v>
      </c>
      <c r="AU789" s="257" t="s">
        <v>81</v>
      </c>
      <c r="AV789" s="14" t="s">
        <v>81</v>
      </c>
      <c r="AW789" s="14" t="s">
        <v>33</v>
      </c>
      <c r="AX789" s="14" t="s">
        <v>72</v>
      </c>
      <c r="AY789" s="257" t="s">
        <v>207</v>
      </c>
    </row>
    <row r="790" spans="1:51" s="15" customFormat="1" ht="12">
      <c r="A790" s="15"/>
      <c r="B790" s="258"/>
      <c r="C790" s="259"/>
      <c r="D790" s="230" t="s">
        <v>219</v>
      </c>
      <c r="E790" s="260" t="s">
        <v>19</v>
      </c>
      <c r="F790" s="261" t="s">
        <v>222</v>
      </c>
      <c r="G790" s="259"/>
      <c r="H790" s="262">
        <v>138.135</v>
      </c>
      <c r="I790" s="263"/>
      <c r="J790" s="259"/>
      <c r="K790" s="259"/>
      <c r="L790" s="264"/>
      <c r="M790" s="265"/>
      <c r="N790" s="266"/>
      <c r="O790" s="266"/>
      <c r="P790" s="266"/>
      <c r="Q790" s="266"/>
      <c r="R790" s="266"/>
      <c r="S790" s="266"/>
      <c r="T790" s="267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T790" s="268" t="s">
        <v>219</v>
      </c>
      <c r="AU790" s="268" t="s">
        <v>81</v>
      </c>
      <c r="AV790" s="15" t="s">
        <v>111</v>
      </c>
      <c r="AW790" s="15" t="s">
        <v>33</v>
      </c>
      <c r="AX790" s="15" t="s">
        <v>79</v>
      </c>
      <c r="AY790" s="268" t="s">
        <v>207</v>
      </c>
    </row>
    <row r="791" spans="1:51" s="14" customFormat="1" ht="12">
      <c r="A791" s="14"/>
      <c r="B791" s="247"/>
      <c r="C791" s="248"/>
      <c r="D791" s="230" t="s">
        <v>219</v>
      </c>
      <c r="E791" s="248"/>
      <c r="F791" s="250" t="s">
        <v>1125</v>
      </c>
      <c r="G791" s="248"/>
      <c r="H791" s="251">
        <v>151.949</v>
      </c>
      <c r="I791" s="252"/>
      <c r="J791" s="248"/>
      <c r="K791" s="248"/>
      <c r="L791" s="253"/>
      <c r="M791" s="254"/>
      <c r="N791" s="255"/>
      <c r="O791" s="255"/>
      <c r="P791" s="255"/>
      <c r="Q791" s="255"/>
      <c r="R791" s="255"/>
      <c r="S791" s="255"/>
      <c r="T791" s="256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57" t="s">
        <v>219</v>
      </c>
      <c r="AU791" s="257" t="s">
        <v>81</v>
      </c>
      <c r="AV791" s="14" t="s">
        <v>81</v>
      </c>
      <c r="AW791" s="14" t="s">
        <v>4</v>
      </c>
      <c r="AX791" s="14" t="s">
        <v>79</v>
      </c>
      <c r="AY791" s="257" t="s">
        <v>207</v>
      </c>
    </row>
    <row r="792" spans="1:65" s="2" customFormat="1" ht="24.15" customHeight="1">
      <c r="A792" s="41"/>
      <c r="B792" s="42"/>
      <c r="C792" s="217" t="s">
        <v>1126</v>
      </c>
      <c r="D792" s="217" t="s">
        <v>209</v>
      </c>
      <c r="E792" s="218" t="s">
        <v>1127</v>
      </c>
      <c r="F792" s="219" t="s">
        <v>1128</v>
      </c>
      <c r="G792" s="220" t="s">
        <v>212</v>
      </c>
      <c r="H792" s="221">
        <v>8.73</v>
      </c>
      <c r="I792" s="222"/>
      <c r="J792" s="223">
        <f>ROUND(I792*H792,2)</f>
        <v>0</v>
      </c>
      <c r="K792" s="219" t="s">
        <v>213</v>
      </c>
      <c r="L792" s="47"/>
      <c r="M792" s="224" t="s">
        <v>19</v>
      </c>
      <c r="N792" s="225" t="s">
        <v>43</v>
      </c>
      <c r="O792" s="87"/>
      <c r="P792" s="226">
        <f>O792*H792</f>
        <v>0</v>
      </c>
      <c r="Q792" s="226">
        <v>0.0004</v>
      </c>
      <c r="R792" s="226">
        <f>Q792*H792</f>
        <v>0.0034920000000000003</v>
      </c>
      <c r="S792" s="226">
        <v>0</v>
      </c>
      <c r="T792" s="227">
        <f>S792*H792</f>
        <v>0</v>
      </c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R792" s="228" t="s">
        <v>351</v>
      </c>
      <c r="AT792" s="228" t="s">
        <v>209</v>
      </c>
      <c r="AU792" s="228" t="s">
        <v>81</v>
      </c>
      <c r="AY792" s="20" t="s">
        <v>207</v>
      </c>
      <c r="BE792" s="229">
        <f>IF(N792="základní",J792,0)</f>
        <v>0</v>
      </c>
      <c r="BF792" s="229">
        <f>IF(N792="snížená",J792,0)</f>
        <v>0</v>
      </c>
      <c r="BG792" s="229">
        <f>IF(N792="zákl. přenesená",J792,0)</f>
        <v>0</v>
      </c>
      <c r="BH792" s="229">
        <f>IF(N792="sníž. přenesená",J792,0)</f>
        <v>0</v>
      </c>
      <c r="BI792" s="229">
        <f>IF(N792="nulová",J792,0)</f>
        <v>0</v>
      </c>
      <c r="BJ792" s="20" t="s">
        <v>79</v>
      </c>
      <c r="BK792" s="229">
        <f>ROUND(I792*H792,2)</f>
        <v>0</v>
      </c>
      <c r="BL792" s="20" t="s">
        <v>351</v>
      </c>
      <c r="BM792" s="228" t="s">
        <v>1129</v>
      </c>
    </row>
    <row r="793" spans="1:47" s="2" customFormat="1" ht="12">
      <c r="A793" s="41"/>
      <c r="B793" s="42"/>
      <c r="C793" s="43"/>
      <c r="D793" s="230" t="s">
        <v>215</v>
      </c>
      <c r="E793" s="43"/>
      <c r="F793" s="231" t="s">
        <v>1130</v>
      </c>
      <c r="G793" s="43"/>
      <c r="H793" s="43"/>
      <c r="I793" s="232"/>
      <c r="J793" s="43"/>
      <c r="K793" s="43"/>
      <c r="L793" s="47"/>
      <c r="M793" s="233"/>
      <c r="N793" s="234"/>
      <c r="O793" s="87"/>
      <c r="P793" s="87"/>
      <c r="Q793" s="87"/>
      <c r="R793" s="87"/>
      <c r="S793" s="87"/>
      <c r="T793" s="88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T793" s="20" t="s">
        <v>215</v>
      </c>
      <c r="AU793" s="20" t="s">
        <v>81</v>
      </c>
    </row>
    <row r="794" spans="1:47" s="2" customFormat="1" ht="12">
      <c r="A794" s="41"/>
      <c r="B794" s="42"/>
      <c r="C794" s="43"/>
      <c r="D794" s="235" t="s">
        <v>217</v>
      </c>
      <c r="E794" s="43"/>
      <c r="F794" s="236" t="s">
        <v>1131</v>
      </c>
      <c r="G794" s="43"/>
      <c r="H794" s="43"/>
      <c r="I794" s="232"/>
      <c r="J794" s="43"/>
      <c r="K794" s="43"/>
      <c r="L794" s="47"/>
      <c r="M794" s="233"/>
      <c r="N794" s="234"/>
      <c r="O794" s="87"/>
      <c r="P794" s="87"/>
      <c r="Q794" s="87"/>
      <c r="R794" s="87"/>
      <c r="S794" s="87"/>
      <c r="T794" s="88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T794" s="20" t="s">
        <v>217</v>
      </c>
      <c r="AU794" s="20" t="s">
        <v>81</v>
      </c>
    </row>
    <row r="795" spans="1:51" s="14" customFormat="1" ht="12">
      <c r="A795" s="14"/>
      <c r="B795" s="247"/>
      <c r="C795" s="248"/>
      <c r="D795" s="230" t="s">
        <v>219</v>
      </c>
      <c r="E795" s="249" t="s">
        <v>151</v>
      </c>
      <c r="F795" s="250" t="s">
        <v>1132</v>
      </c>
      <c r="G795" s="248"/>
      <c r="H795" s="251">
        <v>8.73</v>
      </c>
      <c r="I795" s="252"/>
      <c r="J795" s="248"/>
      <c r="K795" s="248"/>
      <c r="L795" s="253"/>
      <c r="M795" s="254"/>
      <c r="N795" s="255"/>
      <c r="O795" s="255"/>
      <c r="P795" s="255"/>
      <c r="Q795" s="255"/>
      <c r="R795" s="255"/>
      <c r="S795" s="255"/>
      <c r="T795" s="256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57" t="s">
        <v>219</v>
      </c>
      <c r="AU795" s="257" t="s">
        <v>81</v>
      </c>
      <c r="AV795" s="14" t="s">
        <v>81</v>
      </c>
      <c r="AW795" s="14" t="s">
        <v>33</v>
      </c>
      <c r="AX795" s="14" t="s">
        <v>79</v>
      </c>
      <c r="AY795" s="257" t="s">
        <v>207</v>
      </c>
    </row>
    <row r="796" spans="1:65" s="2" customFormat="1" ht="66.75" customHeight="1">
      <c r="A796" s="41"/>
      <c r="B796" s="42"/>
      <c r="C796" s="269" t="s">
        <v>1133</v>
      </c>
      <c r="D796" s="269" t="s">
        <v>223</v>
      </c>
      <c r="E796" s="270" t="s">
        <v>1134</v>
      </c>
      <c r="F796" s="271" t="s">
        <v>1135</v>
      </c>
      <c r="G796" s="272" t="s">
        <v>212</v>
      </c>
      <c r="H796" s="273">
        <v>9.603</v>
      </c>
      <c r="I796" s="274"/>
      <c r="J796" s="275">
        <f>ROUND(I796*H796,2)</f>
        <v>0</v>
      </c>
      <c r="K796" s="271" t="s">
        <v>331</v>
      </c>
      <c r="L796" s="276"/>
      <c r="M796" s="277" t="s">
        <v>19</v>
      </c>
      <c r="N796" s="278" t="s">
        <v>43</v>
      </c>
      <c r="O796" s="87"/>
      <c r="P796" s="226">
        <f>O796*H796</f>
        <v>0</v>
      </c>
      <c r="Q796" s="226">
        <v>0.00264</v>
      </c>
      <c r="R796" s="226">
        <f>Q796*H796</f>
        <v>0.02535192</v>
      </c>
      <c r="S796" s="226">
        <v>0</v>
      </c>
      <c r="T796" s="227">
        <f>S796*H796</f>
        <v>0</v>
      </c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R796" s="228" t="s">
        <v>421</v>
      </c>
      <c r="AT796" s="228" t="s">
        <v>223</v>
      </c>
      <c r="AU796" s="228" t="s">
        <v>81</v>
      </c>
      <c r="AY796" s="20" t="s">
        <v>207</v>
      </c>
      <c r="BE796" s="229">
        <f>IF(N796="základní",J796,0)</f>
        <v>0</v>
      </c>
      <c r="BF796" s="229">
        <f>IF(N796="snížená",J796,0)</f>
        <v>0</v>
      </c>
      <c r="BG796" s="229">
        <f>IF(N796="zákl. přenesená",J796,0)</f>
        <v>0</v>
      </c>
      <c r="BH796" s="229">
        <f>IF(N796="sníž. přenesená",J796,0)</f>
        <v>0</v>
      </c>
      <c r="BI796" s="229">
        <f>IF(N796="nulová",J796,0)</f>
        <v>0</v>
      </c>
      <c r="BJ796" s="20" t="s">
        <v>79</v>
      </c>
      <c r="BK796" s="229">
        <f>ROUND(I796*H796,2)</f>
        <v>0</v>
      </c>
      <c r="BL796" s="20" t="s">
        <v>351</v>
      </c>
      <c r="BM796" s="228" t="s">
        <v>1136</v>
      </c>
    </row>
    <row r="797" spans="1:47" s="2" customFormat="1" ht="12">
      <c r="A797" s="41"/>
      <c r="B797" s="42"/>
      <c r="C797" s="43"/>
      <c r="D797" s="230" t="s">
        <v>215</v>
      </c>
      <c r="E797" s="43"/>
      <c r="F797" s="231" t="s">
        <v>1137</v>
      </c>
      <c r="G797" s="43"/>
      <c r="H797" s="43"/>
      <c r="I797" s="232"/>
      <c r="J797" s="43"/>
      <c r="K797" s="43"/>
      <c r="L797" s="47"/>
      <c r="M797" s="233"/>
      <c r="N797" s="234"/>
      <c r="O797" s="87"/>
      <c r="P797" s="87"/>
      <c r="Q797" s="87"/>
      <c r="R797" s="87"/>
      <c r="S797" s="87"/>
      <c r="T797" s="88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T797" s="20" t="s">
        <v>215</v>
      </c>
      <c r="AU797" s="20" t="s">
        <v>81</v>
      </c>
    </row>
    <row r="798" spans="1:51" s="14" customFormat="1" ht="12">
      <c r="A798" s="14"/>
      <c r="B798" s="247"/>
      <c r="C798" s="248"/>
      <c r="D798" s="230" t="s">
        <v>219</v>
      </c>
      <c r="E798" s="248"/>
      <c r="F798" s="250" t="s">
        <v>1138</v>
      </c>
      <c r="G798" s="248"/>
      <c r="H798" s="251">
        <v>9.603</v>
      </c>
      <c r="I798" s="252"/>
      <c r="J798" s="248"/>
      <c r="K798" s="248"/>
      <c r="L798" s="253"/>
      <c r="M798" s="254"/>
      <c r="N798" s="255"/>
      <c r="O798" s="255"/>
      <c r="P798" s="255"/>
      <c r="Q798" s="255"/>
      <c r="R798" s="255"/>
      <c r="S798" s="255"/>
      <c r="T798" s="256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57" t="s">
        <v>219</v>
      </c>
      <c r="AU798" s="257" t="s">
        <v>81</v>
      </c>
      <c r="AV798" s="14" t="s">
        <v>81</v>
      </c>
      <c r="AW798" s="14" t="s">
        <v>4</v>
      </c>
      <c r="AX798" s="14" t="s">
        <v>79</v>
      </c>
      <c r="AY798" s="257" t="s">
        <v>207</v>
      </c>
    </row>
    <row r="799" spans="1:65" s="2" customFormat="1" ht="24.15" customHeight="1">
      <c r="A799" s="41"/>
      <c r="B799" s="42"/>
      <c r="C799" s="217" t="s">
        <v>1139</v>
      </c>
      <c r="D799" s="217" t="s">
        <v>209</v>
      </c>
      <c r="E799" s="218" t="s">
        <v>1140</v>
      </c>
      <c r="F799" s="219" t="s">
        <v>1141</v>
      </c>
      <c r="G799" s="220" t="s">
        <v>654</v>
      </c>
      <c r="H799" s="221">
        <v>35.88</v>
      </c>
      <c r="I799" s="222"/>
      <c r="J799" s="223">
        <f>ROUND(I799*H799,2)</f>
        <v>0</v>
      </c>
      <c r="K799" s="219" t="s">
        <v>213</v>
      </c>
      <c r="L799" s="47"/>
      <c r="M799" s="224" t="s">
        <v>19</v>
      </c>
      <c r="N799" s="225" t="s">
        <v>43</v>
      </c>
      <c r="O799" s="87"/>
      <c r="P799" s="226">
        <f>O799*H799</f>
        <v>0</v>
      </c>
      <c r="Q799" s="226">
        <v>0</v>
      </c>
      <c r="R799" s="226">
        <f>Q799*H799</f>
        <v>0</v>
      </c>
      <c r="S799" s="226">
        <v>0.003</v>
      </c>
      <c r="T799" s="227">
        <f>S799*H799</f>
        <v>0.10764000000000001</v>
      </c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R799" s="228" t="s">
        <v>351</v>
      </c>
      <c r="AT799" s="228" t="s">
        <v>209</v>
      </c>
      <c r="AU799" s="228" t="s">
        <v>81</v>
      </c>
      <c r="AY799" s="20" t="s">
        <v>207</v>
      </c>
      <c r="BE799" s="229">
        <f>IF(N799="základní",J799,0)</f>
        <v>0</v>
      </c>
      <c r="BF799" s="229">
        <f>IF(N799="snížená",J799,0)</f>
        <v>0</v>
      </c>
      <c r="BG799" s="229">
        <f>IF(N799="zákl. přenesená",J799,0)</f>
        <v>0</v>
      </c>
      <c r="BH799" s="229">
        <f>IF(N799="sníž. přenesená",J799,0)</f>
        <v>0</v>
      </c>
      <c r="BI799" s="229">
        <f>IF(N799="nulová",J799,0)</f>
        <v>0</v>
      </c>
      <c r="BJ799" s="20" t="s">
        <v>79</v>
      </c>
      <c r="BK799" s="229">
        <f>ROUND(I799*H799,2)</f>
        <v>0</v>
      </c>
      <c r="BL799" s="20" t="s">
        <v>351</v>
      </c>
      <c r="BM799" s="228" t="s">
        <v>1142</v>
      </c>
    </row>
    <row r="800" spans="1:47" s="2" customFormat="1" ht="12">
      <c r="A800" s="41"/>
      <c r="B800" s="42"/>
      <c r="C800" s="43"/>
      <c r="D800" s="230" t="s">
        <v>215</v>
      </c>
      <c r="E800" s="43"/>
      <c r="F800" s="231" t="s">
        <v>1143</v>
      </c>
      <c r="G800" s="43"/>
      <c r="H800" s="43"/>
      <c r="I800" s="232"/>
      <c r="J800" s="43"/>
      <c r="K800" s="43"/>
      <c r="L800" s="47"/>
      <c r="M800" s="233"/>
      <c r="N800" s="234"/>
      <c r="O800" s="87"/>
      <c r="P800" s="87"/>
      <c r="Q800" s="87"/>
      <c r="R800" s="87"/>
      <c r="S800" s="87"/>
      <c r="T800" s="88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T800" s="20" t="s">
        <v>215</v>
      </c>
      <c r="AU800" s="20" t="s">
        <v>81</v>
      </c>
    </row>
    <row r="801" spans="1:47" s="2" customFormat="1" ht="12">
      <c r="A801" s="41"/>
      <c r="B801" s="42"/>
      <c r="C801" s="43"/>
      <c r="D801" s="235" t="s">
        <v>217</v>
      </c>
      <c r="E801" s="43"/>
      <c r="F801" s="236" t="s">
        <v>1144</v>
      </c>
      <c r="G801" s="43"/>
      <c r="H801" s="43"/>
      <c r="I801" s="232"/>
      <c r="J801" s="43"/>
      <c r="K801" s="43"/>
      <c r="L801" s="47"/>
      <c r="M801" s="233"/>
      <c r="N801" s="234"/>
      <c r="O801" s="87"/>
      <c r="P801" s="87"/>
      <c r="Q801" s="87"/>
      <c r="R801" s="87"/>
      <c r="S801" s="87"/>
      <c r="T801" s="88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T801" s="20" t="s">
        <v>217</v>
      </c>
      <c r="AU801" s="20" t="s">
        <v>81</v>
      </c>
    </row>
    <row r="802" spans="1:51" s="13" customFormat="1" ht="12">
      <c r="A802" s="13"/>
      <c r="B802" s="237"/>
      <c r="C802" s="238"/>
      <c r="D802" s="230" t="s">
        <v>219</v>
      </c>
      <c r="E802" s="239" t="s">
        <v>19</v>
      </c>
      <c r="F802" s="240" t="s">
        <v>1145</v>
      </c>
      <c r="G802" s="238"/>
      <c r="H802" s="239" t="s">
        <v>19</v>
      </c>
      <c r="I802" s="241"/>
      <c r="J802" s="238"/>
      <c r="K802" s="238"/>
      <c r="L802" s="242"/>
      <c r="M802" s="243"/>
      <c r="N802" s="244"/>
      <c r="O802" s="244"/>
      <c r="P802" s="244"/>
      <c r="Q802" s="244"/>
      <c r="R802" s="244"/>
      <c r="S802" s="244"/>
      <c r="T802" s="245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46" t="s">
        <v>219</v>
      </c>
      <c r="AU802" s="246" t="s">
        <v>81</v>
      </c>
      <c r="AV802" s="13" t="s">
        <v>79</v>
      </c>
      <c r="AW802" s="13" t="s">
        <v>33</v>
      </c>
      <c r="AX802" s="13" t="s">
        <v>72</v>
      </c>
      <c r="AY802" s="246" t="s">
        <v>207</v>
      </c>
    </row>
    <row r="803" spans="1:51" s="14" customFormat="1" ht="12">
      <c r="A803" s="14"/>
      <c r="B803" s="247"/>
      <c r="C803" s="248"/>
      <c r="D803" s="230" t="s">
        <v>219</v>
      </c>
      <c r="E803" s="249" t="s">
        <v>19</v>
      </c>
      <c r="F803" s="250" t="s">
        <v>1146</v>
      </c>
      <c r="G803" s="248"/>
      <c r="H803" s="251">
        <v>17.81</v>
      </c>
      <c r="I803" s="252"/>
      <c r="J803" s="248"/>
      <c r="K803" s="248"/>
      <c r="L803" s="253"/>
      <c r="M803" s="254"/>
      <c r="N803" s="255"/>
      <c r="O803" s="255"/>
      <c r="P803" s="255"/>
      <c r="Q803" s="255"/>
      <c r="R803" s="255"/>
      <c r="S803" s="255"/>
      <c r="T803" s="256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57" t="s">
        <v>219</v>
      </c>
      <c r="AU803" s="257" t="s">
        <v>81</v>
      </c>
      <c r="AV803" s="14" t="s">
        <v>81</v>
      </c>
      <c r="AW803" s="14" t="s">
        <v>33</v>
      </c>
      <c r="AX803" s="14" t="s">
        <v>72</v>
      </c>
      <c r="AY803" s="257" t="s">
        <v>207</v>
      </c>
    </row>
    <row r="804" spans="1:51" s="13" customFormat="1" ht="12">
      <c r="A804" s="13"/>
      <c r="B804" s="237"/>
      <c r="C804" s="238"/>
      <c r="D804" s="230" t="s">
        <v>219</v>
      </c>
      <c r="E804" s="239" t="s">
        <v>19</v>
      </c>
      <c r="F804" s="240" t="s">
        <v>1147</v>
      </c>
      <c r="G804" s="238"/>
      <c r="H804" s="239" t="s">
        <v>19</v>
      </c>
      <c r="I804" s="241"/>
      <c r="J804" s="238"/>
      <c r="K804" s="238"/>
      <c r="L804" s="242"/>
      <c r="M804" s="243"/>
      <c r="N804" s="244"/>
      <c r="O804" s="244"/>
      <c r="P804" s="244"/>
      <c r="Q804" s="244"/>
      <c r="R804" s="244"/>
      <c r="S804" s="244"/>
      <c r="T804" s="245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46" t="s">
        <v>219</v>
      </c>
      <c r="AU804" s="246" t="s">
        <v>81</v>
      </c>
      <c r="AV804" s="13" t="s">
        <v>79</v>
      </c>
      <c r="AW804" s="13" t="s">
        <v>33</v>
      </c>
      <c r="AX804" s="13" t="s">
        <v>72</v>
      </c>
      <c r="AY804" s="246" t="s">
        <v>207</v>
      </c>
    </row>
    <row r="805" spans="1:51" s="14" customFormat="1" ht="12">
      <c r="A805" s="14"/>
      <c r="B805" s="247"/>
      <c r="C805" s="248"/>
      <c r="D805" s="230" t="s">
        <v>219</v>
      </c>
      <c r="E805" s="249" t="s">
        <v>19</v>
      </c>
      <c r="F805" s="250" t="s">
        <v>1148</v>
      </c>
      <c r="G805" s="248"/>
      <c r="H805" s="251">
        <v>18.07</v>
      </c>
      <c r="I805" s="252"/>
      <c r="J805" s="248"/>
      <c r="K805" s="248"/>
      <c r="L805" s="253"/>
      <c r="M805" s="254"/>
      <c r="N805" s="255"/>
      <c r="O805" s="255"/>
      <c r="P805" s="255"/>
      <c r="Q805" s="255"/>
      <c r="R805" s="255"/>
      <c r="S805" s="255"/>
      <c r="T805" s="256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57" t="s">
        <v>219</v>
      </c>
      <c r="AU805" s="257" t="s">
        <v>81</v>
      </c>
      <c r="AV805" s="14" t="s">
        <v>81</v>
      </c>
      <c r="AW805" s="14" t="s">
        <v>33</v>
      </c>
      <c r="AX805" s="14" t="s">
        <v>72</v>
      </c>
      <c r="AY805" s="257" t="s">
        <v>207</v>
      </c>
    </row>
    <row r="806" spans="1:51" s="15" customFormat="1" ht="12">
      <c r="A806" s="15"/>
      <c r="B806" s="258"/>
      <c r="C806" s="259"/>
      <c r="D806" s="230" t="s">
        <v>219</v>
      </c>
      <c r="E806" s="260" t="s">
        <v>19</v>
      </c>
      <c r="F806" s="261" t="s">
        <v>222</v>
      </c>
      <c r="G806" s="259"/>
      <c r="H806" s="262">
        <v>35.88</v>
      </c>
      <c r="I806" s="263"/>
      <c r="J806" s="259"/>
      <c r="K806" s="259"/>
      <c r="L806" s="264"/>
      <c r="M806" s="265"/>
      <c r="N806" s="266"/>
      <c r="O806" s="266"/>
      <c r="P806" s="266"/>
      <c r="Q806" s="266"/>
      <c r="R806" s="266"/>
      <c r="S806" s="266"/>
      <c r="T806" s="267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T806" s="268" t="s">
        <v>219</v>
      </c>
      <c r="AU806" s="268" t="s">
        <v>81</v>
      </c>
      <c r="AV806" s="15" t="s">
        <v>111</v>
      </c>
      <c r="AW806" s="15" t="s">
        <v>33</v>
      </c>
      <c r="AX806" s="15" t="s">
        <v>79</v>
      </c>
      <c r="AY806" s="268" t="s">
        <v>207</v>
      </c>
    </row>
    <row r="807" spans="1:65" s="2" customFormat="1" ht="24.15" customHeight="1">
      <c r="A807" s="41"/>
      <c r="B807" s="42"/>
      <c r="C807" s="217" t="s">
        <v>1149</v>
      </c>
      <c r="D807" s="217" t="s">
        <v>209</v>
      </c>
      <c r="E807" s="218" t="s">
        <v>1150</v>
      </c>
      <c r="F807" s="219" t="s">
        <v>1151</v>
      </c>
      <c r="G807" s="220" t="s">
        <v>654</v>
      </c>
      <c r="H807" s="221">
        <v>63</v>
      </c>
      <c r="I807" s="222"/>
      <c r="J807" s="223">
        <f>ROUND(I807*H807,2)</f>
        <v>0</v>
      </c>
      <c r="K807" s="219" t="s">
        <v>213</v>
      </c>
      <c r="L807" s="47"/>
      <c r="M807" s="224" t="s">
        <v>19</v>
      </c>
      <c r="N807" s="225" t="s">
        <v>43</v>
      </c>
      <c r="O807" s="87"/>
      <c r="P807" s="226">
        <f>O807*H807</f>
        <v>0</v>
      </c>
      <c r="Q807" s="226">
        <v>0.00012</v>
      </c>
      <c r="R807" s="226">
        <f>Q807*H807</f>
        <v>0.00756</v>
      </c>
      <c r="S807" s="226">
        <v>0</v>
      </c>
      <c r="T807" s="227">
        <f>S807*H807</f>
        <v>0</v>
      </c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R807" s="228" t="s">
        <v>351</v>
      </c>
      <c r="AT807" s="228" t="s">
        <v>209</v>
      </c>
      <c r="AU807" s="228" t="s">
        <v>81</v>
      </c>
      <c r="AY807" s="20" t="s">
        <v>207</v>
      </c>
      <c r="BE807" s="229">
        <f>IF(N807="základní",J807,0)</f>
        <v>0</v>
      </c>
      <c r="BF807" s="229">
        <f>IF(N807="snížená",J807,0)</f>
        <v>0</v>
      </c>
      <c r="BG807" s="229">
        <f>IF(N807="zákl. přenesená",J807,0)</f>
        <v>0</v>
      </c>
      <c r="BH807" s="229">
        <f>IF(N807="sníž. přenesená",J807,0)</f>
        <v>0</v>
      </c>
      <c r="BI807" s="229">
        <f>IF(N807="nulová",J807,0)</f>
        <v>0</v>
      </c>
      <c r="BJ807" s="20" t="s">
        <v>79</v>
      </c>
      <c r="BK807" s="229">
        <f>ROUND(I807*H807,2)</f>
        <v>0</v>
      </c>
      <c r="BL807" s="20" t="s">
        <v>351</v>
      </c>
      <c r="BM807" s="228" t="s">
        <v>1152</v>
      </c>
    </row>
    <row r="808" spans="1:47" s="2" customFormat="1" ht="12">
      <c r="A808" s="41"/>
      <c r="B808" s="42"/>
      <c r="C808" s="43"/>
      <c r="D808" s="230" t="s">
        <v>215</v>
      </c>
      <c r="E808" s="43"/>
      <c r="F808" s="231" t="s">
        <v>1153</v>
      </c>
      <c r="G808" s="43"/>
      <c r="H808" s="43"/>
      <c r="I808" s="232"/>
      <c r="J808" s="43"/>
      <c r="K808" s="43"/>
      <c r="L808" s="47"/>
      <c r="M808" s="233"/>
      <c r="N808" s="234"/>
      <c r="O808" s="87"/>
      <c r="P808" s="87"/>
      <c r="Q808" s="87"/>
      <c r="R808" s="87"/>
      <c r="S808" s="87"/>
      <c r="T808" s="88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T808" s="20" t="s">
        <v>215</v>
      </c>
      <c r="AU808" s="20" t="s">
        <v>81</v>
      </c>
    </row>
    <row r="809" spans="1:47" s="2" customFormat="1" ht="12">
      <c r="A809" s="41"/>
      <c r="B809" s="42"/>
      <c r="C809" s="43"/>
      <c r="D809" s="235" t="s">
        <v>217</v>
      </c>
      <c r="E809" s="43"/>
      <c r="F809" s="236" t="s">
        <v>1154</v>
      </c>
      <c r="G809" s="43"/>
      <c r="H809" s="43"/>
      <c r="I809" s="232"/>
      <c r="J809" s="43"/>
      <c r="K809" s="43"/>
      <c r="L809" s="47"/>
      <c r="M809" s="233"/>
      <c r="N809" s="234"/>
      <c r="O809" s="87"/>
      <c r="P809" s="87"/>
      <c r="Q809" s="87"/>
      <c r="R809" s="87"/>
      <c r="S809" s="87"/>
      <c r="T809" s="88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T809" s="20" t="s">
        <v>217</v>
      </c>
      <c r="AU809" s="20" t="s">
        <v>81</v>
      </c>
    </row>
    <row r="810" spans="1:51" s="14" customFormat="1" ht="12">
      <c r="A810" s="14"/>
      <c r="B810" s="247"/>
      <c r="C810" s="248"/>
      <c r="D810" s="230" t="s">
        <v>219</v>
      </c>
      <c r="E810" s="249" t="s">
        <v>19</v>
      </c>
      <c r="F810" s="250" t="s">
        <v>1155</v>
      </c>
      <c r="G810" s="248"/>
      <c r="H810" s="251">
        <v>29.4</v>
      </c>
      <c r="I810" s="252"/>
      <c r="J810" s="248"/>
      <c r="K810" s="248"/>
      <c r="L810" s="253"/>
      <c r="M810" s="254"/>
      <c r="N810" s="255"/>
      <c r="O810" s="255"/>
      <c r="P810" s="255"/>
      <c r="Q810" s="255"/>
      <c r="R810" s="255"/>
      <c r="S810" s="255"/>
      <c r="T810" s="256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57" t="s">
        <v>219</v>
      </c>
      <c r="AU810" s="257" t="s">
        <v>81</v>
      </c>
      <c r="AV810" s="14" t="s">
        <v>81</v>
      </c>
      <c r="AW810" s="14" t="s">
        <v>33</v>
      </c>
      <c r="AX810" s="14" t="s">
        <v>72</v>
      </c>
      <c r="AY810" s="257" t="s">
        <v>207</v>
      </c>
    </row>
    <row r="811" spans="1:51" s="14" customFormat="1" ht="12">
      <c r="A811" s="14"/>
      <c r="B811" s="247"/>
      <c r="C811" s="248"/>
      <c r="D811" s="230" t="s">
        <v>219</v>
      </c>
      <c r="E811" s="249" t="s">
        <v>19</v>
      </c>
      <c r="F811" s="250" t="s">
        <v>1156</v>
      </c>
      <c r="G811" s="248"/>
      <c r="H811" s="251">
        <v>33.6</v>
      </c>
      <c r="I811" s="252"/>
      <c r="J811" s="248"/>
      <c r="K811" s="248"/>
      <c r="L811" s="253"/>
      <c r="M811" s="254"/>
      <c r="N811" s="255"/>
      <c r="O811" s="255"/>
      <c r="P811" s="255"/>
      <c r="Q811" s="255"/>
      <c r="R811" s="255"/>
      <c r="S811" s="255"/>
      <c r="T811" s="256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57" t="s">
        <v>219</v>
      </c>
      <c r="AU811" s="257" t="s">
        <v>81</v>
      </c>
      <c r="AV811" s="14" t="s">
        <v>81</v>
      </c>
      <c r="AW811" s="14" t="s">
        <v>33</v>
      </c>
      <c r="AX811" s="14" t="s">
        <v>72</v>
      </c>
      <c r="AY811" s="257" t="s">
        <v>207</v>
      </c>
    </row>
    <row r="812" spans="1:51" s="15" customFormat="1" ht="12">
      <c r="A812" s="15"/>
      <c r="B812" s="258"/>
      <c r="C812" s="259"/>
      <c r="D812" s="230" t="s">
        <v>219</v>
      </c>
      <c r="E812" s="260" t="s">
        <v>19</v>
      </c>
      <c r="F812" s="261" t="s">
        <v>222</v>
      </c>
      <c r="G812" s="259"/>
      <c r="H812" s="262">
        <v>63</v>
      </c>
      <c r="I812" s="263"/>
      <c r="J812" s="259"/>
      <c r="K812" s="259"/>
      <c r="L812" s="264"/>
      <c r="M812" s="265"/>
      <c r="N812" s="266"/>
      <c r="O812" s="266"/>
      <c r="P812" s="266"/>
      <c r="Q812" s="266"/>
      <c r="R812" s="266"/>
      <c r="S812" s="266"/>
      <c r="T812" s="267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T812" s="268" t="s">
        <v>219</v>
      </c>
      <c r="AU812" s="268" t="s">
        <v>81</v>
      </c>
      <c r="AV812" s="15" t="s">
        <v>111</v>
      </c>
      <c r="AW812" s="15" t="s">
        <v>33</v>
      </c>
      <c r="AX812" s="15" t="s">
        <v>79</v>
      </c>
      <c r="AY812" s="268" t="s">
        <v>207</v>
      </c>
    </row>
    <row r="813" spans="1:65" s="2" customFormat="1" ht="24.15" customHeight="1">
      <c r="A813" s="41"/>
      <c r="B813" s="42"/>
      <c r="C813" s="217" t="s">
        <v>1157</v>
      </c>
      <c r="D813" s="217" t="s">
        <v>209</v>
      </c>
      <c r="E813" s="218" t="s">
        <v>1158</v>
      </c>
      <c r="F813" s="219" t="s">
        <v>1159</v>
      </c>
      <c r="G813" s="220" t="s">
        <v>654</v>
      </c>
      <c r="H813" s="221">
        <v>63</v>
      </c>
      <c r="I813" s="222"/>
      <c r="J813" s="223">
        <f>ROUND(I813*H813,2)</f>
        <v>0</v>
      </c>
      <c r="K813" s="219" t="s">
        <v>213</v>
      </c>
      <c r="L813" s="47"/>
      <c r="M813" s="224" t="s">
        <v>19</v>
      </c>
      <c r="N813" s="225" t="s">
        <v>43</v>
      </c>
      <c r="O813" s="87"/>
      <c r="P813" s="226">
        <f>O813*H813</f>
        <v>0</v>
      </c>
      <c r="Q813" s="226">
        <v>8E-05</v>
      </c>
      <c r="R813" s="226">
        <f>Q813*H813</f>
        <v>0.00504</v>
      </c>
      <c r="S813" s="226">
        <v>0</v>
      </c>
      <c r="T813" s="227">
        <f>S813*H813</f>
        <v>0</v>
      </c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R813" s="228" t="s">
        <v>351</v>
      </c>
      <c r="AT813" s="228" t="s">
        <v>209</v>
      </c>
      <c r="AU813" s="228" t="s">
        <v>81</v>
      </c>
      <c r="AY813" s="20" t="s">
        <v>207</v>
      </c>
      <c r="BE813" s="229">
        <f>IF(N813="základní",J813,0)</f>
        <v>0</v>
      </c>
      <c r="BF813" s="229">
        <f>IF(N813="snížená",J813,0)</f>
        <v>0</v>
      </c>
      <c r="BG813" s="229">
        <f>IF(N813="zákl. přenesená",J813,0)</f>
        <v>0</v>
      </c>
      <c r="BH813" s="229">
        <f>IF(N813="sníž. přenesená",J813,0)</f>
        <v>0</v>
      </c>
      <c r="BI813" s="229">
        <f>IF(N813="nulová",J813,0)</f>
        <v>0</v>
      </c>
      <c r="BJ813" s="20" t="s">
        <v>79</v>
      </c>
      <c r="BK813" s="229">
        <f>ROUND(I813*H813,2)</f>
        <v>0</v>
      </c>
      <c r="BL813" s="20" t="s">
        <v>351</v>
      </c>
      <c r="BM813" s="228" t="s">
        <v>1160</v>
      </c>
    </row>
    <row r="814" spans="1:47" s="2" customFormat="1" ht="12">
      <c r="A814" s="41"/>
      <c r="B814" s="42"/>
      <c r="C814" s="43"/>
      <c r="D814" s="230" t="s">
        <v>215</v>
      </c>
      <c r="E814" s="43"/>
      <c r="F814" s="231" t="s">
        <v>1161</v>
      </c>
      <c r="G814" s="43"/>
      <c r="H814" s="43"/>
      <c r="I814" s="232"/>
      <c r="J814" s="43"/>
      <c r="K814" s="43"/>
      <c r="L814" s="47"/>
      <c r="M814" s="233"/>
      <c r="N814" s="234"/>
      <c r="O814" s="87"/>
      <c r="P814" s="87"/>
      <c r="Q814" s="87"/>
      <c r="R814" s="87"/>
      <c r="S814" s="87"/>
      <c r="T814" s="88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T814" s="20" t="s">
        <v>215</v>
      </c>
      <c r="AU814" s="20" t="s">
        <v>81</v>
      </c>
    </row>
    <row r="815" spans="1:47" s="2" customFormat="1" ht="12">
      <c r="A815" s="41"/>
      <c r="B815" s="42"/>
      <c r="C815" s="43"/>
      <c r="D815" s="235" t="s">
        <v>217</v>
      </c>
      <c r="E815" s="43"/>
      <c r="F815" s="236" t="s">
        <v>1162</v>
      </c>
      <c r="G815" s="43"/>
      <c r="H815" s="43"/>
      <c r="I815" s="232"/>
      <c r="J815" s="43"/>
      <c r="K815" s="43"/>
      <c r="L815" s="47"/>
      <c r="M815" s="233"/>
      <c r="N815" s="234"/>
      <c r="O815" s="87"/>
      <c r="P815" s="87"/>
      <c r="Q815" s="87"/>
      <c r="R815" s="87"/>
      <c r="S815" s="87"/>
      <c r="T815" s="88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T815" s="20" t="s">
        <v>217</v>
      </c>
      <c r="AU815" s="20" t="s">
        <v>81</v>
      </c>
    </row>
    <row r="816" spans="1:65" s="2" customFormat="1" ht="21.75" customHeight="1">
      <c r="A816" s="41"/>
      <c r="B816" s="42"/>
      <c r="C816" s="217" t="s">
        <v>1163</v>
      </c>
      <c r="D816" s="217" t="s">
        <v>209</v>
      </c>
      <c r="E816" s="218" t="s">
        <v>1164</v>
      </c>
      <c r="F816" s="219" t="s">
        <v>1165</v>
      </c>
      <c r="G816" s="220" t="s">
        <v>654</v>
      </c>
      <c r="H816" s="221">
        <v>70.119</v>
      </c>
      <c r="I816" s="222"/>
      <c r="J816" s="223">
        <f>ROUND(I816*H816,2)</f>
        <v>0</v>
      </c>
      <c r="K816" s="219" t="s">
        <v>213</v>
      </c>
      <c r="L816" s="47"/>
      <c r="M816" s="224" t="s">
        <v>19</v>
      </c>
      <c r="N816" s="225" t="s">
        <v>43</v>
      </c>
      <c r="O816" s="87"/>
      <c r="P816" s="226">
        <f>O816*H816</f>
        <v>0</v>
      </c>
      <c r="Q816" s="226">
        <v>0</v>
      </c>
      <c r="R816" s="226">
        <f>Q816*H816</f>
        <v>0</v>
      </c>
      <c r="S816" s="226">
        <v>0.0003</v>
      </c>
      <c r="T816" s="227">
        <f>S816*H816</f>
        <v>0.021035699999999997</v>
      </c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R816" s="228" t="s">
        <v>351</v>
      </c>
      <c r="AT816" s="228" t="s">
        <v>209</v>
      </c>
      <c r="AU816" s="228" t="s">
        <v>81</v>
      </c>
      <c r="AY816" s="20" t="s">
        <v>207</v>
      </c>
      <c r="BE816" s="229">
        <f>IF(N816="základní",J816,0)</f>
        <v>0</v>
      </c>
      <c r="BF816" s="229">
        <f>IF(N816="snížená",J816,0)</f>
        <v>0</v>
      </c>
      <c r="BG816" s="229">
        <f>IF(N816="zákl. přenesená",J816,0)</f>
        <v>0</v>
      </c>
      <c r="BH816" s="229">
        <f>IF(N816="sníž. přenesená",J816,0)</f>
        <v>0</v>
      </c>
      <c r="BI816" s="229">
        <f>IF(N816="nulová",J816,0)</f>
        <v>0</v>
      </c>
      <c r="BJ816" s="20" t="s">
        <v>79</v>
      </c>
      <c r="BK816" s="229">
        <f>ROUND(I816*H816,2)</f>
        <v>0</v>
      </c>
      <c r="BL816" s="20" t="s">
        <v>351</v>
      </c>
      <c r="BM816" s="228" t="s">
        <v>1166</v>
      </c>
    </row>
    <row r="817" spans="1:47" s="2" customFormat="1" ht="12">
      <c r="A817" s="41"/>
      <c r="B817" s="42"/>
      <c r="C817" s="43"/>
      <c r="D817" s="230" t="s">
        <v>215</v>
      </c>
      <c r="E817" s="43"/>
      <c r="F817" s="231" t="s">
        <v>1167</v>
      </c>
      <c r="G817" s="43"/>
      <c r="H817" s="43"/>
      <c r="I817" s="232"/>
      <c r="J817" s="43"/>
      <c r="K817" s="43"/>
      <c r="L817" s="47"/>
      <c r="M817" s="233"/>
      <c r="N817" s="234"/>
      <c r="O817" s="87"/>
      <c r="P817" s="87"/>
      <c r="Q817" s="87"/>
      <c r="R817" s="87"/>
      <c r="S817" s="87"/>
      <c r="T817" s="88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T817" s="20" t="s">
        <v>215</v>
      </c>
      <c r="AU817" s="20" t="s">
        <v>81</v>
      </c>
    </row>
    <row r="818" spans="1:47" s="2" customFormat="1" ht="12">
      <c r="A818" s="41"/>
      <c r="B818" s="42"/>
      <c r="C818" s="43"/>
      <c r="D818" s="235" t="s">
        <v>217</v>
      </c>
      <c r="E818" s="43"/>
      <c r="F818" s="236" t="s">
        <v>1168</v>
      </c>
      <c r="G818" s="43"/>
      <c r="H818" s="43"/>
      <c r="I818" s="232"/>
      <c r="J818" s="43"/>
      <c r="K818" s="43"/>
      <c r="L818" s="47"/>
      <c r="M818" s="233"/>
      <c r="N818" s="234"/>
      <c r="O818" s="87"/>
      <c r="P818" s="87"/>
      <c r="Q818" s="87"/>
      <c r="R818" s="87"/>
      <c r="S818" s="87"/>
      <c r="T818" s="88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T818" s="20" t="s">
        <v>217</v>
      </c>
      <c r="AU818" s="20" t="s">
        <v>81</v>
      </c>
    </row>
    <row r="819" spans="1:51" s="13" customFormat="1" ht="12">
      <c r="A819" s="13"/>
      <c r="B819" s="237"/>
      <c r="C819" s="238"/>
      <c r="D819" s="230" t="s">
        <v>219</v>
      </c>
      <c r="E819" s="239" t="s">
        <v>19</v>
      </c>
      <c r="F819" s="240" t="s">
        <v>633</v>
      </c>
      <c r="G819" s="238"/>
      <c r="H819" s="239" t="s">
        <v>19</v>
      </c>
      <c r="I819" s="241"/>
      <c r="J819" s="238"/>
      <c r="K819" s="238"/>
      <c r="L819" s="242"/>
      <c r="M819" s="243"/>
      <c r="N819" s="244"/>
      <c r="O819" s="244"/>
      <c r="P819" s="244"/>
      <c r="Q819" s="244"/>
      <c r="R819" s="244"/>
      <c r="S819" s="244"/>
      <c r="T819" s="245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46" t="s">
        <v>219</v>
      </c>
      <c r="AU819" s="246" t="s">
        <v>81</v>
      </c>
      <c r="AV819" s="13" t="s">
        <v>79</v>
      </c>
      <c r="AW819" s="13" t="s">
        <v>33</v>
      </c>
      <c r="AX819" s="13" t="s">
        <v>72</v>
      </c>
      <c r="AY819" s="246" t="s">
        <v>207</v>
      </c>
    </row>
    <row r="820" spans="1:51" s="14" customFormat="1" ht="12">
      <c r="A820" s="14"/>
      <c r="B820" s="247"/>
      <c r="C820" s="248"/>
      <c r="D820" s="230" t="s">
        <v>219</v>
      </c>
      <c r="E820" s="249" t="s">
        <v>19</v>
      </c>
      <c r="F820" s="250" t="s">
        <v>1169</v>
      </c>
      <c r="G820" s="248"/>
      <c r="H820" s="251">
        <v>13.898</v>
      </c>
      <c r="I820" s="252"/>
      <c r="J820" s="248"/>
      <c r="K820" s="248"/>
      <c r="L820" s="253"/>
      <c r="M820" s="254"/>
      <c r="N820" s="255"/>
      <c r="O820" s="255"/>
      <c r="P820" s="255"/>
      <c r="Q820" s="255"/>
      <c r="R820" s="255"/>
      <c r="S820" s="255"/>
      <c r="T820" s="256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57" t="s">
        <v>219</v>
      </c>
      <c r="AU820" s="257" t="s">
        <v>81</v>
      </c>
      <c r="AV820" s="14" t="s">
        <v>81</v>
      </c>
      <c r="AW820" s="14" t="s">
        <v>33</v>
      </c>
      <c r="AX820" s="14" t="s">
        <v>72</v>
      </c>
      <c r="AY820" s="257" t="s">
        <v>207</v>
      </c>
    </row>
    <row r="821" spans="1:51" s="13" customFormat="1" ht="12">
      <c r="A821" s="13"/>
      <c r="B821" s="237"/>
      <c r="C821" s="238"/>
      <c r="D821" s="230" t="s">
        <v>219</v>
      </c>
      <c r="E821" s="239" t="s">
        <v>19</v>
      </c>
      <c r="F821" s="240" t="s">
        <v>1170</v>
      </c>
      <c r="G821" s="238"/>
      <c r="H821" s="239" t="s">
        <v>19</v>
      </c>
      <c r="I821" s="241"/>
      <c r="J821" s="238"/>
      <c r="K821" s="238"/>
      <c r="L821" s="242"/>
      <c r="M821" s="243"/>
      <c r="N821" s="244"/>
      <c r="O821" s="244"/>
      <c r="P821" s="244"/>
      <c r="Q821" s="244"/>
      <c r="R821" s="244"/>
      <c r="S821" s="244"/>
      <c r="T821" s="245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6" t="s">
        <v>219</v>
      </c>
      <c r="AU821" s="246" t="s">
        <v>81</v>
      </c>
      <c r="AV821" s="13" t="s">
        <v>79</v>
      </c>
      <c r="AW821" s="13" t="s">
        <v>33</v>
      </c>
      <c r="AX821" s="13" t="s">
        <v>72</v>
      </c>
      <c r="AY821" s="246" t="s">
        <v>207</v>
      </c>
    </row>
    <row r="822" spans="1:51" s="14" customFormat="1" ht="12">
      <c r="A822" s="14"/>
      <c r="B822" s="247"/>
      <c r="C822" s="248"/>
      <c r="D822" s="230" t="s">
        <v>219</v>
      </c>
      <c r="E822" s="249" t="s">
        <v>19</v>
      </c>
      <c r="F822" s="250" t="s">
        <v>1171</v>
      </c>
      <c r="G822" s="248"/>
      <c r="H822" s="251">
        <v>11.758</v>
      </c>
      <c r="I822" s="252"/>
      <c r="J822" s="248"/>
      <c r="K822" s="248"/>
      <c r="L822" s="253"/>
      <c r="M822" s="254"/>
      <c r="N822" s="255"/>
      <c r="O822" s="255"/>
      <c r="P822" s="255"/>
      <c r="Q822" s="255"/>
      <c r="R822" s="255"/>
      <c r="S822" s="255"/>
      <c r="T822" s="256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57" t="s">
        <v>219</v>
      </c>
      <c r="AU822" s="257" t="s">
        <v>81</v>
      </c>
      <c r="AV822" s="14" t="s">
        <v>81</v>
      </c>
      <c r="AW822" s="14" t="s">
        <v>33</v>
      </c>
      <c r="AX822" s="14" t="s">
        <v>72</v>
      </c>
      <c r="AY822" s="257" t="s">
        <v>207</v>
      </c>
    </row>
    <row r="823" spans="1:51" s="13" customFormat="1" ht="12">
      <c r="A823" s="13"/>
      <c r="B823" s="237"/>
      <c r="C823" s="238"/>
      <c r="D823" s="230" t="s">
        <v>219</v>
      </c>
      <c r="E823" s="239" t="s">
        <v>19</v>
      </c>
      <c r="F823" s="240" t="s">
        <v>503</v>
      </c>
      <c r="G823" s="238"/>
      <c r="H823" s="239" t="s">
        <v>19</v>
      </c>
      <c r="I823" s="241"/>
      <c r="J823" s="238"/>
      <c r="K823" s="238"/>
      <c r="L823" s="242"/>
      <c r="M823" s="243"/>
      <c r="N823" s="244"/>
      <c r="O823" s="244"/>
      <c r="P823" s="244"/>
      <c r="Q823" s="244"/>
      <c r="R823" s="244"/>
      <c r="S823" s="244"/>
      <c r="T823" s="245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46" t="s">
        <v>219</v>
      </c>
      <c r="AU823" s="246" t="s">
        <v>81</v>
      </c>
      <c r="AV823" s="13" t="s">
        <v>79</v>
      </c>
      <c r="AW823" s="13" t="s">
        <v>33</v>
      </c>
      <c r="AX823" s="13" t="s">
        <v>72</v>
      </c>
      <c r="AY823" s="246" t="s">
        <v>207</v>
      </c>
    </row>
    <row r="824" spans="1:51" s="14" customFormat="1" ht="12">
      <c r="A824" s="14"/>
      <c r="B824" s="247"/>
      <c r="C824" s="248"/>
      <c r="D824" s="230" t="s">
        <v>219</v>
      </c>
      <c r="E824" s="249" t="s">
        <v>19</v>
      </c>
      <c r="F824" s="250" t="s">
        <v>1172</v>
      </c>
      <c r="G824" s="248"/>
      <c r="H824" s="251">
        <v>44.463</v>
      </c>
      <c r="I824" s="252"/>
      <c r="J824" s="248"/>
      <c r="K824" s="248"/>
      <c r="L824" s="253"/>
      <c r="M824" s="254"/>
      <c r="N824" s="255"/>
      <c r="O824" s="255"/>
      <c r="P824" s="255"/>
      <c r="Q824" s="255"/>
      <c r="R824" s="255"/>
      <c r="S824" s="255"/>
      <c r="T824" s="256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57" t="s">
        <v>219</v>
      </c>
      <c r="AU824" s="257" t="s">
        <v>81</v>
      </c>
      <c r="AV824" s="14" t="s">
        <v>81</v>
      </c>
      <c r="AW824" s="14" t="s">
        <v>33</v>
      </c>
      <c r="AX824" s="14" t="s">
        <v>72</v>
      </c>
      <c r="AY824" s="257" t="s">
        <v>207</v>
      </c>
    </row>
    <row r="825" spans="1:51" s="15" customFormat="1" ht="12">
      <c r="A825" s="15"/>
      <c r="B825" s="258"/>
      <c r="C825" s="259"/>
      <c r="D825" s="230" t="s">
        <v>219</v>
      </c>
      <c r="E825" s="260" t="s">
        <v>19</v>
      </c>
      <c r="F825" s="261" t="s">
        <v>222</v>
      </c>
      <c r="G825" s="259"/>
      <c r="H825" s="262">
        <v>70.119</v>
      </c>
      <c r="I825" s="263"/>
      <c r="J825" s="259"/>
      <c r="K825" s="259"/>
      <c r="L825" s="264"/>
      <c r="M825" s="265"/>
      <c r="N825" s="266"/>
      <c r="O825" s="266"/>
      <c r="P825" s="266"/>
      <c r="Q825" s="266"/>
      <c r="R825" s="266"/>
      <c r="S825" s="266"/>
      <c r="T825" s="267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T825" s="268" t="s">
        <v>219</v>
      </c>
      <c r="AU825" s="268" t="s">
        <v>81</v>
      </c>
      <c r="AV825" s="15" t="s">
        <v>111</v>
      </c>
      <c r="AW825" s="15" t="s">
        <v>33</v>
      </c>
      <c r="AX825" s="15" t="s">
        <v>79</v>
      </c>
      <c r="AY825" s="268" t="s">
        <v>207</v>
      </c>
    </row>
    <row r="826" spans="1:65" s="2" customFormat="1" ht="16.5" customHeight="1">
      <c r="A826" s="41"/>
      <c r="B826" s="42"/>
      <c r="C826" s="217" t="s">
        <v>1173</v>
      </c>
      <c r="D826" s="217" t="s">
        <v>209</v>
      </c>
      <c r="E826" s="218" t="s">
        <v>1174</v>
      </c>
      <c r="F826" s="219" t="s">
        <v>1175</v>
      </c>
      <c r="G826" s="220" t="s">
        <v>654</v>
      </c>
      <c r="H826" s="221">
        <v>105.058</v>
      </c>
      <c r="I826" s="222"/>
      <c r="J826" s="223">
        <f>ROUND(I826*H826,2)</f>
        <v>0</v>
      </c>
      <c r="K826" s="219" t="s">
        <v>213</v>
      </c>
      <c r="L826" s="47"/>
      <c r="M826" s="224" t="s">
        <v>19</v>
      </c>
      <c r="N826" s="225" t="s">
        <v>43</v>
      </c>
      <c r="O826" s="87"/>
      <c r="P826" s="226">
        <f>O826*H826</f>
        <v>0</v>
      </c>
      <c r="Q826" s="226">
        <v>0</v>
      </c>
      <c r="R826" s="226">
        <f>Q826*H826</f>
        <v>0</v>
      </c>
      <c r="S826" s="226">
        <v>0.0003</v>
      </c>
      <c r="T826" s="227">
        <f>S826*H826</f>
        <v>0.0315174</v>
      </c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R826" s="228" t="s">
        <v>351</v>
      </c>
      <c r="AT826" s="228" t="s">
        <v>209</v>
      </c>
      <c r="AU826" s="228" t="s">
        <v>81</v>
      </c>
      <c r="AY826" s="20" t="s">
        <v>207</v>
      </c>
      <c r="BE826" s="229">
        <f>IF(N826="základní",J826,0)</f>
        <v>0</v>
      </c>
      <c r="BF826" s="229">
        <f>IF(N826="snížená",J826,0)</f>
        <v>0</v>
      </c>
      <c r="BG826" s="229">
        <f>IF(N826="zákl. přenesená",J826,0)</f>
        <v>0</v>
      </c>
      <c r="BH826" s="229">
        <f>IF(N826="sníž. přenesená",J826,0)</f>
        <v>0</v>
      </c>
      <c r="BI826" s="229">
        <f>IF(N826="nulová",J826,0)</f>
        <v>0</v>
      </c>
      <c r="BJ826" s="20" t="s">
        <v>79</v>
      </c>
      <c r="BK826" s="229">
        <f>ROUND(I826*H826,2)</f>
        <v>0</v>
      </c>
      <c r="BL826" s="20" t="s">
        <v>351</v>
      </c>
      <c r="BM826" s="228" t="s">
        <v>1176</v>
      </c>
    </row>
    <row r="827" spans="1:47" s="2" customFormat="1" ht="12">
      <c r="A827" s="41"/>
      <c r="B827" s="42"/>
      <c r="C827" s="43"/>
      <c r="D827" s="230" t="s">
        <v>215</v>
      </c>
      <c r="E827" s="43"/>
      <c r="F827" s="231" t="s">
        <v>1177</v>
      </c>
      <c r="G827" s="43"/>
      <c r="H827" s="43"/>
      <c r="I827" s="232"/>
      <c r="J827" s="43"/>
      <c r="K827" s="43"/>
      <c r="L827" s="47"/>
      <c r="M827" s="233"/>
      <c r="N827" s="234"/>
      <c r="O827" s="87"/>
      <c r="P827" s="87"/>
      <c r="Q827" s="87"/>
      <c r="R827" s="87"/>
      <c r="S827" s="87"/>
      <c r="T827" s="88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T827" s="20" t="s">
        <v>215</v>
      </c>
      <c r="AU827" s="20" t="s">
        <v>81</v>
      </c>
    </row>
    <row r="828" spans="1:47" s="2" customFormat="1" ht="12">
      <c r="A828" s="41"/>
      <c r="B828" s="42"/>
      <c r="C828" s="43"/>
      <c r="D828" s="235" t="s">
        <v>217</v>
      </c>
      <c r="E828" s="43"/>
      <c r="F828" s="236" t="s">
        <v>1178</v>
      </c>
      <c r="G828" s="43"/>
      <c r="H828" s="43"/>
      <c r="I828" s="232"/>
      <c r="J828" s="43"/>
      <c r="K828" s="43"/>
      <c r="L828" s="47"/>
      <c r="M828" s="233"/>
      <c r="N828" s="234"/>
      <c r="O828" s="87"/>
      <c r="P828" s="87"/>
      <c r="Q828" s="87"/>
      <c r="R828" s="87"/>
      <c r="S828" s="87"/>
      <c r="T828" s="88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T828" s="20" t="s">
        <v>217</v>
      </c>
      <c r="AU828" s="20" t="s">
        <v>81</v>
      </c>
    </row>
    <row r="829" spans="1:51" s="14" customFormat="1" ht="12">
      <c r="A829" s="14"/>
      <c r="B829" s="247"/>
      <c r="C829" s="248"/>
      <c r="D829" s="230" t="s">
        <v>219</v>
      </c>
      <c r="E829" s="249" t="s">
        <v>19</v>
      </c>
      <c r="F829" s="250" t="s">
        <v>1179</v>
      </c>
      <c r="G829" s="248"/>
      <c r="H829" s="251">
        <v>38.892</v>
      </c>
      <c r="I829" s="252"/>
      <c r="J829" s="248"/>
      <c r="K829" s="248"/>
      <c r="L829" s="253"/>
      <c r="M829" s="254"/>
      <c r="N829" s="255"/>
      <c r="O829" s="255"/>
      <c r="P829" s="255"/>
      <c r="Q829" s="255"/>
      <c r="R829" s="255"/>
      <c r="S829" s="255"/>
      <c r="T829" s="256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57" t="s">
        <v>219</v>
      </c>
      <c r="AU829" s="257" t="s">
        <v>81</v>
      </c>
      <c r="AV829" s="14" t="s">
        <v>81</v>
      </c>
      <c r="AW829" s="14" t="s">
        <v>33</v>
      </c>
      <c r="AX829" s="14" t="s">
        <v>72</v>
      </c>
      <c r="AY829" s="257" t="s">
        <v>207</v>
      </c>
    </row>
    <row r="830" spans="1:51" s="14" customFormat="1" ht="12">
      <c r="A830" s="14"/>
      <c r="B830" s="247"/>
      <c r="C830" s="248"/>
      <c r="D830" s="230" t="s">
        <v>219</v>
      </c>
      <c r="E830" s="249" t="s">
        <v>19</v>
      </c>
      <c r="F830" s="250" t="s">
        <v>1180</v>
      </c>
      <c r="G830" s="248"/>
      <c r="H830" s="251">
        <v>4.47</v>
      </c>
      <c r="I830" s="252"/>
      <c r="J830" s="248"/>
      <c r="K830" s="248"/>
      <c r="L830" s="253"/>
      <c r="M830" s="254"/>
      <c r="N830" s="255"/>
      <c r="O830" s="255"/>
      <c r="P830" s="255"/>
      <c r="Q830" s="255"/>
      <c r="R830" s="255"/>
      <c r="S830" s="255"/>
      <c r="T830" s="256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57" t="s">
        <v>219</v>
      </c>
      <c r="AU830" s="257" t="s">
        <v>81</v>
      </c>
      <c r="AV830" s="14" t="s">
        <v>81</v>
      </c>
      <c r="AW830" s="14" t="s">
        <v>33</v>
      </c>
      <c r="AX830" s="14" t="s">
        <v>72</v>
      </c>
      <c r="AY830" s="257" t="s">
        <v>207</v>
      </c>
    </row>
    <row r="831" spans="1:51" s="14" customFormat="1" ht="12">
      <c r="A831" s="14"/>
      <c r="B831" s="247"/>
      <c r="C831" s="248"/>
      <c r="D831" s="230" t="s">
        <v>219</v>
      </c>
      <c r="E831" s="249" t="s">
        <v>19</v>
      </c>
      <c r="F831" s="250" t="s">
        <v>1181</v>
      </c>
      <c r="G831" s="248"/>
      <c r="H831" s="251">
        <v>57.304</v>
      </c>
      <c r="I831" s="252"/>
      <c r="J831" s="248"/>
      <c r="K831" s="248"/>
      <c r="L831" s="253"/>
      <c r="M831" s="254"/>
      <c r="N831" s="255"/>
      <c r="O831" s="255"/>
      <c r="P831" s="255"/>
      <c r="Q831" s="255"/>
      <c r="R831" s="255"/>
      <c r="S831" s="255"/>
      <c r="T831" s="256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57" t="s">
        <v>219</v>
      </c>
      <c r="AU831" s="257" t="s">
        <v>81</v>
      </c>
      <c r="AV831" s="14" t="s">
        <v>81</v>
      </c>
      <c r="AW831" s="14" t="s">
        <v>33</v>
      </c>
      <c r="AX831" s="14" t="s">
        <v>72</v>
      </c>
      <c r="AY831" s="257" t="s">
        <v>207</v>
      </c>
    </row>
    <row r="832" spans="1:51" s="14" customFormat="1" ht="12">
      <c r="A832" s="14"/>
      <c r="B832" s="247"/>
      <c r="C832" s="248"/>
      <c r="D832" s="230" t="s">
        <v>219</v>
      </c>
      <c r="E832" s="249" t="s">
        <v>19</v>
      </c>
      <c r="F832" s="250" t="s">
        <v>1182</v>
      </c>
      <c r="G832" s="248"/>
      <c r="H832" s="251">
        <v>4.392</v>
      </c>
      <c r="I832" s="252"/>
      <c r="J832" s="248"/>
      <c r="K832" s="248"/>
      <c r="L832" s="253"/>
      <c r="M832" s="254"/>
      <c r="N832" s="255"/>
      <c r="O832" s="255"/>
      <c r="P832" s="255"/>
      <c r="Q832" s="255"/>
      <c r="R832" s="255"/>
      <c r="S832" s="255"/>
      <c r="T832" s="256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57" t="s">
        <v>219</v>
      </c>
      <c r="AU832" s="257" t="s">
        <v>81</v>
      </c>
      <c r="AV832" s="14" t="s">
        <v>81</v>
      </c>
      <c r="AW832" s="14" t="s">
        <v>33</v>
      </c>
      <c r="AX832" s="14" t="s">
        <v>72</v>
      </c>
      <c r="AY832" s="257" t="s">
        <v>207</v>
      </c>
    </row>
    <row r="833" spans="1:51" s="15" customFormat="1" ht="12">
      <c r="A833" s="15"/>
      <c r="B833" s="258"/>
      <c r="C833" s="259"/>
      <c r="D833" s="230" t="s">
        <v>219</v>
      </c>
      <c r="E833" s="260" t="s">
        <v>19</v>
      </c>
      <c r="F833" s="261" t="s">
        <v>222</v>
      </c>
      <c r="G833" s="259"/>
      <c r="H833" s="262">
        <v>105.058</v>
      </c>
      <c r="I833" s="263"/>
      <c r="J833" s="259"/>
      <c r="K833" s="259"/>
      <c r="L833" s="264"/>
      <c r="M833" s="265"/>
      <c r="N833" s="266"/>
      <c r="O833" s="266"/>
      <c r="P833" s="266"/>
      <c r="Q833" s="266"/>
      <c r="R833" s="266"/>
      <c r="S833" s="266"/>
      <c r="T833" s="267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T833" s="268" t="s">
        <v>219</v>
      </c>
      <c r="AU833" s="268" t="s">
        <v>81</v>
      </c>
      <c r="AV833" s="15" t="s">
        <v>111</v>
      </c>
      <c r="AW833" s="15" t="s">
        <v>33</v>
      </c>
      <c r="AX833" s="15" t="s">
        <v>79</v>
      </c>
      <c r="AY833" s="268" t="s">
        <v>207</v>
      </c>
    </row>
    <row r="834" spans="1:65" s="2" customFormat="1" ht="21.75" customHeight="1">
      <c r="A834" s="41"/>
      <c r="B834" s="42"/>
      <c r="C834" s="217" t="s">
        <v>1183</v>
      </c>
      <c r="D834" s="217" t="s">
        <v>209</v>
      </c>
      <c r="E834" s="218" t="s">
        <v>1184</v>
      </c>
      <c r="F834" s="219" t="s">
        <v>1185</v>
      </c>
      <c r="G834" s="220" t="s">
        <v>212</v>
      </c>
      <c r="H834" s="221">
        <v>29.775</v>
      </c>
      <c r="I834" s="222"/>
      <c r="J834" s="223">
        <f>ROUND(I834*H834,2)</f>
        <v>0</v>
      </c>
      <c r="K834" s="219" t="s">
        <v>213</v>
      </c>
      <c r="L834" s="47"/>
      <c r="M834" s="224" t="s">
        <v>19</v>
      </c>
      <c r="N834" s="225" t="s">
        <v>43</v>
      </c>
      <c r="O834" s="87"/>
      <c r="P834" s="226">
        <f>O834*H834</f>
        <v>0</v>
      </c>
      <c r="Q834" s="226">
        <v>0</v>
      </c>
      <c r="R834" s="226">
        <f>Q834*H834</f>
        <v>0</v>
      </c>
      <c r="S834" s="226">
        <v>0</v>
      </c>
      <c r="T834" s="227">
        <f>S834*H834</f>
        <v>0</v>
      </c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R834" s="228" t="s">
        <v>351</v>
      </c>
      <c r="AT834" s="228" t="s">
        <v>209</v>
      </c>
      <c r="AU834" s="228" t="s">
        <v>81</v>
      </c>
      <c r="AY834" s="20" t="s">
        <v>207</v>
      </c>
      <c r="BE834" s="229">
        <f>IF(N834="základní",J834,0)</f>
        <v>0</v>
      </c>
      <c r="BF834" s="229">
        <f>IF(N834="snížená",J834,0)</f>
        <v>0</v>
      </c>
      <c r="BG834" s="229">
        <f>IF(N834="zákl. přenesená",J834,0)</f>
        <v>0</v>
      </c>
      <c r="BH834" s="229">
        <f>IF(N834="sníž. přenesená",J834,0)</f>
        <v>0</v>
      </c>
      <c r="BI834" s="229">
        <f>IF(N834="nulová",J834,0)</f>
        <v>0</v>
      </c>
      <c r="BJ834" s="20" t="s">
        <v>79</v>
      </c>
      <c r="BK834" s="229">
        <f>ROUND(I834*H834,2)</f>
        <v>0</v>
      </c>
      <c r="BL834" s="20" t="s">
        <v>351</v>
      </c>
      <c r="BM834" s="228" t="s">
        <v>1186</v>
      </c>
    </row>
    <row r="835" spans="1:47" s="2" customFormat="1" ht="12">
      <c r="A835" s="41"/>
      <c r="B835" s="42"/>
      <c r="C835" s="43"/>
      <c r="D835" s="230" t="s">
        <v>215</v>
      </c>
      <c r="E835" s="43"/>
      <c r="F835" s="231" t="s">
        <v>1185</v>
      </c>
      <c r="G835" s="43"/>
      <c r="H835" s="43"/>
      <c r="I835" s="232"/>
      <c r="J835" s="43"/>
      <c r="K835" s="43"/>
      <c r="L835" s="47"/>
      <c r="M835" s="233"/>
      <c r="N835" s="234"/>
      <c r="O835" s="87"/>
      <c r="P835" s="87"/>
      <c r="Q835" s="87"/>
      <c r="R835" s="87"/>
      <c r="S835" s="87"/>
      <c r="T835" s="88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T835" s="20" t="s">
        <v>215</v>
      </c>
      <c r="AU835" s="20" t="s">
        <v>81</v>
      </c>
    </row>
    <row r="836" spans="1:47" s="2" customFormat="1" ht="12">
      <c r="A836" s="41"/>
      <c r="B836" s="42"/>
      <c r="C836" s="43"/>
      <c r="D836" s="235" t="s">
        <v>217</v>
      </c>
      <c r="E836" s="43"/>
      <c r="F836" s="236" t="s">
        <v>1187</v>
      </c>
      <c r="G836" s="43"/>
      <c r="H836" s="43"/>
      <c r="I836" s="232"/>
      <c r="J836" s="43"/>
      <c r="K836" s="43"/>
      <c r="L836" s="47"/>
      <c r="M836" s="233"/>
      <c r="N836" s="234"/>
      <c r="O836" s="87"/>
      <c r="P836" s="87"/>
      <c r="Q836" s="87"/>
      <c r="R836" s="87"/>
      <c r="S836" s="87"/>
      <c r="T836" s="88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T836" s="20" t="s">
        <v>217</v>
      </c>
      <c r="AU836" s="20" t="s">
        <v>81</v>
      </c>
    </row>
    <row r="837" spans="1:51" s="13" customFormat="1" ht="12">
      <c r="A837" s="13"/>
      <c r="B837" s="237"/>
      <c r="C837" s="238"/>
      <c r="D837" s="230" t="s">
        <v>219</v>
      </c>
      <c r="E837" s="239" t="s">
        <v>19</v>
      </c>
      <c r="F837" s="240" t="s">
        <v>1188</v>
      </c>
      <c r="G837" s="238"/>
      <c r="H837" s="239" t="s">
        <v>19</v>
      </c>
      <c r="I837" s="241"/>
      <c r="J837" s="238"/>
      <c r="K837" s="238"/>
      <c r="L837" s="242"/>
      <c r="M837" s="243"/>
      <c r="N837" s="244"/>
      <c r="O837" s="244"/>
      <c r="P837" s="244"/>
      <c r="Q837" s="244"/>
      <c r="R837" s="244"/>
      <c r="S837" s="244"/>
      <c r="T837" s="245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46" t="s">
        <v>219</v>
      </c>
      <c r="AU837" s="246" t="s">
        <v>81</v>
      </c>
      <c r="AV837" s="13" t="s">
        <v>79</v>
      </c>
      <c r="AW837" s="13" t="s">
        <v>33</v>
      </c>
      <c r="AX837" s="13" t="s">
        <v>72</v>
      </c>
      <c r="AY837" s="246" t="s">
        <v>207</v>
      </c>
    </row>
    <row r="838" spans="1:51" s="14" customFormat="1" ht="12">
      <c r="A838" s="14"/>
      <c r="B838" s="247"/>
      <c r="C838" s="248"/>
      <c r="D838" s="230" t="s">
        <v>219</v>
      </c>
      <c r="E838" s="249" t="s">
        <v>19</v>
      </c>
      <c r="F838" s="250" t="s">
        <v>1189</v>
      </c>
      <c r="G838" s="248"/>
      <c r="H838" s="251">
        <v>2.012</v>
      </c>
      <c r="I838" s="252"/>
      <c r="J838" s="248"/>
      <c r="K838" s="248"/>
      <c r="L838" s="253"/>
      <c r="M838" s="254"/>
      <c r="N838" s="255"/>
      <c r="O838" s="255"/>
      <c r="P838" s="255"/>
      <c r="Q838" s="255"/>
      <c r="R838" s="255"/>
      <c r="S838" s="255"/>
      <c r="T838" s="256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57" t="s">
        <v>219</v>
      </c>
      <c r="AU838" s="257" t="s">
        <v>81</v>
      </c>
      <c r="AV838" s="14" t="s">
        <v>81</v>
      </c>
      <c r="AW838" s="14" t="s">
        <v>33</v>
      </c>
      <c r="AX838" s="14" t="s">
        <v>72</v>
      </c>
      <c r="AY838" s="257" t="s">
        <v>207</v>
      </c>
    </row>
    <row r="839" spans="1:51" s="14" customFormat="1" ht="12">
      <c r="A839" s="14"/>
      <c r="B839" s="247"/>
      <c r="C839" s="248"/>
      <c r="D839" s="230" t="s">
        <v>219</v>
      </c>
      <c r="E839" s="249" t="s">
        <v>19</v>
      </c>
      <c r="F839" s="250" t="s">
        <v>1190</v>
      </c>
      <c r="G839" s="248"/>
      <c r="H839" s="251">
        <v>25.787</v>
      </c>
      <c r="I839" s="252"/>
      <c r="J839" s="248"/>
      <c r="K839" s="248"/>
      <c r="L839" s="253"/>
      <c r="M839" s="254"/>
      <c r="N839" s="255"/>
      <c r="O839" s="255"/>
      <c r="P839" s="255"/>
      <c r="Q839" s="255"/>
      <c r="R839" s="255"/>
      <c r="S839" s="255"/>
      <c r="T839" s="256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57" t="s">
        <v>219</v>
      </c>
      <c r="AU839" s="257" t="s">
        <v>81</v>
      </c>
      <c r="AV839" s="14" t="s">
        <v>81</v>
      </c>
      <c r="AW839" s="14" t="s">
        <v>33</v>
      </c>
      <c r="AX839" s="14" t="s">
        <v>72</v>
      </c>
      <c r="AY839" s="257" t="s">
        <v>207</v>
      </c>
    </row>
    <row r="840" spans="1:51" s="14" customFormat="1" ht="12">
      <c r="A840" s="14"/>
      <c r="B840" s="247"/>
      <c r="C840" s="248"/>
      <c r="D840" s="230" t="s">
        <v>219</v>
      </c>
      <c r="E840" s="249" t="s">
        <v>19</v>
      </c>
      <c r="F840" s="250" t="s">
        <v>1191</v>
      </c>
      <c r="G840" s="248"/>
      <c r="H840" s="251">
        <v>1.976</v>
      </c>
      <c r="I840" s="252"/>
      <c r="J840" s="248"/>
      <c r="K840" s="248"/>
      <c r="L840" s="253"/>
      <c r="M840" s="254"/>
      <c r="N840" s="255"/>
      <c r="O840" s="255"/>
      <c r="P840" s="255"/>
      <c r="Q840" s="255"/>
      <c r="R840" s="255"/>
      <c r="S840" s="255"/>
      <c r="T840" s="256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57" t="s">
        <v>219</v>
      </c>
      <c r="AU840" s="257" t="s">
        <v>81</v>
      </c>
      <c r="AV840" s="14" t="s">
        <v>81</v>
      </c>
      <c r="AW840" s="14" t="s">
        <v>33</v>
      </c>
      <c r="AX840" s="14" t="s">
        <v>72</v>
      </c>
      <c r="AY840" s="257" t="s">
        <v>207</v>
      </c>
    </row>
    <row r="841" spans="1:51" s="15" customFormat="1" ht="12">
      <c r="A841" s="15"/>
      <c r="B841" s="258"/>
      <c r="C841" s="259"/>
      <c r="D841" s="230" t="s">
        <v>219</v>
      </c>
      <c r="E841" s="260" t="s">
        <v>19</v>
      </c>
      <c r="F841" s="261" t="s">
        <v>222</v>
      </c>
      <c r="G841" s="259"/>
      <c r="H841" s="262">
        <v>29.775</v>
      </c>
      <c r="I841" s="263"/>
      <c r="J841" s="259"/>
      <c r="K841" s="259"/>
      <c r="L841" s="264"/>
      <c r="M841" s="265"/>
      <c r="N841" s="266"/>
      <c r="O841" s="266"/>
      <c r="P841" s="266"/>
      <c r="Q841" s="266"/>
      <c r="R841" s="266"/>
      <c r="S841" s="266"/>
      <c r="T841" s="267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T841" s="268" t="s">
        <v>219</v>
      </c>
      <c r="AU841" s="268" t="s">
        <v>81</v>
      </c>
      <c r="AV841" s="15" t="s">
        <v>111</v>
      </c>
      <c r="AW841" s="15" t="s">
        <v>33</v>
      </c>
      <c r="AX841" s="15" t="s">
        <v>79</v>
      </c>
      <c r="AY841" s="268" t="s">
        <v>207</v>
      </c>
    </row>
    <row r="842" spans="1:65" s="2" customFormat="1" ht="24.15" customHeight="1">
      <c r="A842" s="41"/>
      <c r="B842" s="42"/>
      <c r="C842" s="217" t="s">
        <v>1192</v>
      </c>
      <c r="D842" s="217" t="s">
        <v>209</v>
      </c>
      <c r="E842" s="218" t="s">
        <v>1193</v>
      </c>
      <c r="F842" s="219" t="s">
        <v>1194</v>
      </c>
      <c r="G842" s="220" t="s">
        <v>212</v>
      </c>
      <c r="H842" s="221">
        <v>19.962</v>
      </c>
      <c r="I842" s="222"/>
      <c r="J842" s="223">
        <f>ROUND(I842*H842,2)</f>
        <v>0</v>
      </c>
      <c r="K842" s="219" t="s">
        <v>213</v>
      </c>
      <c r="L842" s="47"/>
      <c r="M842" s="224" t="s">
        <v>19</v>
      </c>
      <c r="N842" s="225" t="s">
        <v>43</v>
      </c>
      <c r="O842" s="87"/>
      <c r="P842" s="226">
        <f>O842*H842</f>
        <v>0</v>
      </c>
      <c r="Q842" s="226">
        <v>0.0005</v>
      </c>
      <c r="R842" s="226">
        <f>Q842*H842</f>
        <v>0.009981</v>
      </c>
      <c r="S842" s="226">
        <v>0</v>
      </c>
      <c r="T842" s="227">
        <f>S842*H842</f>
        <v>0</v>
      </c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R842" s="228" t="s">
        <v>351</v>
      </c>
      <c r="AT842" s="228" t="s">
        <v>209</v>
      </c>
      <c r="AU842" s="228" t="s">
        <v>81</v>
      </c>
      <c r="AY842" s="20" t="s">
        <v>207</v>
      </c>
      <c r="BE842" s="229">
        <f>IF(N842="základní",J842,0)</f>
        <v>0</v>
      </c>
      <c r="BF842" s="229">
        <f>IF(N842="snížená",J842,0)</f>
        <v>0</v>
      </c>
      <c r="BG842" s="229">
        <f>IF(N842="zákl. přenesená",J842,0)</f>
        <v>0</v>
      </c>
      <c r="BH842" s="229">
        <f>IF(N842="sníž. přenesená",J842,0)</f>
        <v>0</v>
      </c>
      <c r="BI842" s="229">
        <f>IF(N842="nulová",J842,0)</f>
        <v>0</v>
      </c>
      <c r="BJ842" s="20" t="s">
        <v>79</v>
      </c>
      <c r="BK842" s="229">
        <f>ROUND(I842*H842,2)</f>
        <v>0</v>
      </c>
      <c r="BL842" s="20" t="s">
        <v>351</v>
      </c>
      <c r="BM842" s="228" t="s">
        <v>1195</v>
      </c>
    </row>
    <row r="843" spans="1:47" s="2" customFormat="1" ht="12">
      <c r="A843" s="41"/>
      <c r="B843" s="42"/>
      <c r="C843" s="43"/>
      <c r="D843" s="230" t="s">
        <v>215</v>
      </c>
      <c r="E843" s="43"/>
      <c r="F843" s="231" t="s">
        <v>1196</v>
      </c>
      <c r="G843" s="43"/>
      <c r="H843" s="43"/>
      <c r="I843" s="232"/>
      <c r="J843" s="43"/>
      <c r="K843" s="43"/>
      <c r="L843" s="47"/>
      <c r="M843" s="233"/>
      <c r="N843" s="234"/>
      <c r="O843" s="87"/>
      <c r="P843" s="87"/>
      <c r="Q843" s="87"/>
      <c r="R843" s="87"/>
      <c r="S843" s="87"/>
      <c r="T843" s="88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T843" s="20" t="s">
        <v>215</v>
      </c>
      <c r="AU843" s="20" t="s">
        <v>81</v>
      </c>
    </row>
    <row r="844" spans="1:47" s="2" customFormat="1" ht="12">
      <c r="A844" s="41"/>
      <c r="B844" s="42"/>
      <c r="C844" s="43"/>
      <c r="D844" s="235" t="s">
        <v>217</v>
      </c>
      <c r="E844" s="43"/>
      <c r="F844" s="236" t="s">
        <v>1197</v>
      </c>
      <c r="G844" s="43"/>
      <c r="H844" s="43"/>
      <c r="I844" s="232"/>
      <c r="J844" s="43"/>
      <c r="K844" s="43"/>
      <c r="L844" s="47"/>
      <c r="M844" s="233"/>
      <c r="N844" s="234"/>
      <c r="O844" s="87"/>
      <c r="P844" s="87"/>
      <c r="Q844" s="87"/>
      <c r="R844" s="87"/>
      <c r="S844" s="87"/>
      <c r="T844" s="88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T844" s="20" t="s">
        <v>217</v>
      </c>
      <c r="AU844" s="20" t="s">
        <v>81</v>
      </c>
    </row>
    <row r="845" spans="1:51" s="13" customFormat="1" ht="12">
      <c r="A845" s="13"/>
      <c r="B845" s="237"/>
      <c r="C845" s="238"/>
      <c r="D845" s="230" t="s">
        <v>219</v>
      </c>
      <c r="E845" s="239" t="s">
        <v>19</v>
      </c>
      <c r="F845" s="240" t="s">
        <v>307</v>
      </c>
      <c r="G845" s="238"/>
      <c r="H845" s="239" t="s">
        <v>19</v>
      </c>
      <c r="I845" s="241"/>
      <c r="J845" s="238"/>
      <c r="K845" s="238"/>
      <c r="L845" s="242"/>
      <c r="M845" s="243"/>
      <c r="N845" s="244"/>
      <c r="O845" s="244"/>
      <c r="P845" s="244"/>
      <c r="Q845" s="244"/>
      <c r="R845" s="244"/>
      <c r="S845" s="244"/>
      <c r="T845" s="245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46" t="s">
        <v>219</v>
      </c>
      <c r="AU845" s="246" t="s">
        <v>81</v>
      </c>
      <c r="AV845" s="13" t="s">
        <v>79</v>
      </c>
      <c r="AW845" s="13" t="s">
        <v>33</v>
      </c>
      <c r="AX845" s="13" t="s">
        <v>72</v>
      </c>
      <c r="AY845" s="246" t="s">
        <v>207</v>
      </c>
    </row>
    <row r="846" spans="1:51" s="14" customFormat="1" ht="12">
      <c r="A846" s="14"/>
      <c r="B846" s="247"/>
      <c r="C846" s="248"/>
      <c r="D846" s="230" t="s">
        <v>219</v>
      </c>
      <c r="E846" s="249" t="s">
        <v>19</v>
      </c>
      <c r="F846" s="250" t="s">
        <v>527</v>
      </c>
      <c r="G846" s="248"/>
      <c r="H846" s="251">
        <v>1.004</v>
      </c>
      <c r="I846" s="252"/>
      <c r="J846" s="248"/>
      <c r="K846" s="248"/>
      <c r="L846" s="253"/>
      <c r="M846" s="254"/>
      <c r="N846" s="255"/>
      <c r="O846" s="255"/>
      <c r="P846" s="255"/>
      <c r="Q846" s="255"/>
      <c r="R846" s="255"/>
      <c r="S846" s="255"/>
      <c r="T846" s="256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57" t="s">
        <v>219</v>
      </c>
      <c r="AU846" s="257" t="s">
        <v>81</v>
      </c>
      <c r="AV846" s="14" t="s">
        <v>81</v>
      </c>
      <c r="AW846" s="14" t="s">
        <v>33</v>
      </c>
      <c r="AX846" s="14" t="s">
        <v>72</v>
      </c>
      <c r="AY846" s="257" t="s">
        <v>207</v>
      </c>
    </row>
    <row r="847" spans="1:51" s="14" customFormat="1" ht="12">
      <c r="A847" s="14"/>
      <c r="B847" s="247"/>
      <c r="C847" s="248"/>
      <c r="D847" s="230" t="s">
        <v>219</v>
      </c>
      <c r="E847" s="249" t="s">
        <v>19</v>
      </c>
      <c r="F847" s="250" t="s">
        <v>528</v>
      </c>
      <c r="G847" s="248"/>
      <c r="H847" s="251">
        <v>1.165</v>
      </c>
      <c r="I847" s="252"/>
      <c r="J847" s="248"/>
      <c r="K847" s="248"/>
      <c r="L847" s="253"/>
      <c r="M847" s="254"/>
      <c r="N847" s="255"/>
      <c r="O847" s="255"/>
      <c r="P847" s="255"/>
      <c r="Q847" s="255"/>
      <c r="R847" s="255"/>
      <c r="S847" s="255"/>
      <c r="T847" s="256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57" t="s">
        <v>219</v>
      </c>
      <c r="AU847" s="257" t="s">
        <v>81</v>
      </c>
      <c r="AV847" s="14" t="s">
        <v>81</v>
      </c>
      <c r="AW847" s="14" t="s">
        <v>33</v>
      </c>
      <c r="AX847" s="14" t="s">
        <v>72</v>
      </c>
      <c r="AY847" s="257" t="s">
        <v>207</v>
      </c>
    </row>
    <row r="848" spans="1:51" s="14" customFormat="1" ht="12">
      <c r="A848" s="14"/>
      <c r="B848" s="247"/>
      <c r="C848" s="248"/>
      <c r="D848" s="230" t="s">
        <v>219</v>
      </c>
      <c r="E848" s="249" t="s">
        <v>19</v>
      </c>
      <c r="F848" s="250" t="s">
        <v>529</v>
      </c>
      <c r="G848" s="248"/>
      <c r="H848" s="251">
        <v>1.326</v>
      </c>
      <c r="I848" s="252"/>
      <c r="J848" s="248"/>
      <c r="K848" s="248"/>
      <c r="L848" s="253"/>
      <c r="M848" s="254"/>
      <c r="N848" s="255"/>
      <c r="O848" s="255"/>
      <c r="P848" s="255"/>
      <c r="Q848" s="255"/>
      <c r="R848" s="255"/>
      <c r="S848" s="255"/>
      <c r="T848" s="256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57" t="s">
        <v>219</v>
      </c>
      <c r="AU848" s="257" t="s">
        <v>81</v>
      </c>
      <c r="AV848" s="14" t="s">
        <v>81</v>
      </c>
      <c r="AW848" s="14" t="s">
        <v>33</v>
      </c>
      <c r="AX848" s="14" t="s">
        <v>72</v>
      </c>
      <c r="AY848" s="257" t="s">
        <v>207</v>
      </c>
    </row>
    <row r="849" spans="1:51" s="14" customFormat="1" ht="12">
      <c r="A849" s="14"/>
      <c r="B849" s="247"/>
      <c r="C849" s="248"/>
      <c r="D849" s="230" t="s">
        <v>219</v>
      </c>
      <c r="E849" s="249" t="s">
        <v>19</v>
      </c>
      <c r="F849" s="250" t="s">
        <v>530</v>
      </c>
      <c r="G849" s="248"/>
      <c r="H849" s="251">
        <v>1.487</v>
      </c>
      <c r="I849" s="252"/>
      <c r="J849" s="248"/>
      <c r="K849" s="248"/>
      <c r="L849" s="253"/>
      <c r="M849" s="254"/>
      <c r="N849" s="255"/>
      <c r="O849" s="255"/>
      <c r="P849" s="255"/>
      <c r="Q849" s="255"/>
      <c r="R849" s="255"/>
      <c r="S849" s="255"/>
      <c r="T849" s="256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57" t="s">
        <v>219</v>
      </c>
      <c r="AU849" s="257" t="s">
        <v>81</v>
      </c>
      <c r="AV849" s="14" t="s">
        <v>81</v>
      </c>
      <c r="AW849" s="14" t="s">
        <v>33</v>
      </c>
      <c r="AX849" s="14" t="s">
        <v>72</v>
      </c>
      <c r="AY849" s="257" t="s">
        <v>207</v>
      </c>
    </row>
    <row r="850" spans="1:51" s="14" customFormat="1" ht="12">
      <c r="A850" s="14"/>
      <c r="B850" s="247"/>
      <c r="C850" s="248"/>
      <c r="D850" s="230" t="s">
        <v>219</v>
      </c>
      <c r="E850" s="249" t="s">
        <v>19</v>
      </c>
      <c r="F850" s="250" t="s">
        <v>531</v>
      </c>
      <c r="G850" s="248"/>
      <c r="H850" s="251">
        <v>1.026</v>
      </c>
      <c r="I850" s="252"/>
      <c r="J850" s="248"/>
      <c r="K850" s="248"/>
      <c r="L850" s="253"/>
      <c r="M850" s="254"/>
      <c r="N850" s="255"/>
      <c r="O850" s="255"/>
      <c r="P850" s="255"/>
      <c r="Q850" s="255"/>
      <c r="R850" s="255"/>
      <c r="S850" s="255"/>
      <c r="T850" s="256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57" t="s">
        <v>219</v>
      </c>
      <c r="AU850" s="257" t="s">
        <v>81</v>
      </c>
      <c r="AV850" s="14" t="s">
        <v>81</v>
      </c>
      <c r="AW850" s="14" t="s">
        <v>33</v>
      </c>
      <c r="AX850" s="14" t="s">
        <v>72</v>
      </c>
      <c r="AY850" s="257" t="s">
        <v>207</v>
      </c>
    </row>
    <row r="851" spans="1:51" s="14" customFormat="1" ht="12">
      <c r="A851" s="14"/>
      <c r="B851" s="247"/>
      <c r="C851" s="248"/>
      <c r="D851" s="230" t="s">
        <v>219</v>
      </c>
      <c r="E851" s="249" t="s">
        <v>19</v>
      </c>
      <c r="F851" s="250" t="s">
        <v>532</v>
      </c>
      <c r="G851" s="248"/>
      <c r="H851" s="251">
        <v>1.181</v>
      </c>
      <c r="I851" s="252"/>
      <c r="J851" s="248"/>
      <c r="K851" s="248"/>
      <c r="L851" s="253"/>
      <c r="M851" s="254"/>
      <c r="N851" s="255"/>
      <c r="O851" s="255"/>
      <c r="P851" s="255"/>
      <c r="Q851" s="255"/>
      <c r="R851" s="255"/>
      <c r="S851" s="255"/>
      <c r="T851" s="256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57" t="s">
        <v>219</v>
      </c>
      <c r="AU851" s="257" t="s">
        <v>81</v>
      </c>
      <c r="AV851" s="14" t="s">
        <v>81</v>
      </c>
      <c r="AW851" s="14" t="s">
        <v>33</v>
      </c>
      <c r="AX851" s="14" t="s">
        <v>72</v>
      </c>
      <c r="AY851" s="257" t="s">
        <v>207</v>
      </c>
    </row>
    <row r="852" spans="1:51" s="14" customFormat="1" ht="12">
      <c r="A852" s="14"/>
      <c r="B852" s="247"/>
      <c r="C852" s="248"/>
      <c r="D852" s="230" t="s">
        <v>219</v>
      </c>
      <c r="E852" s="249" t="s">
        <v>19</v>
      </c>
      <c r="F852" s="250" t="s">
        <v>533</v>
      </c>
      <c r="G852" s="248"/>
      <c r="H852" s="251">
        <v>1.343</v>
      </c>
      <c r="I852" s="252"/>
      <c r="J852" s="248"/>
      <c r="K852" s="248"/>
      <c r="L852" s="253"/>
      <c r="M852" s="254"/>
      <c r="N852" s="255"/>
      <c r="O852" s="255"/>
      <c r="P852" s="255"/>
      <c r="Q852" s="255"/>
      <c r="R852" s="255"/>
      <c r="S852" s="255"/>
      <c r="T852" s="256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57" t="s">
        <v>219</v>
      </c>
      <c r="AU852" s="257" t="s">
        <v>81</v>
      </c>
      <c r="AV852" s="14" t="s">
        <v>81</v>
      </c>
      <c r="AW852" s="14" t="s">
        <v>33</v>
      </c>
      <c r="AX852" s="14" t="s">
        <v>72</v>
      </c>
      <c r="AY852" s="257" t="s">
        <v>207</v>
      </c>
    </row>
    <row r="853" spans="1:51" s="14" customFormat="1" ht="12">
      <c r="A853" s="14"/>
      <c r="B853" s="247"/>
      <c r="C853" s="248"/>
      <c r="D853" s="230" t="s">
        <v>219</v>
      </c>
      <c r="E853" s="249" t="s">
        <v>19</v>
      </c>
      <c r="F853" s="250" t="s">
        <v>534</v>
      </c>
      <c r="G853" s="248"/>
      <c r="H853" s="251">
        <v>1.505</v>
      </c>
      <c r="I853" s="252"/>
      <c r="J853" s="248"/>
      <c r="K853" s="248"/>
      <c r="L853" s="253"/>
      <c r="M853" s="254"/>
      <c r="N853" s="255"/>
      <c r="O853" s="255"/>
      <c r="P853" s="255"/>
      <c r="Q853" s="255"/>
      <c r="R853" s="255"/>
      <c r="S853" s="255"/>
      <c r="T853" s="256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57" t="s">
        <v>219</v>
      </c>
      <c r="AU853" s="257" t="s">
        <v>81</v>
      </c>
      <c r="AV853" s="14" t="s">
        <v>81</v>
      </c>
      <c r="AW853" s="14" t="s">
        <v>33</v>
      </c>
      <c r="AX853" s="14" t="s">
        <v>72</v>
      </c>
      <c r="AY853" s="257" t="s">
        <v>207</v>
      </c>
    </row>
    <row r="854" spans="1:51" s="13" customFormat="1" ht="12">
      <c r="A854" s="13"/>
      <c r="B854" s="237"/>
      <c r="C854" s="238"/>
      <c r="D854" s="230" t="s">
        <v>219</v>
      </c>
      <c r="E854" s="239" t="s">
        <v>19</v>
      </c>
      <c r="F854" s="240" t="s">
        <v>318</v>
      </c>
      <c r="G854" s="238"/>
      <c r="H854" s="239" t="s">
        <v>19</v>
      </c>
      <c r="I854" s="241"/>
      <c r="J854" s="238"/>
      <c r="K854" s="238"/>
      <c r="L854" s="242"/>
      <c r="M854" s="243"/>
      <c r="N854" s="244"/>
      <c r="O854" s="244"/>
      <c r="P854" s="244"/>
      <c r="Q854" s="244"/>
      <c r="R854" s="244"/>
      <c r="S854" s="244"/>
      <c r="T854" s="245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46" t="s">
        <v>219</v>
      </c>
      <c r="AU854" s="246" t="s">
        <v>81</v>
      </c>
      <c r="AV854" s="13" t="s">
        <v>79</v>
      </c>
      <c r="AW854" s="13" t="s">
        <v>33</v>
      </c>
      <c r="AX854" s="13" t="s">
        <v>72</v>
      </c>
      <c r="AY854" s="246" t="s">
        <v>207</v>
      </c>
    </row>
    <row r="855" spans="1:51" s="14" customFormat="1" ht="12">
      <c r="A855" s="14"/>
      <c r="B855" s="247"/>
      <c r="C855" s="248"/>
      <c r="D855" s="230" t="s">
        <v>219</v>
      </c>
      <c r="E855" s="249" t="s">
        <v>19</v>
      </c>
      <c r="F855" s="250" t="s">
        <v>442</v>
      </c>
      <c r="G855" s="248"/>
      <c r="H855" s="251">
        <v>0.989</v>
      </c>
      <c r="I855" s="252"/>
      <c r="J855" s="248"/>
      <c r="K855" s="248"/>
      <c r="L855" s="253"/>
      <c r="M855" s="254"/>
      <c r="N855" s="255"/>
      <c r="O855" s="255"/>
      <c r="P855" s="255"/>
      <c r="Q855" s="255"/>
      <c r="R855" s="255"/>
      <c r="S855" s="255"/>
      <c r="T855" s="256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57" t="s">
        <v>219</v>
      </c>
      <c r="AU855" s="257" t="s">
        <v>81</v>
      </c>
      <c r="AV855" s="14" t="s">
        <v>81</v>
      </c>
      <c r="AW855" s="14" t="s">
        <v>33</v>
      </c>
      <c r="AX855" s="14" t="s">
        <v>72</v>
      </c>
      <c r="AY855" s="257" t="s">
        <v>207</v>
      </c>
    </row>
    <row r="856" spans="1:51" s="13" customFormat="1" ht="12">
      <c r="A856" s="13"/>
      <c r="B856" s="237"/>
      <c r="C856" s="238"/>
      <c r="D856" s="230" t="s">
        <v>219</v>
      </c>
      <c r="E856" s="239" t="s">
        <v>19</v>
      </c>
      <c r="F856" s="240" t="s">
        <v>322</v>
      </c>
      <c r="G856" s="238"/>
      <c r="H856" s="239" t="s">
        <v>19</v>
      </c>
      <c r="I856" s="241"/>
      <c r="J856" s="238"/>
      <c r="K856" s="238"/>
      <c r="L856" s="242"/>
      <c r="M856" s="243"/>
      <c r="N856" s="244"/>
      <c r="O856" s="244"/>
      <c r="P856" s="244"/>
      <c r="Q856" s="244"/>
      <c r="R856" s="244"/>
      <c r="S856" s="244"/>
      <c r="T856" s="245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46" t="s">
        <v>219</v>
      </c>
      <c r="AU856" s="246" t="s">
        <v>81</v>
      </c>
      <c r="AV856" s="13" t="s">
        <v>79</v>
      </c>
      <c r="AW856" s="13" t="s">
        <v>33</v>
      </c>
      <c r="AX856" s="13" t="s">
        <v>72</v>
      </c>
      <c r="AY856" s="246" t="s">
        <v>207</v>
      </c>
    </row>
    <row r="857" spans="1:51" s="14" customFormat="1" ht="12">
      <c r="A857" s="14"/>
      <c r="B857" s="247"/>
      <c r="C857" s="248"/>
      <c r="D857" s="230" t="s">
        <v>219</v>
      </c>
      <c r="E857" s="249" t="s">
        <v>19</v>
      </c>
      <c r="F857" s="250" t="s">
        <v>443</v>
      </c>
      <c r="G857" s="248"/>
      <c r="H857" s="251">
        <v>0.983</v>
      </c>
      <c r="I857" s="252"/>
      <c r="J857" s="248"/>
      <c r="K857" s="248"/>
      <c r="L857" s="253"/>
      <c r="M857" s="254"/>
      <c r="N857" s="255"/>
      <c r="O857" s="255"/>
      <c r="P857" s="255"/>
      <c r="Q857" s="255"/>
      <c r="R857" s="255"/>
      <c r="S857" s="255"/>
      <c r="T857" s="256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57" t="s">
        <v>219</v>
      </c>
      <c r="AU857" s="257" t="s">
        <v>81</v>
      </c>
      <c r="AV857" s="14" t="s">
        <v>81</v>
      </c>
      <c r="AW857" s="14" t="s">
        <v>33</v>
      </c>
      <c r="AX857" s="14" t="s">
        <v>72</v>
      </c>
      <c r="AY857" s="257" t="s">
        <v>207</v>
      </c>
    </row>
    <row r="858" spans="1:51" s="14" customFormat="1" ht="12">
      <c r="A858" s="14"/>
      <c r="B858" s="247"/>
      <c r="C858" s="248"/>
      <c r="D858" s="230" t="s">
        <v>219</v>
      </c>
      <c r="E858" s="249" t="s">
        <v>19</v>
      </c>
      <c r="F858" s="250" t="s">
        <v>444</v>
      </c>
      <c r="G858" s="248"/>
      <c r="H858" s="251">
        <v>1.261</v>
      </c>
      <c r="I858" s="252"/>
      <c r="J858" s="248"/>
      <c r="K858" s="248"/>
      <c r="L858" s="253"/>
      <c r="M858" s="254"/>
      <c r="N858" s="255"/>
      <c r="O858" s="255"/>
      <c r="P858" s="255"/>
      <c r="Q858" s="255"/>
      <c r="R858" s="255"/>
      <c r="S858" s="255"/>
      <c r="T858" s="256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57" t="s">
        <v>219</v>
      </c>
      <c r="AU858" s="257" t="s">
        <v>81</v>
      </c>
      <c r="AV858" s="14" t="s">
        <v>81</v>
      </c>
      <c r="AW858" s="14" t="s">
        <v>33</v>
      </c>
      <c r="AX858" s="14" t="s">
        <v>72</v>
      </c>
      <c r="AY858" s="257" t="s">
        <v>207</v>
      </c>
    </row>
    <row r="859" spans="1:51" s="14" customFormat="1" ht="12">
      <c r="A859" s="14"/>
      <c r="B859" s="247"/>
      <c r="C859" s="248"/>
      <c r="D859" s="230" t="s">
        <v>219</v>
      </c>
      <c r="E859" s="249" t="s">
        <v>19</v>
      </c>
      <c r="F859" s="250" t="s">
        <v>445</v>
      </c>
      <c r="G859" s="248"/>
      <c r="H859" s="251">
        <v>1.538</v>
      </c>
      <c r="I859" s="252"/>
      <c r="J859" s="248"/>
      <c r="K859" s="248"/>
      <c r="L859" s="253"/>
      <c r="M859" s="254"/>
      <c r="N859" s="255"/>
      <c r="O859" s="255"/>
      <c r="P859" s="255"/>
      <c r="Q859" s="255"/>
      <c r="R859" s="255"/>
      <c r="S859" s="255"/>
      <c r="T859" s="256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57" t="s">
        <v>219</v>
      </c>
      <c r="AU859" s="257" t="s">
        <v>81</v>
      </c>
      <c r="AV859" s="14" t="s">
        <v>81</v>
      </c>
      <c r="AW859" s="14" t="s">
        <v>33</v>
      </c>
      <c r="AX859" s="14" t="s">
        <v>72</v>
      </c>
      <c r="AY859" s="257" t="s">
        <v>207</v>
      </c>
    </row>
    <row r="860" spans="1:51" s="14" customFormat="1" ht="12">
      <c r="A860" s="14"/>
      <c r="B860" s="247"/>
      <c r="C860" s="248"/>
      <c r="D860" s="230" t="s">
        <v>219</v>
      </c>
      <c r="E860" s="249" t="s">
        <v>19</v>
      </c>
      <c r="F860" s="250" t="s">
        <v>446</v>
      </c>
      <c r="G860" s="248"/>
      <c r="H860" s="251">
        <v>1.815</v>
      </c>
      <c r="I860" s="252"/>
      <c r="J860" s="248"/>
      <c r="K860" s="248"/>
      <c r="L860" s="253"/>
      <c r="M860" s="254"/>
      <c r="N860" s="255"/>
      <c r="O860" s="255"/>
      <c r="P860" s="255"/>
      <c r="Q860" s="255"/>
      <c r="R860" s="255"/>
      <c r="S860" s="255"/>
      <c r="T860" s="256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57" t="s">
        <v>219</v>
      </c>
      <c r="AU860" s="257" t="s">
        <v>81</v>
      </c>
      <c r="AV860" s="14" t="s">
        <v>81</v>
      </c>
      <c r="AW860" s="14" t="s">
        <v>33</v>
      </c>
      <c r="AX860" s="14" t="s">
        <v>72</v>
      </c>
      <c r="AY860" s="257" t="s">
        <v>207</v>
      </c>
    </row>
    <row r="861" spans="1:51" s="14" customFormat="1" ht="12">
      <c r="A861" s="14"/>
      <c r="B861" s="247"/>
      <c r="C861" s="248"/>
      <c r="D861" s="230" t="s">
        <v>219</v>
      </c>
      <c r="E861" s="249" t="s">
        <v>19</v>
      </c>
      <c r="F861" s="250" t="s">
        <v>535</v>
      </c>
      <c r="G861" s="248"/>
      <c r="H861" s="251">
        <v>2.313</v>
      </c>
      <c r="I861" s="252"/>
      <c r="J861" s="248"/>
      <c r="K861" s="248"/>
      <c r="L861" s="253"/>
      <c r="M861" s="254"/>
      <c r="N861" s="255"/>
      <c r="O861" s="255"/>
      <c r="P861" s="255"/>
      <c r="Q861" s="255"/>
      <c r="R861" s="255"/>
      <c r="S861" s="255"/>
      <c r="T861" s="256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57" t="s">
        <v>219</v>
      </c>
      <c r="AU861" s="257" t="s">
        <v>81</v>
      </c>
      <c r="AV861" s="14" t="s">
        <v>81</v>
      </c>
      <c r="AW861" s="14" t="s">
        <v>33</v>
      </c>
      <c r="AX861" s="14" t="s">
        <v>72</v>
      </c>
      <c r="AY861" s="257" t="s">
        <v>207</v>
      </c>
    </row>
    <row r="862" spans="1:51" s="14" customFormat="1" ht="12">
      <c r="A862" s="14"/>
      <c r="B862" s="247"/>
      <c r="C862" s="248"/>
      <c r="D862" s="230" t="s">
        <v>219</v>
      </c>
      <c r="E862" s="249" t="s">
        <v>19</v>
      </c>
      <c r="F862" s="250" t="s">
        <v>536</v>
      </c>
      <c r="G862" s="248"/>
      <c r="H862" s="251">
        <v>1.026</v>
      </c>
      <c r="I862" s="252"/>
      <c r="J862" s="248"/>
      <c r="K862" s="248"/>
      <c r="L862" s="253"/>
      <c r="M862" s="254"/>
      <c r="N862" s="255"/>
      <c r="O862" s="255"/>
      <c r="P862" s="255"/>
      <c r="Q862" s="255"/>
      <c r="R862" s="255"/>
      <c r="S862" s="255"/>
      <c r="T862" s="256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57" t="s">
        <v>219</v>
      </c>
      <c r="AU862" s="257" t="s">
        <v>81</v>
      </c>
      <c r="AV862" s="14" t="s">
        <v>81</v>
      </c>
      <c r="AW862" s="14" t="s">
        <v>33</v>
      </c>
      <c r="AX862" s="14" t="s">
        <v>72</v>
      </c>
      <c r="AY862" s="257" t="s">
        <v>207</v>
      </c>
    </row>
    <row r="863" spans="1:51" s="15" customFormat="1" ht="12">
      <c r="A863" s="15"/>
      <c r="B863" s="258"/>
      <c r="C863" s="259"/>
      <c r="D863" s="230" t="s">
        <v>219</v>
      </c>
      <c r="E863" s="260" t="s">
        <v>19</v>
      </c>
      <c r="F863" s="261" t="s">
        <v>222</v>
      </c>
      <c r="G863" s="259"/>
      <c r="H863" s="262">
        <v>19.962</v>
      </c>
      <c r="I863" s="263"/>
      <c r="J863" s="259"/>
      <c r="K863" s="259"/>
      <c r="L863" s="264"/>
      <c r="M863" s="265"/>
      <c r="N863" s="266"/>
      <c r="O863" s="266"/>
      <c r="P863" s="266"/>
      <c r="Q863" s="266"/>
      <c r="R863" s="266"/>
      <c r="S863" s="266"/>
      <c r="T863" s="267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T863" s="268" t="s">
        <v>219</v>
      </c>
      <c r="AU863" s="268" t="s">
        <v>81</v>
      </c>
      <c r="AV863" s="15" t="s">
        <v>111</v>
      </c>
      <c r="AW863" s="15" t="s">
        <v>33</v>
      </c>
      <c r="AX863" s="15" t="s">
        <v>79</v>
      </c>
      <c r="AY863" s="268" t="s">
        <v>207</v>
      </c>
    </row>
    <row r="864" spans="1:65" s="2" customFormat="1" ht="16.5" customHeight="1">
      <c r="A864" s="41"/>
      <c r="B864" s="42"/>
      <c r="C864" s="217" t="s">
        <v>1198</v>
      </c>
      <c r="D864" s="217" t="s">
        <v>209</v>
      </c>
      <c r="E864" s="218" t="s">
        <v>1199</v>
      </c>
      <c r="F864" s="219" t="s">
        <v>1200</v>
      </c>
      <c r="G864" s="220" t="s">
        <v>212</v>
      </c>
      <c r="H864" s="221">
        <v>126.16</v>
      </c>
      <c r="I864" s="222"/>
      <c r="J864" s="223">
        <f>ROUND(I864*H864,2)</f>
        <v>0</v>
      </c>
      <c r="K864" s="219" t="s">
        <v>213</v>
      </c>
      <c r="L864" s="47"/>
      <c r="M864" s="224" t="s">
        <v>19</v>
      </c>
      <c r="N864" s="225" t="s">
        <v>43</v>
      </c>
      <c r="O864" s="87"/>
      <c r="P864" s="226">
        <f>O864*H864</f>
        <v>0</v>
      </c>
      <c r="Q864" s="226">
        <v>0</v>
      </c>
      <c r="R864" s="226">
        <f>Q864*H864</f>
        <v>0</v>
      </c>
      <c r="S864" s="226">
        <v>0</v>
      </c>
      <c r="T864" s="227">
        <f>S864*H864</f>
        <v>0</v>
      </c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R864" s="228" t="s">
        <v>351</v>
      </c>
      <c r="AT864" s="228" t="s">
        <v>209</v>
      </c>
      <c r="AU864" s="228" t="s">
        <v>81</v>
      </c>
      <c r="AY864" s="20" t="s">
        <v>207</v>
      </c>
      <c r="BE864" s="229">
        <f>IF(N864="základní",J864,0)</f>
        <v>0</v>
      </c>
      <c r="BF864" s="229">
        <f>IF(N864="snížená",J864,0)</f>
        <v>0</v>
      </c>
      <c r="BG864" s="229">
        <f>IF(N864="zákl. přenesená",J864,0)</f>
        <v>0</v>
      </c>
      <c r="BH864" s="229">
        <f>IF(N864="sníž. přenesená",J864,0)</f>
        <v>0</v>
      </c>
      <c r="BI864" s="229">
        <f>IF(N864="nulová",J864,0)</f>
        <v>0</v>
      </c>
      <c r="BJ864" s="20" t="s">
        <v>79</v>
      </c>
      <c r="BK864" s="229">
        <f>ROUND(I864*H864,2)</f>
        <v>0</v>
      </c>
      <c r="BL864" s="20" t="s">
        <v>351</v>
      </c>
      <c r="BM864" s="228" t="s">
        <v>1201</v>
      </c>
    </row>
    <row r="865" spans="1:47" s="2" customFormat="1" ht="12">
      <c r="A865" s="41"/>
      <c r="B865" s="42"/>
      <c r="C865" s="43"/>
      <c r="D865" s="230" t="s">
        <v>215</v>
      </c>
      <c r="E865" s="43"/>
      <c r="F865" s="231" t="s">
        <v>1202</v>
      </c>
      <c r="G865" s="43"/>
      <c r="H865" s="43"/>
      <c r="I865" s="232"/>
      <c r="J865" s="43"/>
      <c r="K865" s="43"/>
      <c r="L865" s="47"/>
      <c r="M865" s="233"/>
      <c r="N865" s="234"/>
      <c r="O865" s="87"/>
      <c r="P865" s="87"/>
      <c r="Q865" s="87"/>
      <c r="R865" s="87"/>
      <c r="S865" s="87"/>
      <c r="T865" s="88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T865" s="20" t="s">
        <v>215</v>
      </c>
      <c r="AU865" s="20" t="s">
        <v>81</v>
      </c>
    </row>
    <row r="866" spans="1:47" s="2" customFormat="1" ht="12">
      <c r="A866" s="41"/>
      <c r="B866" s="42"/>
      <c r="C866" s="43"/>
      <c r="D866" s="235" t="s">
        <v>217</v>
      </c>
      <c r="E866" s="43"/>
      <c r="F866" s="236" t="s">
        <v>1203</v>
      </c>
      <c r="G866" s="43"/>
      <c r="H866" s="43"/>
      <c r="I866" s="232"/>
      <c r="J866" s="43"/>
      <c r="K866" s="43"/>
      <c r="L866" s="47"/>
      <c r="M866" s="233"/>
      <c r="N866" s="234"/>
      <c r="O866" s="87"/>
      <c r="P866" s="87"/>
      <c r="Q866" s="87"/>
      <c r="R866" s="87"/>
      <c r="S866" s="87"/>
      <c r="T866" s="88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T866" s="20" t="s">
        <v>217</v>
      </c>
      <c r="AU866" s="20" t="s">
        <v>81</v>
      </c>
    </row>
    <row r="867" spans="1:51" s="13" customFormat="1" ht="12">
      <c r="A867" s="13"/>
      <c r="B867" s="237"/>
      <c r="C867" s="238"/>
      <c r="D867" s="230" t="s">
        <v>219</v>
      </c>
      <c r="E867" s="239" t="s">
        <v>19</v>
      </c>
      <c r="F867" s="240" t="s">
        <v>473</v>
      </c>
      <c r="G867" s="238"/>
      <c r="H867" s="239" t="s">
        <v>19</v>
      </c>
      <c r="I867" s="241"/>
      <c r="J867" s="238"/>
      <c r="K867" s="238"/>
      <c r="L867" s="242"/>
      <c r="M867" s="243"/>
      <c r="N867" s="244"/>
      <c r="O867" s="244"/>
      <c r="P867" s="244"/>
      <c r="Q867" s="244"/>
      <c r="R867" s="244"/>
      <c r="S867" s="244"/>
      <c r="T867" s="245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46" t="s">
        <v>219</v>
      </c>
      <c r="AU867" s="246" t="s">
        <v>81</v>
      </c>
      <c r="AV867" s="13" t="s">
        <v>79</v>
      </c>
      <c r="AW867" s="13" t="s">
        <v>33</v>
      </c>
      <c r="AX867" s="13" t="s">
        <v>72</v>
      </c>
      <c r="AY867" s="246" t="s">
        <v>207</v>
      </c>
    </row>
    <row r="868" spans="1:51" s="14" customFormat="1" ht="12">
      <c r="A868" s="14"/>
      <c r="B868" s="247"/>
      <c r="C868" s="248"/>
      <c r="D868" s="230" t="s">
        <v>219</v>
      </c>
      <c r="E868" s="249" t="s">
        <v>19</v>
      </c>
      <c r="F868" s="250" t="s">
        <v>474</v>
      </c>
      <c r="G868" s="248"/>
      <c r="H868" s="251">
        <v>126.16</v>
      </c>
      <c r="I868" s="252"/>
      <c r="J868" s="248"/>
      <c r="K868" s="248"/>
      <c r="L868" s="253"/>
      <c r="M868" s="254"/>
      <c r="N868" s="255"/>
      <c r="O868" s="255"/>
      <c r="P868" s="255"/>
      <c r="Q868" s="255"/>
      <c r="R868" s="255"/>
      <c r="S868" s="255"/>
      <c r="T868" s="256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57" t="s">
        <v>219</v>
      </c>
      <c r="AU868" s="257" t="s">
        <v>81</v>
      </c>
      <c r="AV868" s="14" t="s">
        <v>81</v>
      </c>
      <c r="AW868" s="14" t="s">
        <v>33</v>
      </c>
      <c r="AX868" s="14" t="s">
        <v>72</v>
      </c>
      <c r="AY868" s="257" t="s">
        <v>207</v>
      </c>
    </row>
    <row r="869" spans="1:51" s="15" customFormat="1" ht="12">
      <c r="A869" s="15"/>
      <c r="B869" s="258"/>
      <c r="C869" s="259"/>
      <c r="D869" s="230" t="s">
        <v>219</v>
      </c>
      <c r="E869" s="260" t="s">
        <v>19</v>
      </c>
      <c r="F869" s="261" t="s">
        <v>222</v>
      </c>
      <c r="G869" s="259"/>
      <c r="H869" s="262">
        <v>126.16</v>
      </c>
      <c r="I869" s="263"/>
      <c r="J869" s="259"/>
      <c r="K869" s="259"/>
      <c r="L869" s="264"/>
      <c r="M869" s="265"/>
      <c r="N869" s="266"/>
      <c r="O869" s="266"/>
      <c r="P869" s="266"/>
      <c r="Q869" s="266"/>
      <c r="R869" s="266"/>
      <c r="S869" s="266"/>
      <c r="T869" s="267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T869" s="268" t="s">
        <v>219</v>
      </c>
      <c r="AU869" s="268" t="s">
        <v>81</v>
      </c>
      <c r="AV869" s="15" t="s">
        <v>111</v>
      </c>
      <c r="AW869" s="15" t="s">
        <v>33</v>
      </c>
      <c r="AX869" s="15" t="s">
        <v>79</v>
      </c>
      <c r="AY869" s="268" t="s">
        <v>207</v>
      </c>
    </row>
    <row r="870" spans="1:65" s="2" customFormat="1" ht="16.5" customHeight="1">
      <c r="A870" s="41"/>
      <c r="B870" s="42"/>
      <c r="C870" s="217" t="s">
        <v>1204</v>
      </c>
      <c r="D870" s="217" t="s">
        <v>209</v>
      </c>
      <c r="E870" s="218" t="s">
        <v>1205</v>
      </c>
      <c r="F870" s="219" t="s">
        <v>1206</v>
      </c>
      <c r="G870" s="220" t="s">
        <v>654</v>
      </c>
      <c r="H870" s="221">
        <v>35.88</v>
      </c>
      <c r="I870" s="222"/>
      <c r="J870" s="223">
        <f>ROUND(I870*H870,2)</f>
        <v>0</v>
      </c>
      <c r="K870" s="219" t="s">
        <v>213</v>
      </c>
      <c r="L870" s="47"/>
      <c r="M870" s="224" t="s">
        <v>19</v>
      </c>
      <c r="N870" s="225" t="s">
        <v>43</v>
      </c>
      <c r="O870" s="87"/>
      <c r="P870" s="226">
        <f>O870*H870</f>
        <v>0</v>
      </c>
      <c r="Q870" s="226">
        <v>0</v>
      </c>
      <c r="R870" s="226">
        <f>Q870*H870</f>
        <v>0</v>
      </c>
      <c r="S870" s="226">
        <v>0</v>
      </c>
      <c r="T870" s="227">
        <f>S870*H870</f>
        <v>0</v>
      </c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R870" s="228" t="s">
        <v>351</v>
      </c>
      <c r="AT870" s="228" t="s">
        <v>209</v>
      </c>
      <c r="AU870" s="228" t="s">
        <v>81</v>
      </c>
      <c r="AY870" s="20" t="s">
        <v>207</v>
      </c>
      <c r="BE870" s="229">
        <f>IF(N870="základní",J870,0)</f>
        <v>0</v>
      </c>
      <c r="BF870" s="229">
        <f>IF(N870="snížená",J870,0)</f>
        <v>0</v>
      </c>
      <c r="BG870" s="229">
        <f>IF(N870="zákl. přenesená",J870,0)</f>
        <v>0</v>
      </c>
      <c r="BH870" s="229">
        <f>IF(N870="sníž. přenesená",J870,0)</f>
        <v>0</v>
      </c>
      <c r="BI870" s="229">
        <f>IF(N870="nulová",J870,0)</f>
        <v>0</v>
      </c>
      <c r="BJ870" s="20" t="s">
        <v>79</v>
      </c>
      <c r="BK870" s="229">
        <f>ROUND(I870*H870,2)</f>
        <v>0</v>
      </c>
      <c r="BL870" s="20" t="s">
        <v>351</v>
      </c>
      <c r="BM870" s="228" t="s">
        <v>1207</v>
      </c>
    </row>
    <row r="871" spans="1:47" s="2" customFormat="1" ht="12">
      <c r="A871" s="41"/>
      <c r="B871" s="42"/>
      <c r="C871" s="43"/>
      <c r="D871" s="230" t="s">
        <v>215</v>
      </c>
      <c r="E871" s="43"/>
      <c r="F871" s="231" t="s">
        <v>1208</v>
      </c>
      <c r="G871" s="43"/>
      <c r="H871" s="43"/>
      <c r="I871" s="232"/>
      <c r="J871" s="43"/>
      <c r="K871" s="43"/>
      <c r="L871" s="47"/>
      <c r="M871" s="233"/>
      <c r="N871" s="234"/>
      <c r="O871" s="87"/>
      <c r="P871" s="87"/>
      <c r="Q871" s="87"/>
      <c r="R871" s="87"/>
      <c r="S871" s="87"/>
      <c r="T871" s="88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T871" s="20" t="s">
        <v>215</v>
      </c>
      <c r="AU871" s="20" t="s">
        <v>81</v>
      </c>
    </row>
    <row r="872" spans="1:47" s="2" customFormat="1" ht="12">
      <c r="A872" s="41"/>
      <c r="B872" s="42"/>
      <c r="C872" s="43"/>
      <c r="D872" s="235" t="s">
        <v>217</v>
      </c>
      <c r="E872" s="43"/>
      <c r="F872" s="236" t="s">
        <v>1209</v>
      </c>
      <c r="G872" s="43"/>
      <c r="H872" s="43"/>
      <c r="I872" s="232"/>
      <c r="J872" s="43"/>
      <c r="K872" s="43"/>
      <c r="L872" s="47"/>
      <c r="M872" s="233"/>
      <c r="N872" s="234"/>
      <c r="O872" s="87"/>
      <c r="P872" s="87"/>
      <c r="Q872" s="87"/>
      <c r="R872" s="87"/>
      <c r="S872" s="87"/>
      <c r="T872" s="88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T872" s="20" t="s">
        <v>217</v>
      </c>
      <c r="AU872" s="20" t="s">
        <v>81</v>
      </c>
    </row>
    <row r="873" spans="1:51" s="13" customFormat="1" ht="12">
      <c r="A873" s="13"/>
      <c r="B873" s="237"/>
      <c r="C873" s="238"/>
      <c r="D873" s="230" t="s">
        <v>219</v>
      </c>
      <c r="E873" s="239" t="s">
        <v>19</v>
      </c>
      <c r="F873" s="240" t="s">
        <v>1145</v>
      </c>
      <c r="G873" s="238"/>
      <c r="H873" s="239" t="s">
        <v>19</v>
      </c>
      <c r="I873" s="241"/>
      <c r="J873" s="238"/>
      <c r="K873" s="238"/>
      <c r="L873" s="242"/>
      <c r="M873" s="243"/>
      <c r="N873" s="244"/>
      <c r="O873" s="244"/>
      <c r="P873" s="244"/>
      <c r="Q873" s="244"/>
      <c r="R873" s="244"/>
      <c r="S873" s="244"/>
      <c r="T873" s="245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46" t="s">
        <v>219</v>
      </c>
      <c r="AU873" s="246" t="s">
        <v>81</v>
      </c>
      <c r="AV873" s="13" t="s">
        <v>79</v>
      </c>
      <c r="AW873" s="13" t="s">
        <v>33</v>
      </c>
      <c r="AX873" s="13" t="s">
        <v>72</v>
      </c>
      <c r="AY873" s="246" t="s">
        <v>207</v>
      </c>
    </row>
    <row r="874" spans="1:51" s="14" customFormat="1" ht="12">
      <c r="A874" s="14"/>
      <c r="B874" s="247"/>
      <c r="C874" s="248"/>
      <c r="D874" s="230" t="s">
        <v>219</v>
      </c>
      <c r="E874" s="249" t="s">
        <v>19</v>
      </c>
      <c r="F874" s="250" t="s">
        <v>1146</v>
      </c>
      <c r="G874" s="248"/>
      <c r="H874" s="251">
        <v>17.81</v>
      </c>
      <c r="I874" s="252"/>
      <c r="J874" s="248"/>
      <c r="K874" s="248"/>
      <c r="L874" s="253"/>
      <c r="M874" s="254"/>
      <c r="N874" s="255"/>
      <c r="O874" s="255"/>
      <c r="P874" s="255"/>
      <c r="Q874" s="255"/>
      <c r="R874" s="255"/>
      <c r="S874" s="255"/>
      <c r="T874" s="256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57" t="s">
        <v>219</v>
      </c>
      <c r="AU874" s="257" t="s">
        <v>81</v>
      </c>
      <c r="AV874" s="14" t="s">
        <v>81</v>
      </c>
      <c r="AW874" s="14" t="s">
        <v>33</v>
      </c>
      <c r="AX874" s="14" t="s">
        <v>72</v>
      </c>
      <c r="AY874" s="257" t="s">
        <v>207</v>
      </c>
    </row>
    <row r="875" spans="1:51" s="13" customFormat="1" ht="12">
      <c r="A875" s="13"/>
      <c r="B875" s="237"/>
      <c r="C875" s="238"/>
      <c r="D875" s="230" t="s">
        <v>219</v>
      </c>
      <c r="E875" s="239" t="s">
        <v>19</v>
      </c>
      <c r="F875" s="240" t="s">
        <v>1147</v>
      </c>
      <c r="G875" s="238"/>
      <c r="H875" s="239" t="s">
        <v>19</v>
      </c>
      <c r="I875" s="241"/>
      <c r="J875" s="238"/>
      <c r="K875" s="238"/>
      <c r="L875" s="242"/>
      <c r="M875" s="243"/>
      <c r="N875" s="244"/>
      <c r="O875" s="244"/>
      <c r="P875" s="244"/>
      <c r="Q875" s="244"/>
      <c r="R875" s="244"/>
      <c r="S875" s="244"/>
      <c r="T875" s="245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46" t="s">
        <v>219</v>
      </c>
      <c r="AU875" s="246" t="s">
        <v>81</v>
      </c>
      <c r="AV875" s="13" t="s">
        <v>79</v>
      </c>
      <c r="AW875" s="13" t="s">
        <v>33</v>
      </c>
      <c r="AX875" s="13" t="s">
        <v>72</v>
      </c>
      <c r="AY875" s="246" t="s">
        <v>207</v>
      </c>
    </row>
    <row r="876" spans="1:51" s="14" customFormat="1" ht="12">
      <c r="A876" s="14"/>
      <c r="B876" s="247"/>
      <c r="C876" s="248"/>
      <c r="D876" s="230" t="s">
        <v>219</v>
      </c>
      <c r="E876" s="249" t="s">
        <v>19</v>
      </c>
      <c r="F876" s="250" t="s">
        <v>1148</v>
      </c>
      <c r="G876" s="248"/>
      <c r="H876" s="251">
        <v>18.07</v>
      </c>
      <c r="I876" s="252"/>
      <c r="J876" s="248"/>
      <c r="K876" s="248"/>
      <c r="L876" s="253"/>
      <c r="M876" s="254"/>
      <c r="N876" s="255"/>
      <c r="O876" s="255"/>
      <c r="P876" s="255"/>
      <c r="Q876" s="255"/>
      <c r="R876" s="255"/>
      <c r="S876" s="255"/>
      <c r="T876" s="256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57" t="s">
        <v>219</v>
      </c>
      <c r="AU876" s="257" t="s">
        <v>81</v>
      </c>
      <c r="AV876" s="14" t="s">
        <v>81</v>
      </c>
      <c r="AW876" s="14" t="s">
        <v>33</v>
      </c>
      <c r="AX876" s="14" t="s">
        <v>72</v>
      </c>
      <c r="AY876" s="257" t="s">
        <v>207</v>
      </c>
    </row>
    <row r="877" spans="1:51" s="15" customFormat="1" ht="12">
      <c r="A877" s="15"/>
      <c r="B877" s="258"/>
      <c r="C877" s="259"/>
      <c r="D877" s="230" t="s">
        <v>219</v>
      </c>
      <c r="E877" s="260" t="s">
        <v>19</v>
      </c>
      <c r="F877" s="261" t="s">
        <v>222</v>
      </c>
      <c r="G877" s="259"/>
      <c r="H877" s="262">
        <v>35.88</v>
      </c>
      <c r="I877" s="263"/>
      <c r="J877" s="259"/>
      <c r="K877" s="259"/>
      <c r="L877" s="264"/>
      <c r="M877" s="265"/>
      <c r="N877" s="266"/>
      <c r="O877" s="266"/>
      <c r="P877" s="266"/>
      <c r="Q877" s="266"/>
      <c r="R877" s="266"/>
      <c r="S877" s="266"/>
      <c r="T877" s="267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T877" s="268" t="s">
        <v>219</v>
      </c>
      <c r="AU877" s="268" t="s">
        <v>81</v>
      </c>
      <c r="AV877" s="15" t="s">
        <v>111</v>
      </c>
      <c r="AW877" s="15" t="s">
        <v>33</v>
      </c>
      <c r="AX877" s="15" t="s">
        <v>79</v>
      </c>
      <c r="AY877" s="268" t="s">
        <v>207</v>
      </c>
    </row>
    <row r="878" spans="1:65" s="2" customFormat="1" ht="16.5" customHeight="1">
      <c r="A878" s="41"/>
      <c r="B878" s="42"/>
      <c r="C878" s="217" t="s">
        <v>1210</v>
      </c>
      <c r="D878" s="217" t="s">
        <v>209</v>
      </c>
      <c r="E878" s="218" t="s">
        <v>1211</v>
      </c>
      <c r="F878" s="219" t="s">
        <v>1212</v>
      </c>
      <c r="G878" s="220" t="s">
        <v>654</v>
      </c>
      <c r="H878" s="221">
        <v>246.5</v>
      </c>
      <c r="I878" s="222"/>
      <c r="J878" s="223">
        <f>ROUND(I878*H878,2)</f>
        <v>0</v>
      </c>
      <c r="K878" s="219" t="s">
        <v>213</v>
      </c>
      <c r="L878" s="47"/>
      <c r="M878" s="224" t="s">
        <v>19</v>
      </c>
      <c r="N878" s="225" t="s">
        <v>43</v>
      </c>
      <c r="O878" s="87"/>
      <c r="P878" s="226">
        <f>O878*H878</f>
        <v>0</v>
      </c>
      <c r="Q878" s="226">
        <v>0</v>
      </c>
      <c r="R878" s="226">
        <f>Q878*H878</f>
        <v>0</v>
      </c>
      <c r="S878" s="226">
        <v>0</v>
      </c>
      <c r="T878" s="227">
        <f>S878*H878</f>
        <v>0</v>
      </c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R878" s="228" t="s">
        <v>111</v>
      </c>
      <c r="AT878" s="228" t="s">
        <v>209</v>
      </c>
      <c r="AU878" s="228" t="s">
        <v>81</v>
      </c>
      <c r="AY878" s="20" t="s">
        <v>207</v>
      </c>
      <c r="BE878" s="229">
        <f>IF(N878="základní",J878,0)</f>
        <v>0</v>
      </c>
      <c r="BF878" s="229">
        <f>IF(N878="snížená",J878,0)</f>
        <v>0</v>
      </c>
      <c r="BG878" s="229">
        <f>IF(N878="zákl. přenesená",J878,0)</f>
        <v>0</v>
      </c>
      <c r="BH878" s="229">
        <f>IF(N878="sníž. přenesená",J878,0)</f>
        <v>0</v>
      </c>
      <c r="BI878" s="229">
        <f>IF(N878="nulová",J878,0)</f>
        <v>0</v>
      </c>
      <c r="BJ878" s="20" t="s">
        <v>79</v>
      </c>
      <c r="BK878" s="229">
        <f>ROUND(I878*H878,2)</f>
        <v>0</v>
      </c>
      <c r="BL878" s="20" t="s">
        <v>111</v>
      </c>
      <c r="BM878" s="228" t="s">
        <v>1213</v>
      </c>
    </row>
    <row r="879" spans="1:47" s="2" customFormat="1" ht="12">
      <c r="A879" s="41"/>
      <c r="B879" s="42"/>
      <c r="C879" s="43"/>
      <c r="D879" s="230" t="s">
        <v>215</v>
      </c>
      <c r="E879" s="43"/>
      <c r="F879" s="231" t="s">
        <v>1214</v>
      </c>
      <c r="G879" s="43"/>
      <c r="H879" s="43"/>
      <c r="I879" s="232"/>
      <c r="J879" s="43"/>
      <c r="K879" s="43"/>
      <c r="L879" s="47"/>
      <c r="M879" s="233"/>
      <c r="N879" s="234"/>
      <c r="O879" s="87"/>
      <c r="P879" s="87"/>
      <c r="Q879" s="87"/>
      <c r="R879" s="87"/>
      <c r="S879" s="87"/>
      <c r="T879" s="88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T879" s="20" t="s">
        <v>215</v>
      </c>
      <c r="AU879" s="20" t="s">
        <v>81</v>
      </c>
    </row>
    <row r="880" spans="1:47" s="2" customFormat="1" ht="12">
      <c r="A880" s="41"/>
      <c r="B880" s="42"/>
      <c r="C880" s="43"/>
      <c r="D880" s="235" t="s">
        <v>217</v>
      </c>
      <c r="E880" s="43"/>
      <c r="F880" s="236" t="s">
        <v>1215</v>
      </c>
      <c r="G880" s="43"/>
      <c r="H880" s="43"/>
      <c r="I880" s="232"/>
      <c r="J880" s="43"/>
      <c r="K880" s="43"/>
      <c r="L880" s="47"/>
      <c r="M880" s="233"/>
      <c r="N880" s="234"/>
      <c r="O880" s="87"/>
      <c r="P880" s="87"/>
      <c r="Q880" s="87"/>
      <c r="R880" s="87"/>
      <c r="S880" s="87"/>
      <c r="T880" s="88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T880" s="20" t="s">
        <v>217</v>
      </c>
      <c r="AU880" s="20" t="s">
        <v>81</v>
      </c>
    </row>
    <row r="881" spans="1:51" s="13" customFormat="1" ht="12">
      <c r="A881" s="13"/>
      <c r="B881" s="237"/>
      <c r="C881" s="238"/>
      <c r="D881" s="230" t="s">
        <v>219</v>
      </c>
      <c r="E881" s="239" t="s">
        <v>19</v>
      </c>
      <c r="F881" s="240" t="s">
        <v>1216</v>
      </c>
      <c r="G881" s="238"/>
      <c r="H881" s="239" t="s">
        <v>19</v>
      </c>
      <c r="I881" s="241"/>
      <c r="J881" s="238"/>
      <c r="K881" s="238"/>
      <c r="L881" s="242"/>
      <c r="M881" s="243"/>
      <c r="N881" s="244"/>
      <c r="O881" s="244"/>
      <c r="P881" s="244"/>
      <c r="Q881" s="244"/>
      <c r="R881" s="244"/>
      <c r="S881" s="244"/>
      <c r="T881" s="245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46" t="s">
        <v>219</v>
      </c>
      <c r="AU881" s="246" t="s">
        <v>81</v>
      </c>
      <c r="AV881" s="13" t="s">
        <v>79</v>
      </c>
      <c r="AW881" s="13" t="s">
        <v>33</v>
      </c>
      <c r="AX881" s="13" t="s">
        <v>72</v>
      </c>
      <c r="AY881" s="246" t="s">
        <v>207</v>
      </c>
    </row>
    <row r="882" spans="1:51" s="14" customFormat="1" ht="12">
      <c r="A882" s="14"/>
      <c r="B882" s="247"/>
      <c r="C882" s="248"/>
      <c r="D882" s="230" t="s">
        <v>219</v>
      </c>
      <c r="E882" s="249" t="s">
        <v>19</v>
      </c>
      <c r="F882" s="250" t="s">
        <v>1217</v>
      </c>
      <c r="G882" s="248"/>
      <c r="H882" s="251">
        <v>246.5</v>
      </c>
      <c r="I882" s="252"/>
      <c r="J882" s="248"/>
      <c r="K882" s="248"/>
      <c r="L882" s="253"/>
      <c r="M882" s="254"/>
      <c r="N882" s="255"/>
      <c r="O882" s="255"/>
      <c r="P882" s="255"/>
      <c r="Q882" s="255"/>
      <c r="R882" s="255"/>
      <c r="S882" s="255"/>
      <c r="T882" s="256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57" t="s">
        <v>219</v>
      </c>
      <c r="AU882" s="257" t="s">
        <v>81</v>
      </c>
      <c r="AV882" s="14" t="s">
        <v>81</v>
      </c>
      <c r="AW882" s="14" t="s">
        <v>33</v>
      </c>
      <c r="AX882" s="14" t="s">
        <v>72</v>
      </c>
      <c r="AY882" s="257" t="s">
        <v>207</v>
      </c>
    </row>
    <row r="883" spans="1:51" s="15" customFormat="1" ht="12">
      <c r="A883" s="15"/>
      <c r="B883" s="258"/>
      <c r="C883" s="259"/>
      <c r="D883" s="230" t="s">
        <v>219</v>
      </c>
      <c r="E883" s="260" t="s">
        <v>19</v>
      </c>
      <c r="F883" s="261" t="s">
        <v>222</v>
      </c>
      <c r="G883" s="259"/>
      <c r="H883" s="262">
        <v>246.5</v>
      </c>
      <c r="I883" s="263"/>
      <c r="J883" s="259"/>
      <c r="K883" s="259"/>
      <c r="L883" s="264"/>
      <c r="M883" s="265"/>
      <c r="N883" s="266"/>
      <c r="O883" s="266"/>
      <c r="P883" s="266"/>
      <c r="Q883" s="266"/>
      <c r="R883" s="266"/>
      <c r="S883" s="266"/>
      <c r="T883" s="267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T883" s="268" t="s">
        <v>219</v>
      </c>
      <c r="AU883" s="268" t="s">
        <v>81</v>
      </c>
      <c r="AV883" s="15" t="s">
        <v>111</v>
      </c>
      <c r="AW883" s="15" t="s">
        <v>33</v>
      </c>
      <c r="AX883" s="15" t="s">
        <v>79</v>
      </c>
      <c r="AY883" s="268" t="s">
        <v>207</v>
      </c>
    </row>
    <row r="884" spans="1:65" s="2" customFormat="1" ht="37.8" customHeight="1">
      <c r="A884" s="41"/>
      <c r="B884" s="42"/>
      <c r="C884" s="269" t="s">
        <v>1218</v>
      </c>
      <c r="D884" s="269" t="s">
        <v>223</v>
      </c>
      <c r="E884" s="270" t="s">
        <v>1219</v>
      </c>
      <c r="F884" s="271" t="s">
        <v>1220</v>
      </c>
      <c r="G884" s="272" t="s">
        <v>654</v>
      </c>
      <c r="H884" s="273">
        <v>246.5</v>
      </c>
      <c r="I884" s="274"/>
      <c r="J884" s="275">
        <f>ROUND(I884*H884,2)</f>
        <v>0</v>
      </c>
      <c r="K884" s="271" t="s">
        <v>331</v>
      </c>
      <c r="L884" s="276"/>
      <c r="M884" s="277" t="s">
        <v>19</v>
      </c>
      <c r="N884" s="278" t="s">
        <v>43</v>
      </c>
      <c r="O884" s="87"/>
      <c r="P884" s="226">
        <f>O884*H884</f>
        <v>0</v>
      </c>
      <c r="Q884" s="226">
        <v>0</v>
      </c>
      <c r="R884" s="226">
        <f>Q884*H884</f>
        <v>0</v>
      </c>
      <c r="S884" s="226">
        <v>0</v>
      </c>
      <c r="T884" s="227">
        <f>S884*H884</f>
        <v>0</v>
      </c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R884" s="228" t="s">
        <v>227</v>
      </c>
      <c r="AT884" s="228" t="s">
        <v>223</v>
      </c>
      <c r="AU884" s="228" t="s">
        <v>81</v>
      </c>
      <c r="AY884" s="20" t="s">
        <v>207</v>
      </c>
      <c r="BE884" s="229">
        <f>IF(N884="základní",J884,0)</f>
        <v>0</v>
      </c>
      <c r="BF884" s="229">
        <f>IF(N884="snížená",J884,0)</f>
        <v>0</v>
      </c>
      <c r="BG884" s="229">
        <f>IF(N884="zákl. přenesená",J884,0)</f>
        <v>0</v>
      </c>
      <c r="BH884" s="229">
        <f>IF(N884="sníž. přenesená",J884,0)</f>
        <v>0</v>
      </c>
      <c r="BI884" s="229">
        <f>IF(N884="nulová",J884,0)</f>
        <v>0</v>
      </c>
      <c r="BJ884" s="20" t="s">
        <v>79</v>
      </c>
      <c r="BK884" s="229">
        <f>ROUND(I884*H884,2)</f>
        <v>0</v>
      </c>
      <c r="BL884" s="20" t="s">
        <v>111</v>
      </c>
      <c r="BM884" s="228" t="s">
        <v>1221</v>
      </c>
    </row>
    <row r="885" spans="1:47" s="2" customFormat="1" ht="12">
      <c r="A885" s="41"/>
      <c r="B885" s="42"/>
      <c r="C885" s="43"/>
      <c r="D885" s="230" t="s">
        <v>215</v>
      </c>
      <c r="E885" s="43"/>
      <c r="F885" s="231" t="s">
        <v>1220</v>
      </c>
      <c r="G885" s="43"/>
      <c r="H885" s="43"/>
      <c r="I885" s="232"/>
      <c r="J885" s="43"/>
      <c r="K885" s="43"/>
      <c r="L885" s="47"/>
      <c r="M885" s="233"/>
      <c r="N885" s="234"/>
      <c r="O885" s="87"/>
      <c r="P885" s="87"/>
      <c r="Q885" s="87"/>
      <c r="R885" s="87"/>
      <c r="S885" s="87"/>
      <c r="T885" s="88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T885" s="20" t="s">
        <v>215</v>
      </c>
      <c r="AU885" s="20" t="s">
        <v>81</v>
      </c>
    </row>
    <row r="886" spans="1:65" s="2" customFormat="1" ht="16.5" customHeight="1">
      <c r="A886" s="41"/>
      <c r="B886" s="42"/>
      <c r="C886" s="217" t="s">
        <v>1222</v>
      </c>
      <c r="D886" s="217" t="s">
        <v>209</v>
      </c>
      <c r="E886" s="218" t="s">
        <v>1223</v>
      </c>
      <c r="F886" s="219" t="s">
        <v>1224</v>
      </c>
      <c r="G886" s="220" t="s">
        <v>654</v>
      </c>
      <c r="H886" s="221">
        <v>25.5</v>
      </c>
      <c r="I886" s="222"/>
      <c r="J886" s="223">
        <f>ROUND(I886*H886,2)</f>
        <v>0</v>
      </c>
      <c r="K886" s="219" t="s">
        <v>213</v>
      </c>
      <c r="L886" s="47"/>
      <c r="M886" s="224" t="s">
        <v>19</v>
      </c>
      <c r="N886" s="225" t="s">
        <v>43</v>
      </c>
      <c r="O886" s="87"/>
      <c r="P886" s="226">
        <f>O886*H886</f>
        <v>0</v>
      </c>
      <c r="Q886" s="226">
        <v>0</v>
      </c>
      <c r="R886" s="226">
        <f>Q886*H886</f>
        <v>0</v>
      </c>
      <c r="S886" s="226">
        <v>0</v>
      </c>
      <c r="T886" s="227">
        <f>S886*H886</f>
        <v>0</v>
      </c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R886" s="228" t="s">
        <v>111</v>
      </c>
      <c r="AT886" s="228" t="s">
        <v>209</v>
      </c>
      <c r="AU886" s="228" t="s">
        <v>81</v>
      </c>
      <c r="AY886" s="20" t="s">
        <v>207</v>
      </c>
      <c r="BE886" s="229">
        <f>IF(N886="základní",J886,0)</f>
        <v>0</v>
      </c>
      <c r="BF886" s="229">
        <f>IF(N886="snížená",J886,0)</f>
        <v>0</v>
      </c>
      <c r="BG886" s="229">
        <f>IF(N886="zákl. přenesená",J886,0)</f>
        <v>0</v>
      </c>
      <c r="BH886" s="229">
        <f>IF(N886="sníž. přenesená",J886,0)</f>
        <v>0</v>
      </c>
      <c r="BI886" s="229">
        <f>IF(N886="nulová",J886,0)</f>
        <v>0</v>
      </c>
      <c r="BJ886" s="20" t="s">
        <v>79</v>
      </c>
      <c r="BK886" s="229">
        <f>ROUND(I886*H886,2)</f>
        <v>0</v>
      </c>
      <c r="BL886" s="20" t="s">
        <v>111</v>
      </c>
      <c r="BM886" s="228" t="s">
        <v>1225</v>
      </c>
    </row>
    <row r="887" spans="1:47" s="2" customFormat="1" ht="12">
      <c r="A887" s="41"/>
      <c r="B887" s="42"/>
      <c r="C887" s="43"/>
      <c r="D887" s="230" t="s">
        <v>215</v>
      </c>
      <c r="E887" s="43"/>
      <c r="F887" s="231" t="s">
        <v>1226</v>
      </c>
      <c r="G887" s="43"/>
      <c r="H887" s="43"/>
      <c r="I887" s="232"/>
      <c r="J887" s="43"/>
      <c r="K887" s="43"/>
      <c r="L887" s="47"/>
      <c r="M887" s="233"/>
      <c r="N887" s="234"/>
      <c r="O887" s="87"/>
      <c r="P887" s="87"/>
      <c r="Q887" s="87"/>
      <c r="R887" s="87"/>
      <c r="S887" s="87"/>
      <c r="T887" s="88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T887" s="20" t="s">
        <v>215</v>
      </c>
      <c r="AU887" s="20" t="s">
        <v>81</v>
      </c>
    </row>
    <row r="888" spans="1:47" s="2" customFormat="1" ht="12">
      <c r="A888" s="41"/>
      <c r="B888" s="42"/>
      <c r="C888" s="43"/>
      <c r="D888" s="235" t="s">
        <v>217</v>
      </c>
      <c r="E888" s="43"/>
      <c r="F888" s="236" t="s">
        <v>1227</v>
      </c>
      <c r="G888" s="43"/>
      <c r="H888" s="43"/>
      <c r="I888" s="232"/>
      <c r="J888" s="43"/>
      <c r="K888" s="43"/>
      <c r="L888" s="47"/>
      <c r="M888" s="233"/>
      <c r="N888" s="234"/>
      <c r="O888" s="87"/>
      <c r="P888" s="87"/>
      <c r="Q888" s="87"/>
      <c r="R888" s="87"/>
      <c r="S888" s="87"/>
      <c r="T888" s="88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T888" s="20" t="s">
        <v>217</v>
      </c>
      <c r="AU888" s="20" t="s">
        <v>81</v>
      </c>
    </row>
    <row r="889" spans="1:51" s="14" customFormat="1" ht="12">
      <c r="A889" s="14"/>
      <c r="B889" s="247"/>
      <c r="C889" s="248"/>
      <c r="D889" s="230" t="s">
        <v>219</v>
      </c>
      <c r="E889" s="249" t="s">
        <v>19</v>
      </c>
      <c r="F889" s="250" t="s">
        <v>1228</v>
      </c>
      <c r="G889" s="248"/>
      <c r="H889" s="251">
        <v>25.5</v>
      </c>
      <c r="I889" s="252"/>
      <c r="J889" s="248"/>
      <c r="K889" s="248"/>
      <c r="L889" s="253"/>
      <c r="M889" s="254"/>
      <c r="N889" s="255"/>
      <c r="O889" s="255"/>
      <c r="P889" s="255"/>
      <c r="Q889" s="255"/>
      <c r="R889" s="255"/>
      <c r="S889" s="255"/>
      <c r="T889" s="256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57" t="s">
        <v>219</v>
      </c>
      <c r="AU889" s="257" t="s">
        <v>81</v>
      </c>
      <c r="AV889" s="14" t="s">
        <v>81</v>
      </c>
      <c r="AW889" s="14" t="s">
        <v>33</v>
      </c>
      <c r="AX889" s="14" t="s">
        <v>79</v>
      </c>
      <c r="AY889" s="257" t="s">
        <v>207</v>
      </c>
    </row>
    <row r="890" spans="1:65" s="2" customFormat="1" ht="16.5" customHeight="1">
      <c r="A890" s="41"/>
      <c r="B890" s="42"/>
      <c r="C890" s="217" t="s">
        <v>1229</v>
      </c>
      <c r="D890" s="217" t="s">
        <v>209</v>
      </c>
      <c r="E890" s="218" t="s">
        <v>1230</v>
      </c>
      <c r="F890" s="219" t="s">
        <v>1231</v>
      </c>
      <c r="G890" s="220" t="s">
        <v>654</v>
      </c>
      <c r="H890" s="221">
        <v>25.5</v>
      </c>
      <c r="I890" s="222"/>
      <c r="J890" s="223">
        <f>ROUND(I890*H890,2)</f>
        <v>0</v>
      </c>
      <c r="K890" s="219" t="s">
        <v>213</v>
      </c>
      <c r="L890" s="47"/>
      <c r="M890" s="224" t="s">
        <v>19</v>
      </c>
      <c r="N890" s="225" t="s">
        <v>43</v>
      </c>
      <c r="O890" s="87"/>
      <c r="P890" s="226">
        <f>O890*H890</f>
        <v>0</v>
      </c>
      <c r="Q890" s="226">
        <v>1E-05</v>
      </c>
      <c r="R890" s="226">
        <f>Q890*H890</f>
        <v>0.000255</v>
      </c>
      <c r="S890" s="226">
        <v>0</v>
      </c>
      <c r="T890" s="227">
        <f>S890*H890</f>
        <v>0</v>
      </c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R890" s="228" t="s">
        <v>111</v>
      </c>
      <c r="AT890" s="228" t="s">
        <v>209</v>
      </c>
      <c r="AU890" s="228" t="s">
        <v>81</v>
      </c>
      <c r="AY890" s="20" t="s">
        <v>207</v>
      </c>
      <c r="BE890" s="229">
        <f>IF(N890="základní",J890,0)</f>
        <v>0</v>
      </c>
      <c r="BF890" s="229">
        <f>IF(N890="snížená",J890,0)</f>
        <v>0</v>
      </c>
      <c r="BG890" s="229">
        <f>IF(N890="zákl. přenesená",J890,0)</f>
        <v>0</v>
      </c>
      <c r="BH890" s="229">
        <f>IF(N890="sníž. přenesená",J890,0)</f>
        <v>0</v>
      </c>
      <c r="BI890" s="229">
        <f>IF(N890="nulová",J890,0)</f>
        <v>0</v>
      </c>
      <c r="BJ890" s="20" t="s">
        <v>79</v>
      </c>
      <c r="BK890" s="229">
        <f>ROUND(I890*H890,2)</f>
        <v>0</v>
      </c>
      <c r="BL890" s="20" t="s">
        <v>111</v>
      </c>
      <c r="BM890" s="228" t="s">
        <v>1232</v>
      </c>
    </row>
    <row r="891" spans="1:47" s="2" customFormat="1" ht="12">
      <c r="A891" s="41"/>
      <c r="B891" s="42"/>
      <c r="C891" s="43"/>
      <c r="D891" s="230" t="s">
        <v>215</v>
      </c>
      <c r="E891" s="43"/>
      <c r="F891" s="231" t="s">
        <v>1233</v>
      </c>
      <c r="G891" s="43"/>
      <c r="H891" s="43"/>
      <c r="I891" s="232"/>
      <c r="J891" s="43"/>
      <c r="K891" s="43"/>
      <c r="L891" s="47"/>
      <c r="M891" s="233"/>
      <c r="N891" s="234"/>
      <c r="O891" s="87"/>
      <c r="P891" s="87"/>
      <c r="Q891" s="87"/>
      <c r="R891" s="87"/>
      <c r="S891" s="87"/>
      <c r="T891" s="88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T891" s="20" t="s">
        <v>215</v>
      </c>
      <c r="AU891" s="20" t="s">
        <v>81</v>
      </c>
    </row>
    <row r="892" spans="1:47" s="2" customFormat="1" ht="12">
      <c r="A892" s="41"/>
      <c r="B892" s="42"/>
      <c r="C892" s="43"/>
      <c r="D892" s="235" t="s">
        <v>217</v>
      </c>
      <c r="E892" s="43"/>
      <c r="F892" s="236" t="s">
        <v>1234</v>
      </c>
      <c r="G892" s="43"/>
      <c r="H892" s="43"/>
      <c r="I892" s="232"/>
      <c r="J892" s="43"/>
      <c r="K892" s="43"/>
      <c r="L892" s="47"/>
      <c r="M892" s="233"/>
      <c r="N892" s="234"/>
      <c r="O892" s="87"/>
      <c r="P892" s="87"/>
      <c r="Q892" s="87"/>
      <c r="R892" s="87"/>
      <c r="S892" s="87"/>
      <c r="T892" s="88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T892" s="20" t="s">
        <v>217</v>
      </c>
      <c r="AU892" s="20" t="s">
        <v>81</v>
      </c>
    </row>
    <row r="893" spans="1:51" s="14" customFormat="1" ht="12">
      <c r="A893" s="14"/>
      <c r="B893" s="247"/>
      <c r="C893" s="248"/>
      <c r="D893" s="230" t="s">
        <v>219</v>
      </c>
      <c r="E893" s="249" t="s">
        <v>19</v>
      </c>
      <c r="F893" s="250" t="s">
        <v>1228</v>
      </c>
      <c r="G893" s="248"/>
      <c r="H893" s="251">
        <v>25.5</v>
      </c>
      <c r="I893" s="252"/>
      <c r="J893" s="248"/>
      <c r="K893" s="248"/>
      <c r="L893" s="253"/>
      <c r="M893" s="254"/>
      <c r="N893" s="255"/>
      <c r="O893" s="255"/>
      <c r="P893" s="255"/>
      <c r="Q893" s="255"/>
      <c r="R893" s="255"/>
      <c r="S893" s="255"/>
      <c r="T893" s="256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57" t="s">
        <v>219</v>
      </c>
      <c r="AU893" s="257" t="s">
        <v>81</v>
      </c>
      <c r="AV893" s="14" t="s">
        <v>81</v>
      </c>
      <c r="AW893" s="14" t="s">
        <v>33</v>
      </c>
      <c r="AX893" s="14" t="s">
        <v>79</v>
      </c>
      <c r="AY893" s="257" t="s">
        <v>207</v>
      </c>
    </row>
    <row r="894" spans="1:65" s="2" customFormat="1" ht="44.25" customHeight="1">
      <c r="A894" s="41"/>
      <c r="B894" s="42"/>
      <c r="C894" s="269" t="s">
        <v>1235</v>
      </c>
      <c r="D894" s="269" t="s">
        <v>223</v>
      </c>
      <c r="E894" s="270" t="s">
        <v>1236</v>
      </c>
      <c r="F894" s="271" t="s">
        <v>1237</v>
      </c>
      <c r="G894" s="272" t="s">
        <v>654</v>
      </c>
      <c r="H894" s="273">
        <v>25.5</v>
      </c>
      <c r="I894" s="274"/>
      <c r="J894" s="275">
        <f>ROUND(I894*H894,2)</f>
        <v>0</v>
      </c>
      <c r="K894" s="271" t="s">
        <v>331</v>
      </c>
      <c r="L894" s="276"/>
      <c r="M894" s="277" t="s">
        <v>19</v>
      </c>
      <c r="N894" s="278" t="s">
        <v>43</v>
      </c>
      <c r="O894" s="87"/>
      <c r="P894" s="226">
        <f>O894*H894</f>
        <v>0</v>
      </c>
      <c r="Q894" s="226">
        <v>0</v>
      </c>
      <c r="R894" s="226">
        <f>Q894*H894</f>
        <v>0</v>
      </c>
      <c r="S894" s="226">
        <v>0</v>
      </c>
      <c r="T894" s="227">
        <f>S894*H894</f>
        <v>0</v>
      </c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R894" s="228" t="s">
        <v>227</v>
      </c>
      <c r="AT894" s="228" t="s">
        <v>223</v>
      </c>
      <c r="AU894" s="228" t="s">
        <v>81</v>
      </c>
      <c r="AY894" s="20" t="s">
        <v>207</v>
      </c>
      <c r="BE894" s="229">
        <f>IF(N894="základní",J894,0)</f>
        <v>0</v>
      </c>
      <c r="BF894" s="229">
        <f>IF(N894="snížená",J894,0)</f>
        <v>0</v>
      </c>
      <c r="BG894" s="229">
        <f>IF(N894="zákl. přenesená",J894,0)</f>
        <v>0</v>
      </c>
      <c r="BH894" s="229">
        <f>IF(N894="sníž. přenesená",J894,0)</f>
        <v>0</v>
      </c>
      <c r="BI894" s="229">
        <f>IF(N894="nulová",J894,0)</f>
        <v>0</v>
      </c>
      <c r="BJ894" s="20" t="s">
        <v>79</v>
      </c>
      <c r="BK894" s="229">
        <f>ROUND(I894*H894,2)</f>
        <v>0</v>
      </c>
      <c r="BL894" s="20" t="s">
        <v>111</v>
      </c>
      <c r="BM894" s="228" t="s">
        <v>1238</v>
      </c>
    </row>
    <row r="895" spans="1:47" s="2" customFormat="1" ht="12">
      <c r="A895" s="41"/>
      <c r="B895" s="42"/>
      <c r="C895" s="43"/>
      <c r="D895" s="230" t="s">
        <v>215</v>
      </c>
      <c r="E895" s="43"/>
      <c r="F895" s="231" t="s">
        <v>1237</v>
      </c>
      <c r="G895" s="43"/>
      <c r="H895" s="43"/>
      <c r="I895" s="232"/>
      <c r="J895" s="43"/>
      <c r="K895" s="43"/>
      <c r="L895" s="47"/>
      <c r="M895" s="233"/>
      <c r="N895" s="234"/>
      <c r="O895" s="87"/>
      <c r="P895" s="87"/>
      <c r="Q895" s="87"/>
      <c r="R895" s="87"/>
      <c r="S895" s="87"/>
      <c r="T895" s="88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T895" s="20" t="s">
        <v>215</v>
      </c>
      <c r="AU895" s="20" t="s">
        <v>81</v>
      </c>
    </row>
    <row r="896" spans="1:65" s="2" customFormat="1" ht="24.15" customHeight="1">
      <c r="A896" s="41"/>
      <c r="B896" s="42"/>
      <c r="C896" s="217" t="s">
        <v>1239</v>
      </c>
      <c r="D896" s="217" t="s">
        <v>209</v>
      </c>
      <c r="E896" s="218" t="s">
        <v>1240</v>
      </c>
      <c r="F896" s="219" t="s">
        <v>1241</v>
      </c>
      <c r="G896" s="220" t="s">
        <v>237</v>
      </c>
      <c r="H896" s="221">
        <v>0.634</v>
      </c>
      <c r="I896" s="222"/>
      <c r="J896" s="223">
        <f>ROUND(I896*H896,2)</f>
        <v>0</v>
      </c>
      <c r="K896" s="219" t="s">
        <v>213</v>
      </c>
      <c r="L896" s="47"/>
      <c r="M896" s="224" t="s">
        <v>19</v>
      </c>
      <c r="N896" s="225" t="s">
        <v>43</v>
      </c>
      <c r="O896" s="87"/>
      <c r="P896" s="226">
        <f>O896*H896</f>
        <v>0</v>
      </c>
      <c r="Q896" s="226">
        <v>0</v>
      </c>
      <c r="R896" s="226">
        <f>Q896*H896</f>
        <v>0</v>
      </c>
      <c r="S896" s="226">
        <v>0</v>
      </c>
      <c r="T896" s="227">
        <f>S896*H896</f>
        <v>0</v>
      </c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R896" s="228" t="s">
        <v>351</v>
      </c>
      <c r="AT896" s="228" t="s">
        <v>209</v>
      </c>
      <c r="AU896" s="228" t="s">
        <v>81</v>
      </c>
      <c r="AY896" s="20" t="s">
        <v>207</v>
      </c>
      <c r="BE896" s="229">
        <f>IF(N896="základní",J896,0)</f>
        <v>0</v>
      </c>
      <c r="BF896" s="229">
        <f>IF(N896="snížená",J896,0)</f>
        <v>0</v>
      </c>
      <c r="BG896" s="229">
        <f>IF(N896="zákl. přenesená",J896,0)</f>
        <v>0</v>
      </c>
      <c r="BH896" s="229">
        <f>IF(N896="sníž. přenesená",J896,0)</f>
        <v>0</v>
      </c>
      <c r="BI896" s="229">
        <f>IF(N896="nulová",J896,0)</f>
        <v>0</v>
      </c>
      <c r="BJ896" s="20" t="s">
        <v>79</v>
      </c>
      <c r="BK896" s="229">
        <f>ROUND(I896*H896,2)</f>
        <v>0</v>
      </c>
      <c r="BL896" s="20" t="s">
        <v>351</v>
      </c>
      <c r="BM896" s="228" t="s">
        <v>1242</v>
      </c>
    </row>
    <row r="897" spans="1:47" s="2" customFormat="1" ht="12">
      <c r="A897" s="41"/>
      <c r="B897" s="42"/>
      <c r="C897" s="43"/>
      <c r="D897" s="230" t="s">
        <v>215</v>
      </c>
      <c r="E897" s="43"/>
      <c r="F897" s="231" t="s">
        <v>1243</v>
      </c>
      <c r="G897" s="43"/>
      <c r="H897" s="43"/>
      <c r="I897" s="232"/>
      <c r="J897" s="43"/>
      <c r="K897" s="43"/>
      <c r="L897" s="47"/>
      <c r="M897" s="233"/>
      <c r="N897" s="234"/>
      <c r="O897" s="87"/>
      <c r="P897" s="87"/>
      <c r="Q897" s="87"/>
      <c r="R897" s="87"/>
      <c r="S897" s="87"/>
      <c r="T897" s="88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T897" s="20" t="s">
        <v>215</v>
      </c>
      <c r="AU897" s="20" t="s">
        <v>81</v>
      </c>
    </row>
    <row r="898" spans="1:47" s="2" customFormat="1" ht="12">
      <c r="A898" s="41"/>
      <c r="B898" s="42"/>
      <c r="C898" s="43"/>
      <c r="D898" s="235" t="s">
        <v>217</v>
      </c>
      <c r="E898" s="43"/>
      <c r="F898" s="236" t="s">
        <v>1244</v>
      </c>
      <c r="G898" s="43"/>
      <c r="H898" s="43"/>
      <c r="I898" s="232"/>
      <c r="J898" s="43"/>
      <c r="K898" s="43"/>
      <c r="L898" s="47"/>
      <c r="M898" s="233"/>
      <c r="N898" s="234"/>
      <c r="O898" s="87"/>
      <c r="P898" s="87"/>
      <c r="Q898" s="87"/>
      <c r="R898" s="87"/>
      <c r="S898" s="87"/>
      <c r="T898" s="88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T898" s="20" t="s">
        <v>217</v>
      </c>
      <c r="AU898" s="20" t="s">
        <v>81</v>
      </c>
    </row>
    <row r="899" spans="1:63" s="12" customFormat="1" ht="22.8" customHeight="1">
      <c r="A899" s="12"/>
      <c r="B899" s="201"/>
      <c r="C899" s="202"/>
      <c r="D899" s="203" t="s">
        <v>71</v>
      </c>
      <c r="E899" s="215" t="s">
        <v>1245</v>
      </c>
      <c r="F899" s="215" t="s">
        <v>1246</v>
      </c>
      <c r="G899" s="202"/>
      <c r="H899" s="202"/>
      <c r="I899" s="205"/>
      <c r="J899" s="216">
        <f>BK899</f>
        <v>0</v>
      </c>
      <c r="K899" s="202"/>
      <c r="L899" s="207"/>
      <c r="M899" s="208"/>
      <c r="N899" s="209"/>
      <c r="O899" s="209"/>
      <c r="P899" s="210">
        <f>SUM(P900:P918)</f>
        <v>0</v>
      </c>
      <c r="Q899" s="209"/>
      <c r="R899" s="210">
        <f>SUM(R900:R918)</f>
        <v>0.2580388</v>
      </c>
      <c r="S899" s="209"/>
      <c r="T899" s="211">
        <f>SUM(T900:T918)</f>
        <v>0</v>
      </c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R899" s="212" t="s">
        <v>81</v>
      </c>
      <c r="AT899" s="213" t="s">
        <v>71</v>
      </c>
      <c r="AU899" s="213" t="s">
        <v>79</v>
      </c>
      <c r="AY899" s="212" t="s">
        <v>207</v>
      </c>
      <c r="BK899" s="214">
        <f>SUM(BK900:BK918)</f>
        <v>0</v>
      </c>
    </row>
    <row r="900" spans="1:65" s="2" customFormat="1" ht="16.5" customHeight="1">
      <c r="A900" s="41"/>
      <c r="B900" s="42"/>
      <c r="C900" s="217" t="s">
        <v>1247</v>
      </c>
      <c r="D900" s="217" t="s">
        <v>209</v>
      </c>
      <c r="E900" s="218" t="s">
        <v>1248</v>
      </c>
      <c r="F900" s="219" t="s">
        <v>1249</v>
      </c>
      <c r="G900" s="220" t="s">
        <v>212</v>
      </c>
      <c r="H900" s="221">
        <v>13.384</v>
      </c>
      <c r="I900" s="222"/>
      <c r="J900" s="223">
        <f>ROUND(I900*H900,2)</f>
        <v>0</v>
      </c>
      <c r="K900" s="219" t="s">
        <v>213</v>
      </c>
      <c r="L900" s="47"/>
      <c r="M900" s="224" t="s">
        <v>19</v>
      </c>
      <c r="N900" s="225" t="s">
        <v>43</v>
      </c>
      <c r="O900" s="87"/>
      <c r="P900" s="226">
        <f>O900*H900</f>
        <v>0</v>
      </c>
      <c r="Q900" s="226">
        <v>0.0003</v>
      </c>
      <c r="R900" s="226">
        <f>Q900*H900</f>
        <v>0.0040152</v>
      </c>
      <c r="S900" s="226">
        <v>0</v>
      </c>
      <c r="T900" s="227">
        <f>S900*H900</f>
        <v>0</v>
      </c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R900" s="228" t="s">
        <v>351</v>
      </c>
      <c r="AT900" s="228" t="s">
        <v>209</v>
      </c>
      <c r="AU900" s="228" t="s">
        <v>81</v>
      </c>
      <c r="AY900" s="20" t="s">
        <v>207</v>
      </c>
      <c r="BE900" s="229">
        <f>IF(N900="základní",J900,0)</f>
        <v>0</v>
      </c>
      <c r="BF900" s="229">
        <f>IF(N900="snížená",J900,0)</f>
        <v>0</v>
      </c>
      <c r="BG900" s="229">
        <f>IF(N900="zákl. přenesená",J900,0)</f>
        <v>0</v>
      </c>
      <c r="BH900" s="229">
        <f>IF(N900="sníž. přenesená",J900,0)</f>
        <v>0</v>
      </c>
      <c r="BI900" s="229">
        <f>IF(N900="nulová",J900,0)</f>
        <v>0</v>
      </c>
      <c r="BJ900" s="20" t="s">
        <v>79</v>
      </c>
      <c r="BK900" s="229">
        <f>ROUND(I900*H900,2)</f>
        <v>0</v>
      </c>
      <c r="BL900" s="20" t="s">
        <v>351</v>
      </c>
      <c r="BM900" s="228" t="s">
        <v>1250</v>
      </c>
    </row>
    <row r="901" spans="1:47" s="2" customFormat="1" ht="12">
      <c r="A901" s="41"/>
      <c r="B901" s="42"/>
      <c r="C901" s="43"/>
      <c r="D901" s="230" t="s">
        <v>215</v>
      </c>
      <c r="E901" s="43"/>
      <c r="F901" s="231" t="s">
        <v>1251</v>
      </c>
      <c r="G901" s="43"/>
      <c r="H901" s="43"/>
      <c r="I901" s="232"/>
      <c r="J901" s="43"/>
      <c r="K901" s="43"/>
      <c r="L901" s="47"/>
      <c r="M901" s="233"/>
      <c r="N901" s="234"/>
      <c r="O901" s="87"/>
      <c r="P901" s="87"/>
      <c r="Q901" s="87"/>
      <c r="R901" s="87"/>
      <c r="S901" s="87"/>
      <c r="T901" s="88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T901" s="20" t="s">
        <v>215</v>
      </c>
      <c r="AU901" s="20" t="s">
        <v>81</v>
      </c>
    </row>
    <row r="902" spans="1:47" s="2" customFormat="1" ht="12">
      <c r="A902" s="41"/>
      <c r="B902" s="42"/>
      <c r="C902" s="43"/>
      <c r="D902" s="235" t="s">
        <v>217</v>
      </c>
      <c r="E902" s="43"/>
      <c r="F902" s="236" t="s">
        <v>1252</v>
      </c>
      <c r="G902" s="43"/>
      <c r="H902" s="43"/>
      <c r="I902" s="232"/>
      <c r="J902" s="43"/>
      <c r="K902" s="43"/>
      <c r="L902" s="47"/>
      <c r="M902" s="233"/>
      <c r="N902" s="234"/>
      <c r="O902" s="87"/>
      <c r="P902" s="87"/>
      <c r="Q902" s="87"/>
      <c r="R902" s="87"/>
      <c r="S902" s="87"/>
      <c r="T902" s="88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T902" s="20" t="s">
        <v>217</v>
      </c>
      <c r="AU902" s="20" t="s">
        <v>81</v>
      </c>
    </row>
    <row r="903" spans="1:51" s="14" customFormat="1" ht="12">
      <c r="A903" s="14"/>
      <c r="B903" s="247"/>
      <c r="C903" s="248"/>
      <c r="D903" s="230" t="s">
        <v>219</v>
      </c>
      <c r="E903" s="249" t="s">
        <v>19</v>
      </c>
      <c r="F903" s="250" t="s">
        <v>134</v>
      </c>
      <c r="G903" s="248"/>
      <c r="H903" s="251">
        <v>13.384</v>
      </c>
      <c r="I903" s="252"/>
      <c r="J903" s="248"/>
      <c r="K903" s="248"/>
      <c r="L903" s="253"/>
      <c r="M903" s="254"/>
      <c r="N903" s="255"/>
      <c r="O903" s="255"/>
      <c r="P903" s="255"/>
      <c r="Q903" s="255"/>
      <c r="R903" s="255"/>
      <c r="S903" s="255"/>
      <c r="T903" s="256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57" t="s">
        <v>219</v>
      </c>
      <c r="AU903" s="257" t="s">
        <v>81</v>
      </c>
      <c r="AV903" s="14" t="s">
        <v>81</v>
      </c>
      <c r="AW903" s="14" t="s">
        <v>33</v>
      </c>
      <c r="AX903" s="14" t="s">
        <v>79</v>
      </c>
      <c r="AY903" s="257" t="s">
        <v>207</v>
      </c>
    </row>
    <row r="904" spans="1:65" s="2" customFormat="1" ht="33" customHeight="1">
      <c r="A904" s="41"/>
      <c r="B904" s="42"/>
      <c r="C904" s="217" t="s">
        <v>1253</v>
      </c>
      <c r="D904" s="217" t="s">
        <v>209</v>
      </c>
      <c r="E904" s="218" t="s">
        <v>1254</v>
      </c>
      <c r="F904" s="219" t="s">
        <v>1255</v>
      </c>
      <c r="G904" s="220" t="s">
        <v>212</v>
      </c>
      <c r="H904" s="221">
        <v>13.384</v>
      </c>
      <c r="I904" s="222"/>
      <c r="J904" s="223">
        <f>ROUND(I904*H904,2)</f>
        <v>0</v>
      </c>
      <c r="K904" s="219" t="s">
        <v>213</v>
      </c>
      <c r="L904" s="47"/>
      <c r="M904" s="224" t="s">
        <v>19</v>
      </c>
      <c r="N904" s="225" t="s">
        <v>43</v>
      </c>
      <c r="O904" s="87"/>
      <c r="P904" s="226">
        <f>O904*H904</f>
        <v>0</v>
      </c>
      <c r="Q904" s="226">
        <v>0.006</v>
      </c>
      <c r="R904" s="226">
        <f>Q904*H904</f>
        <v>0.080304</v>
      </c>
      <c r="S904" s="226">
        <v>0</v>
      </c>
      <c r="T904" s="227">
        <f>S904*H904</f>
        <v>0</v>
      </c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R904" s="228" t="s">
        <v>351</v>
      </c>
      <c r="AT904" s="228" t="s">
        <v>209</v>
      </c>
      <c r="AU904" s="228" t="s">
        <v>81</v>
      </c>
      <c r="AY904" s="20" t="s">
        <v>207</v>
      </c>
      <c r="BE904" s="229">
        <f>IF(N904="základní",J904,0)</f>
        <v>0</v>
      </c>
      <c r="BF904" s="229">
        <f>IF(N904="snížená",J904,0)</f>
        <v>0</v>
      </c>
      <c r="BG904" s="229">
        <f>IF(N904="zákl. přenesená",J904,0)</f>
        <v>0</v>
      </c>
      <c r="BH904" s="229">
        <f>IF(N904="sníž. přenesená",J904,0)</f>
        <v>0</v>
      </c>
      <c r="BI904" s="229">
        <f>IF(N904="nulová",J904,0)</f>
        <v>0</v>
      </c>
      <c r="BJ904" s="20" t="s">
        <v>79</v>
      </c>
      <c r="BK904" s="229">
        <f>ROUND(I904*H904,2)</f>
        <v>0</v>
      </c>
      <c r="BL904" s="20" t="s">
        <v>351</v>
      </c>
      <c r="BM904" s="228" t="s">
        <v>1256</v>
      </c>
    </row>
    <row r="905" spans="1:47" s="2" customFormat="1" ht="12">
      <c r="A905" s="41"/>
      <c r="B905" s="42"/>
      <c r="C905" s="43"/>
      <c r="D905" s="230" t="s">
        <v>215</v>
      </c>
      <c r="E905" s="43"/>
      <c r="F905" s="231" t="s">
        <v>1257</v>
      </c>
      <c r="G905" s="43"/>
      <c r="H905" s="43"/>
      <c r="I905" s="232"/>
      <c r="J905" s="43"/>
      <c r="K905" s="43"/>
      <c r="L905" s="47"/>
      <c r="M905" s="233"/>
      <c r="N905" s="234"/>
      <c r="O905" s="87"/>
      <c r="P905" s="87"/>
      <c r="Q905" s="87"/>
      <c r="R905" s="87"/>
      <c r="S905" s="87"/>
      <c r="T905" s="88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T905" s="20" t="s">
        <v>215</v>
      </c>
      <c r="AU905" s="20" t="s">
        <v>81</v>
      </c>
    </row>
    <row r="906" spans="1:47" s="2" customFormat="1" ht="12">
      <c r="A906" s="41"/>
      <c r="B906" s="42"/>
      <c r="C906" s="43"/>
      <c r="D906" s="235" t="s">
        <v>217</v>
      </c>
      <c r="E906" s="43"/>
      <c r="F906" s="236" t="s">
        <v>1258</v>
      </c>
      <c r="G906" s="43"/>
      <c r="H906" s="43"/>
      <c r="I906" s="232"/>
      <c r="J906" s="43"/>
      <c r="K906" s="43"/>
      <c r="L906" s="47"/>
      <c r="M906" s="233"/>
      <c r="N906" s="234"/>
      <c r="O906" s="87"/>
      <c r="P906" s="87"/>
      <c r="Q906" s="87"/>
      <c r="R906" s="87"/>
      <c r="S906" s="87"/>
      <c r="T906" s="88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T906" s="20" t="s">
        <v>217</v>
      </c>
      <c r="AU906" s="20" t="s">
        <v>81</v>
      </c>
    </row>
    <row r="907" spans="1:51" s="13" customFormat="1" ht="12">
      <c r="A907" s="13"/>
      <c r="B907" s="237"/>
      <c r="C907" s="238"/>
      <c r="D907" s="230" t="s">
        <v>219</v>
      </c>
      <c r="E907" s="239" t="s">
        <v>19</v>
      </c>
      <c r="F907" s="240" t="s">
        <v>1259</v>
      </c>
      <c r="G907" s="238"/>
      <c r="H907" s="239" t="s">
        <v>19</v>
      </c>
      <c r="I907" s="241"/>
      <c r="J907" s="238"/>
      <c r="K907" s="238"/>
      <c r="L907" s="242"/>
      <c r="M907" s="243"/>
      <c r="N907" s="244"/>
      <c r="O907" s="244"/>
      <c r="P907" s="244"/>
      <c r="Q907" s="244"/>
      <c r="R907" s="244"/>
      <c r="S907" s="244"/>
      <c r="T907" s="245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46" t="s">
        <v>219</v>
      </c>
      <c r="AU907" s="246" t="s">
        <v>81</v>
      </c>
      <c r="AV907" s="13" t="s">
        <v>79</v>
      </c>
      <c r="AW907" s="13" t="s">
        <v>33</v>
      </c>
      <c r="AX907" s="13" t="s">
        <v>72</v>
      </c>
      <c r="AY907" s="246" t="s">
        <v>207</v>
      </c>
    </row>
    <row r="908" spans="1:51" s="14" customFormat="1" ht="12">
      <c r="A908" s="14"/>
      <c r="B908" s="247"/>
      <c r="C908" s="248"/>
      <c r="D908" s="230" t="s">
        <v>219</v>
      </c>
      <c r="E908" s="249" t="s">
        <v>19</v>
      </c>
      <c r="F908" s="250" t="s">
        <v>1260</v>
      </c>
      <c r="G908" s="248"/>
      <c r="H908" s="251">
        <v>9.72</v>
      </c>
      <c r="I908" s="252"/>
      <c r="J908" s="248"/>
      <c r="K908" s="248"/>
      <c r="L908" s="253"/>
      <c r="M908" s="254"/>
      <c r="N908" s="255"/>
      <c r="O908" s="255"/>
      <c r="P908" s="255"/>
      <c r="Q908" s="255"/>
      <c r="R908" s="255"/>
      <c r="S908" s="255"/>
      <c r="T908" s="256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57" t="s">
        <v>219</v>
      </c>
      <c r="AU908" s="257" t="s">
        <v>81</v>
      </c>
      <c r="AV908" s="14" t="s">
        <v>81</v>
      </c>
      <c r="AW908" s="14" t="s">
        <v>33</v>
      </c>
      <c r="AX908" s="14" t="s">
        <v>72</v>
      </c>
      <c r="AY908" s="257" t="s">
        <v>207</v>
      </c>
    </row>
    <row r="909" spans="1:51" s="13" customFormat="1" ht="12">
      <c r="A909" s="13"/>
      <c r="B909" s="237"/>
      <c r="C909" s="238"/>
      <c r="D909" s="230" t="s">
        <v>219</v>
      </c>
      <c r="E909" s="239" t="s">
        <v>19</v>
      </c>
      <c r="F909" s="240" t="s">
        <v>1261</v>
      </c>
      <c r="G909" s="238"/>
      <c r="H909" s="239" t="s">
        <v>19</v>
      </c>
      <c r="I909" s="241"/>
      <c r="J909" s="238"/>
      <c r="K909" s="238"/>
      <c r="L909" s="242"/>
      <c r="M909" s="243"/>
      <c r="N909" s="244"/>
      <c r="O909" s="244"/>
      <c r="P909" s="244"/>
      <c r="Q909" s="244"/>
      <c r="R909" s="244"/>
      <c r="S909" s="244"/>
      <c r="T909" s="245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46" t="s">
        <v>219</v>
      </c>
      <c r="AU909" s="246" t="s">
        <v>81</v>
      </c>
      <c r="AV909" s="13" t="s">
        <v>79</v>
      </c>
      <c r="AW909" s="13" t="s">
        <v>33</v>
      </c>
      <c r="AX909" s="13" t="s">
        <v>72</v>
      </c>
      <c r="AY909" s="246" t="s">
        <v>207</v>
      </c>
    </row>
    <row r="910" spans="1:51" s="14" customFormat="1" ht="12">
      <c r="A910" s="14"/>
      <c r="B910" s="247"/>
      <c r="C910" s="248"/>
      <c r="D910" s="230" t="s">
        <v>219</v>
      </c>
      <c r="E910" s="249" t="s">
        <v>19</v>
      </c>
      <c r="F910" s="250" t="s">
        <v>1262</v>
      </c>
      <c r="G910" s="248"/>
      <c r="H910" s="251">
        <v>3.664</v>
      </c>
      <c r="I910" s="252"/>
      <c r="J910" s="248"/>
      <c r="K910" s="248"/>
      <c r="L910" s="253"/>
      <c r="M910" s="254"/>
      <c r="N910" s="255"/>
      <c r="O910" s="255"/>
      <c r="P910" s="255"/>
      <c r="Q910" s="255"/>
      <c r="R910" s="255"/>
      <c r="S910" s="255"/>
      <c r="T910" s="256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57" t="s">
        <v>219</v>
      </c>
      <c r="AU910" s="257" t="s">
        <v>81</v>
      </c>
      <c r="AV910" s="14" t="s">
        <v>81</v>
      </c>
      <c r="AW910" s="14" t="s">
        <v>33</v>
      </c>
      <c r="AX910" s="14" t="s">
        <v>72</v>
      </c>
      <c r="AY910" s="257" t="s">
        <v>207</v>
      </c>
    </row>
    <row r="911" spans="1:51" s="15" customFormat="1" ht="12">
      <c r="A911" s="15"/>
      <c r="B911" s="258"/>
      <c r="C911" s="259"/>
      <c r="D911" s="230" t="s">
        <v>219</v>
      </c>
      <c r="E911" s="260" t="s">
        <v>134</v>
      </c>
      <c r="F911" s="261" t="s">
        <v>222</v>
      </c>
      <c r="G911" s="259"/>
      <c r="H911" s="262">
        <v>13.384</v>
      </c>
      <c r="I911" s="263"/>
      <c r="J911" s="259"/>
      <c r="K911" s="259"/>
      <c r="L911" s="264"/>
      <c r="M911" s="265"/>
      <c r="N911" s="266"/>
      <c r="O911" s="266"/>
      <c r="P911" s="266"/>
      <c r="Q911" s="266"/>
      <c r="R911" s="266"/>
      <c r="S911" s="266"/>
      <c r="T911" s="267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T911" s="268" t="s">
        <v>219</v>
      </c>
      <c r="AU911" s="268" t="s">
        <v>81</v>
      </c>
      <c r="AV911" s="15" t="s">
        <v>111</v>
      </c>
      <c r="AW911" s="15" t="s">
        <v>33</v>
      </c>
      <c r="AX911" s="15" t="s">
        <v>79</v>
      </c>
      <c r="AY911" s="268" t="s">
        <v>207</v>
      </c>
    </row>
    <row r="912" spans="1:65" s="2" customFormat="1" ht="16.5" customHeight="1">
      <c r="A912" s="41"/>
      <c r="B912" s="42"/>
      <c r="C912" s="269" t="s">
        <v>1263</v>
      </c>
      <c r="D912" s="269" t="s">
        <v>223</v>
      </c>
      <c r="E912" s="270" t="s">
        <v>1264</v>
      </c>
      <c r="F912" s="271" t="s">
        <v>1265</v>
      </c>
      <c r="G912" s="272" t="s">
        <v>212</v>
      </c>
      <c r="H912" s="273">
        <v>14.722</v>
      </c>
      <c r="I912" s="274"/>
      <c r="J912" s="275">
        <f>ROUND(I912*H912,2)</f>
        <v>0</v>
      </c>
      <c r="K912" s="271" t="s">
        <v>213</v>
      </c>
      <c r="L912" s="276"/>
      <c r="M912" s="277" t="s">
        <v>19</v>
      </c>
      <c r="N912" s="278" t="s">
        <v>43</v>
      </c>
      <c r="O912" s="87"/>
      <c r="P912" s="226">
        <f>O912*H912</f>
        <v>0</v>
      </c>
      <c r="Q912" s="226">
        <v>0.0118</v>
      </c>
      <c r="R912" s="226">
        <f>Q912*H912</f>
        <v>0.1737196</v>
      </c>
      <c r="S912" s="226">
        <v>0</v>
      </c>
      <c r="T912" s="227">
        <f>S912*H912</f>
        <v>0</v>
      </c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R912" s="228" t="s">
        <v>421</v>
      </c>
      <c r="AT912" s="228" t="s">
        <v>223</v>
      </c>
      <c r="AU912" s="228" t="s">
        <v>81</v>
      </c>
      <c r="AY912" s="20" t="s">
        <v>207</v>
      </c>
      <c r="BE912" s="229">
        <f>IF(N912="základní",J912,0)</f>
        <v>0</v>
      </c>
      <c r="BF912" s="229">
        <f>IF(N912="snížená",J912,0)</f>
        <v>0</v>
      </c>
      <c r="BG912" s="229">
        <f>IF(N912="zákl. přenesená",J912,0)</f>
        <v>0</v>
      </c>
      <c r="BH912" s="229">
        <f>IF(N912="sníž. přenesená",J912,0)</f>
        <v>0</v>
      </c>
      <c r="BI912" s="229">
        <f>IF(N912="nulová",J912,0)</f>
        <v>0</v>
      </c>
      <c r="BJ912" s="20" t="s">
        <v>79</v>
      </c>
      <c r="BK912" s="229">
        <f>ROUND(I912*H912,2)</f>
        <v>0</v>
      </c>
      <c r="BL912" s="20" t="s">
        <v>351</v>
      </c>
      <c r="BM912" s="228" t="s">
        <v>1266</v>
      </c>
    </row>
    <row r="913" spans="1:47" s="2" customFormat="1" ht="12">
      <c r="A913" s="41"/>
      <c r="B913" s="42"/>
      <c r="C913" s="43"/>
      <c r="D913" s="230" t="s">
        <v>215</v>
      </c>
      <c r="E913" s="43"/>
      <c r="F913" s="231" t="s">
        <v>1265</v>
      </c>
      <c r="G913" s="43"/>
      <c r="H913" s="43"/>
      <c r="I913" s="232"/>
      <c r="J913" s="43"/>
      <c r="K913" s="43"/>
      <c r="L913" s="47"/>
      <c r="M913" s="233"/>
      <c r="N913" s="234"/>
      <c r="O913" s="87"/>
      <c r="P913" s="87"/>
      <c r="Q913" s="87"/>
      <c r="R913" s="87"/>
      <c r="S913" s="87"/>
      <c r="T913" s="88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T913" s="20" t="s">
        <v>215</v>
      </c>
      <c r="AU913" s="20" t="s">
        <v>81</v>
      </c>
    </row>
    <row r="914" spans="1:51" s="14" customFormat="1" ht="12">
      <c r="A914" s="14"/>
      <c r="B914" s="247"/>
      <c r="C914" s="248"/>
      <c r="D914" s="230" t="s">
        <v>219</v>
      </c>
      <c r="E914" s="249" t="s">
        <v>19</v>
      </c>
      <c r="F914" s="250" t="s">
        <v>134</v>
      </c>
      <c r="G914" s="248"/>
      <c r="H914" s="251">
        <v>13.384</v>
      </c>
      <c r="I914" s="252"/>
      <c r="J914" s="248"/>
      <c r="K914" s="248"/>
      <c r="L914" s="253"/>
      <c r="M914" s="254"/>
      <c r="N914" s="255"/>
      <c r="O914" s="255"/>
      <c r="P914" s="255"/>
      <c r="Q914" s="255"/>
      <c r="R914" s="255"/>
      <c r="S914" s="255"/>
      <c r="T914" s="256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57" t="s">
        <v>219</v>
      </c>
      <c r="AU914" s="257" t="s">
        <v>81</v>
      </c>
      <c r="AV914" s="14" t="s">
        <v>81</v>
      </c>
      <c r="AW914" s="14" t="s">
        <v>33</v>
      </c>
      <c r="AX914" s="14" t="s">
        <v>79</v>
      </c>
      <c r="AY914" s="257" t="s">
        <v>207</v>
      </c>
    </row>
    <row r="915" spans="1:51" s="14" customFormat="1" ht="12">
      <c r="A915" s="14"/>
      <c r="B915" s="247"/>
      <c r="C915" s="248"/>
      <c r="D915" s="230" t="s">
        <v>219</v>
      </c>
      <c r="E915" s="248"/>
      <c r="F915" s="250" t="s">
        <v>1267</v>
      </c>
      <c r="G915" s="248"/>
      <c r="H915" s="251">
        <v>14.722</v>
      </c>
      <c r="I915" s="252"/>
      <c r="J915" s="248"/>
      <c r="K915" s="248"/>
      <c r="L915" s="253"/>
      <c r="M915" s="254"/>
      <c r="N915" s="255"/>
      <c r="O915" s="255"/>
      <c r="P915" s="255"/>
      <c r="Q915" s="255"/>
      <c r="R915" s="255"/>
      <c r="S915" s="255"/>
      <c r="T915" s="256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57" t="s">
        <v>219</v>
      </c>
      <c r="AU915" s="257" t="s">
        <v>81</v>
      </c>
      <c r="AV915" s="14" t="s">
        <v>81</v>
      </c>
      <c r="AW915" s="14" t="s">
        <v>4</v>
      </c>
      <c r="AX915" s="14" t="s">
        <v>79</v>
      </c>
      <c r="AY915" s="257" t="s">
        <v>207</v>
      </c>
    </row>
    <row r="916" spans="1:65" s="2" customFormat="1" ht="24.15" customHeight="1">
      <c r="A916" s="41"/>
      <c r="B916" s="42"/>
      <c r="C916" s="217" t="s">
        <v>1268</v>
      </c>
      <c r="D916" s="217" t="s">
        <v>209</v>
      </c>
      <c r="E916" s="218" t="s">
        <v>1269</v>
      </c>
      <c r="F916" s="219" t="s">
        <v>1270</v>
      </c>
      <c r="G916" s="220" t="s">
        <v>237</v>
      </c>
      <c r="H916" s="221">
        <v>0.258</v>
      </c>
      <c r="I916" s="222"/>
      <c r="J916" s="223">
        <f>ROUND(I916*H916,2)</f>
        <v>0</v>
      </c>
      <c r="K916" s="219" t="s">
        <v>213</v>
      </c>
      <c r="L916" s="47"/>
      <c r="M916" s="224" t="s">
        <v>19</v>
      </c>
      <c r="N916" s="225" t="s">
        <v>43</v>
      </c>
      <c r="O916" s="87"/>
      <c r="P916" s="226">
        <f>O916*H916</f>
        <v>0</v>
      </c>
      <c r="Q916" s="226">
        <v>0</v>
      </c>
      <c r="R916" s="226">
        <f>Q916*H916</f>
        <v>0</v>
      </c>
      <c r="S916" s="226">
        <v>0</v>
      </c>
      <c r="T916" s="227">
        <f>S916*H916</f>
        <v>0</v>
      </c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R916" s="228" t="s">
        <v>351</v>
      </c>
      <c r="AT916" s="228" t="s">
        <v>209</v>
      </c>
      <c r="AU916" s="228" t="s">
        <v>81</v>
      </c>
      <c r="AY916" s="20" t="s">
        <v>207</v>
      </c>
      <c r="BE916" s="229">
        <f>IF(N916="základní",J916,0)</f>
        <v>0</v>
      </c>
      <c r="BF916" s="229">
        <f>IF(N916="snížená",J916,0)</f>
        <v>0</v>
      </c>
      <c r="BG916" s="229">
        <f>IF(N916="zákl. přenesená",J916,0)</f>
        <v>0</v>
      </c>
      <c r="BH916" s="229">
        <f>IF(N916="sníž. přenesená",J916,0)</f>
        <v>0</v>
      </c>
      <c r="BI916" s="229">
        <f>IF(N916="nulová",J916,0)</f>
        <v>0</v>
      </c>
      <c r="BJ916" s="20" t="s">
        <v>79</v>
      </c>
      <c r="BK916" s="229">
        <f>ROUND(I916*H916,2)</f>
        <v>0</v>
      </c>
      <c r="BL916" s="20" t="s">
        <v>351</v>
      </c>
      <c r="BM916" s="228" t="s">
        <v>1271</v>
      </c>
    </row>
    <row r="917" spans="1:47" s="2" customFormat="1" ht="12">
      <c r="A917" s="41"/>
      <c r="B917" s="42"/>
      <c r="C917" s="43"/>
      <c r="D917" s="230" t="s">
        <v>215</v>
      </c>
      <c r="E917" s="43"/>
      <c r="F917" s="231" t="s">
        <v>1272</v>
      </c>
      <c r="G917" s="43"/>
      <c r="H917" s="43"/>
      <c r="I917" s="232"/>
      <c r="J917" s="43"/>
      <c r="K917" s="43"/>
      <c r="L917" s="47"/>
      <c r="M917" s="233"/>
      <c r="N917" s="234"/>
      <c r="O917" s="87"/>
      <c r="P917" s="87"/>
      <c r="Q917" s="87"/>
      <c r="R917" s="87"/>
      <c r="S917" s="87"/>
      <c r="T917" s="88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T917" s="20" t="s">
        <v>215</v>
      </c>
      <c r="AU917" s="20" t="s">
        <v>81</v>
      </c>
    </row>
    <row r="918" spans="1:47" s="2" customFormat="1" ht="12">
      <c r="A918" s="41"/>
      <c r="B918" s="42"/>
      <c r="C918" s="43"/>
      <c r="D918" s="235" t="s">
        <v>217</v>
      </c>
      <c r="E918" s="43"/>
      <c r="F918" s="236" t="s">
        <v>1273</v>
      </c>
      <c r="G918" s="43"/>
      <c r="H918" s="43"/>
      <c r="I918" s="232"/>
      <c r="J918" s="43"/>
      <c r="K918" s="43"/>
      <c r="L918" s="47"/>
      <c r="M918" s="233"/>
      <c r="N918" s="234"/>
      <c r="O918" s="87"/>
      <c r="P918" s="87"/>
      <c r="Q918" s="87"/>
      <c r="R918" s="87"/>
      <c r="S918" s="87"/>
      <c r="T918" s="88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T918" s="20" t="s">
        <v>217</v>
      </c>
      <c r="AU918" s="20" t="s">
        <v>81</v>
      </c>
    </row>
    <row r="919" spans="1:63" s="12" customFormat="1" ht="22.8" customHeight="1">
      <c r="A919" s="12"/>
      <c r="B919" s="201"/>
      <c r="C919" s="202"/>
      <c r="D919" s="203" t="s">
        <v>71</v>
      </c>
      <c r="E919" s="215" t="s">
        <v>1274</v>
      </c>
      <c r="F919" s="215" t="s">
        <v>1275</v>
      </c>
      <c r="G919" s="202"/>
      <c r="H919" s="202"/>
      <c r="I919" s="205"/>
      <c r="J919" s="216">
        <f>BK919</f>
        <v>0</v>
      </c>
      <c r="K919" s="202"/>
      <c r="L919" s="207"/>
      <c r="M919" s="208"/>
      <c r="N919" s="209"/>
      <c r="O919" s="209"/>
      <c r="P919" s="210">
        <f>SUM(P920:P951)</f>
        <v>0</v>
      </c>
      <c r="Q919" s="209"/>
      <c r="R919" s="210">
        <f>SUM(R920:R951)</f>
        <v>0.09715152</v>
      </c>
      <c r="S919" s="209"/>
      <c r="T919" s="211">
        <f>SUM(T920:T951)</f>
        <v>0</v>
      </c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R919" s="212" t="s">
        <v>81</v>
      </c>
      <c r="AT919" s="213" t="s">
        <v>71</v>
      </c>
      <c r="AU919" s="213" t="s">
        <v>79</v>
      </c>
      <c r="AY919" s="212" t="s">
        <v>207</v>
      </c>
      <c r="BK919" s="214">
        <f>SUM(BK920:BK951)</f>
        <v>0</v>
      </c>
    </row>
    <row r="920" spans="1:65" s="2" customFormat="1" ht="16.5" customHeight="1">
      <c r="A920" s="41"/>
      <c r="B920" s="42"/>
      <c r="C920" s="217" t="s">
        <v>1276</v>
      </c>
      <c r="D920" s="217" t="s">
        <v>209</v>
      </c>
      <c r="E920" s="218" t="s">
        <v>1277</v>
      </c>
      <c r="F920" s="219" t="s">
        <v>1278</v>
      </c>
      <c r="G920" s="220" t="s">
        <v>212</v>
      </c>
      <c r="H920" s="221">
        <v>446.032</v>
      </c>
      <c r="I920" s="222"/>
      <c r="J920" s="223">
        <f>ROUND(I920*H920,2)</f>
        <v>0</v>
      </c>
      <c r="K920" s="219" t="s">
        <v>213</v>
      </c>
      <c r="L920" s="47"/>
      <c r="M920" s="224" t="s">
        <v>19</v>
      </c>
      <c r="N920" s="225" t="s">
        <v>43</v>
      </c>
      <c r="O920" s="87"/>
      <c r="P920" s="226">
        <f>O920*H920</f>
        <v>0</v>
      </c>
      <c r="Q920" s="226">
        <v>7E-05</v>
      </c>
      <c r="R920" s="226">
        <f>Q920*H920</f>
        <v>0.031222239999999995</v>
      </c>
      <c r="S920" s="226">
        <v>0</v>
      </c>
      <c r="T920" s="227">
        <f>S920*H920</f>
        <v>0</v>
      </c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R920" s="228" t="s">
        <v>351</v>
      </c>
      <c r="AT920" s="228" t="s">
        <v>209</v>
      </c>
      <c r="AU920" s="228" t="s">
        <v>81</v>
      </c>
      <c r="AY920" s="20" t="s">
        <v>207</v>
      </c>
      <c r="BE920" s="229">
        <f>IF(N920="základní",J920,0)</f>
        <v>0</v>
      </c>
      <c r="BF920" s="229">
        <f>IF(N920="snížená",J920,0)</f>
        <v>0</v>
      </c>
      <c r="BG920" s="229">
        <f>IF(N920="zákl. přenesená",J920,0)</f>
        <v>0</v>
      </c>
      <c r="BH920" s="229">
        <f>IF(N920="sníž. přenesená",J920,0)</f>
        <v>0</v>
      </c>
      <c r="BI920" s="229">
        <f>IF(N920="nulová",J920,0)</f>
        <v>0</v>
      </c>
      <c r="BJ920" s="20" t="s">
        <v>79</v>
      </c>
      <c r="BK920" s="229">
        <f>ROUND(I920*H920,2)</f>
        <v>0</v>
      </c>
      <c r="BL920" s="20" t="s">
        <v>351</v>
      </c>
      <c r="BM920" s="228" t="s">
        <v>1279</v>
      </c>
    </row>
    <row r="921" spans="1:47" s="2" customFormat="1" ht="12">
      <c r="A921" s="41"/>
      <c r="B921" s="42"/>
      <c r="C921" s="43"/>
      <c r="D921" s="230" t="s">
        <v>215</v>
      </c>
      <c r="E921" s="43"/>
      <c r="F921" s="231" t="s">
        <v>1280</v>
      </c>
      <c r="G921" s="43"/>
      <c r="H921" s="43"/>
      <c r="I921" s="232"/>
      <c r="J921" s="43"/>
      <c r="K921" s="43"/>
      <c r="L921" s="47"/>
      <c r="M921" s="233"/>
      <c r="N921" s="234"/>
      <c r="O921" s="87"/>
      <c r="P921" s="87"/>
      <c r="Q921" s="87"/>
      <c r="R921" s="87"/>
      <c r="S921" s="87"/>
      <c r="T921" s="88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T921" s="20" t="s">
        <v>215</v>
      </c>
      <c r="AU921" s="20" t="s">
        <v>81</v>
      </c>
    </row>
    <row r="922" spans="1:47" s="2" customFormat="1" ht="12">
      <c r="A922" s="41"/>
      <c r="B922" s="42"/>
      <c r="C922" s="43"/>
      <c r="D922" s="235" t="s">
        <v>217</v>
      </c>
      <c r="E922" s="43"/>
      <c r="F922" s="236" t="s">
        <v>1281</v>
      </c>
      <c r="G922" s="43"/>
      <c r="H922" s="43"/>
      <c r="I922" s="232"/>
      <c r="J922" s="43"/>
      <c r="K922" s="43"/>
      <c r="L922" s="47"/>
      <c r="M922" s="233"/>
      <c r="N922" s="234"/>
      <c r="O922" s="87"/>
      <c r="P922" s="87"/>
      <c r="Q922" s="87"/>
      <c r="R922" s="87"/>
      <c r="S922" s="87"/>
      <c r="T922" s="88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T922" s="20" t="s">
        <v>217</v>
      </c>
      <c r="AU922" s="20" t="s">
        <v>81</v>
      </c>
    </row>
    <row r="923" spans="1:51" s="14" customFormat="1" ht="12">
      <c r="A923" s="14"/>
      <c r="B923" s="247"/>
      <c r="C923" s="248"/>
      <c r="D923" s="230" t="s">
        <v>219</v>
      </c>
      <c r="E923" s="249" t="s">
        <v>19</v>
      </c>
      <c r="F923" s="250" t="s">
        <v>141</v>
      </c>
      <c r="G923" s="248"/>
      <c r="H923" s="251">
        <v>446.032</v>
      </c>
      <c r="I923" s="252"/>
      <c r="J923" s="248"/>
      <c r="K923" s="248"/>
      <c r="L923" s="253"/>
      <c r="M923" s="254"/>
      <c r="N923" s="255"/>
      <c r="O923" s="255"/>
      <c r="P923" s="255"/>
      <c r="Q923" s="255"/>
      <c r="R923" s="255"/>
      <c r="S923" s="255"/>
      <c r="T923" s="256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57" t="s">
        <v>219</v>
      </c>
      <c r="AU923" s="257" t="s">
        <v>81</v>
      </c>
      <c r="AV923" s="14" t="s">
        <v>81</v>
      </c>
      <c r="AW923" s="14" t="s">
        <v>33</v>
      </c>
      <c r="AX923" s="14" t="s">
        <v>79</v>
      </c>
      <c r="AY923" s="257" t="s">
        <v>207</v>
      </c>
    </row>
    <row r="924" spans="1:65" s="2" customFormat="1" ht="24.15" customHeight="1">
      <c r="A924" s="41"/>
      <c r="B924" s="42"/>
      <c r="C924" s="217" t="s">
        <v>1282</v>
      </c>
      <c r="D924" s="217" t="s">
        <v>209</v>
      </c>
      <c r="E924" s="218" t="s">
        <v>1283</v>
      </c>
      <c r="F924" s="219" t="s">
        <v>1284</v>
      </c>
      <c r="G924" s="220" t="s">
        <v>212</v>
      </c>
      <c r="H924" s="221">
        <v>450.322</v>
      </c>
      <c r="I924" s="222"/>
      <c r="J924" s="223">
        <f>ROUND(I924*H924,2)</f>
        <v>0</v>
      </c>
      <c r="K924" s="219" t="s">
        <v>213</v>
      </c>
      <c r="L924" s="47"/>
      <c r="M924" s="224" t="s">
        <v>19</v>
      </c>
      <c r="N924" s="225" t="s">
        <v>43</v>
      </c>
      <c r="O924" s="87"/>
      <c r="P924" s="226">
        <f>O924*H924</f>
        <v>0</v>
      </c>
      <c r="Q924" s="226">
        <v>8E-05</v>
      </c>
      <c r="R924" s="226">
        <f>Q924*H924</f>
        <v>0.036025760000000004</v>
      </c>
      <c r="S924" s="226">
        <v>0</v>
      </c>
      <c r="T924" s="227">
        <f>S924*H924</f>
        <v>0</v>
      </c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R924" s="228" t="s">
        <v>351</v>
      </c>
      <c r="AT924" s="228" t="s">
        <v>209</v>
      </c>
      <c r="AU924" s="228" t="s">
        <v>81</v>
      </c>
      <c r="AY924" s="20" t="s">
        <v>207</v>
      </c>
      <c r="BE924" s="229">
        <f>IF(N924="základní",J924,0)</f>
        <v>0</v>
      </c>
      <c r="BF924" s="229">
        <f>IF(N924="snížená",J924,0)</f>
        <v>0</v>
      </c>
      <c r="BG924" s="229">
        <f>IF(N924="zákl. přenesená",J924,0)</f>
        <v>0</v>
      </c>
      <c r="BH924" s="229">
        <f>IF(N924="sníž. přenesená",J924,0)</f>
        <v>0</v>
      </c>
      <c r="BI924" s="229">
        <f>IF(N924="nulová",J924,0)</f>
        <v>0</v>
      </c>
      <c r="BJ924" s="20" t="s">
        <v>79</v>
      </c>
      <c r="BK924" s="229">
        <f>ROUND(I924*H924,2)</f>
        <v>0</v>
      </c>
      <c r="BL924" s="20" t="s">
        <v>351</v>
      </c>
      <c r="BM924" s="228" t="s">
        <v>1285</v>
      </c>
    </row>
    <row r="925" spans="1:47" s="2" customFormat="1" ht="12">
      <c r="A925" s="41"/>
      <c r="B925" s="42"/>
      <c r="C925" s="43"/>
      <c r="D925" s="230" t="s">
        <v>215</v>
      </c>
      <c r="E925" s="43"/>
      <c r="F925" s="231" t="s">
        <v>1286</v>
      </c>
      <c r="G925" s="43"/>
      <c r="H925" s="43"/>
      <c r="I925" s="232"/>
      <c r="J925" s="43"/>
      <c r="K925" s="43"/>
      <c r="L925" s="47"/>
      <c r="M925" s="233"/>
      <c r="N925" s="234"/>
      <c r="O925" s="87"/>
      <c r="P925" s="87"/>
      <c r="Q925" s="87"/>
      <c r="R925" s="87"/>
      <c r="S925" s="87"/>
      <c r="T925" s="88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T925" s="20" t="s">
        <v>215</v>
      </c>
      <c r="AU925" s="20" t="s">
        <v>81</v>
      </c>
    </row>
    <row r="926" spans="1:47" s="2" customFormat="1" ht="12">
      <c r="A926" s="41"/>
      <c r="B926" s="42"/>
      <c r="C926" s="43"/>
      <c r="D926" s="235" t="s">
        <v>217</v>
      </c>
      <c r="E926" s="43"/>
      <c r="F926" s="236" t="s">
        <v>1287</v>
      </c>
      <c r="G926" s="43"/>
      <c r="H926" s="43"/>
      <c r="I926" s="232"/>
      <c r="J926" s="43"/>
      <c r="K926" s="43"/>
      <c r="L926" s="47"/>
      <c r="M926" s="233"/>
      <c r="N926" s="234"/>
      <c r="O926" s="87"/>
      <c r="P926" s="87"/>
      <c r="Q926" s="87"/>
      <c r="R926" s="87"/>
      <c r="S926" s="87"/>
      <c r="T926" s="88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T926" s="20" t="s">
        <v>217</v>
      </c>
      <c r="AU926" s="20" t="s">
        <v>81</v>
      </c>
    </row>
    <row r="927" spans="1:51" s="14" customFormat="1" ht="12">
      <c r="A927" s="14"/>
      <c r="B927" s="247"/>
      <c r="C927" s="248"/>
      <c r="D927" s="230" t="s">
        <v>219</v>
      </c>
      <c r="E927" s="249" t="s">
        <v>19</v>
      </c>
      <c r="F927" s="250" t="s">
        <v>141</v>
      </c>
      <c r="G927" s="248"/>
      <c r="H927" s="251">
        <v>446.032</v>
      </c>
      <c r="I927" s="252"/>
      <c r="J927" s="248"/>
      <c r="K927" s="248"/>
      <c r="L927" s="253"/>
      <c r="M927" s="254"/>
      <c r="N927" s="255"/>
      <c r="O927" s="255"/>
      <c r="P927" s="255"/>
      <c r="Q927" s="255"/>
      <c r="R927" s="255"/>
      <c r="S927" s="255"/>
      <c r="T927" s="256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57" t="s">
        <v>219</v>
      </c>
      <c r="AU927" s="257" t="s">
        <v>81</v>
      </c>
      <c r="AV927" s="14" t="s">
        <v>81</v>
      </c>
      <c r="AW927" s="14" t="s">
        <v>33</v>
      </c>
      <c r="AX927" s="14" t="s">
        <v>72</v>
      </c>
      <c r="AY927" s="257" t="s">
        <v>207</v>
      </c>
    </row>
    <row r="928" spans="1:51" s="14" customFormat="1" ht="12">
      <c r="A928" s="14"/>
      <c r="B928" s="247"/>
      <c r="C928" s="248"/>
      <c r="D928" s="230" t="s">
        <v>219</v>
      </c>
      <c r="E928" s="249" t="s">
        <v>19</v>
      </c>
      <c r="F928" s="250" t="s">
        <v>1288</v>
      </c>
      <c r="G928" s="248"/>
      <c r="H928" s="251">
        <v>4.29</v>
      </c>
      <c r="I928" s="252"/>
      <c r="J928" s="248"/>
      <c r="K928" s="248"/>
      <c r="L928" s="253"/>
      <c r="M928" s="254"/>
      <c r="N928" s="255"/>
      <c r="O928" s="255"/>
      <c r="P928" s="255"/>
      <c r="Q928" s="255"/>
      <c r="R928" s="255"/>
      <c r="S928" s="255"/>
      <c r="T928" s="256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57" t="s">
        <v>219</v>
      </c>
      <c r="AU928" s="257" t="s">
        <v>81</v>
      </c>
      <c r="AV928" s="14" t="s">
        <v>81</v>
      </c>
      <c r="AW928" s="14" t="s">
        <v>33</v>
      </c>
      <c r="AX928" s="14" t="s">
        <v>72</v>
      </c>
      <c r="AY928" s="257" t="s">
        <v>207</v>
      </c>
    </row>
    <row r="929" spans="1:51" s="15" customFormat="1" ht="12">
      <c r="A929" s="15"/>
      <c r="B929" s="258"/>
      <c r="C929" s="259"/>
      <c r="D929" s="230" t="s">
        <v>219</v>
      </c>
      <c r="E929" s="260" t="s">
        <v>19</v>
      </c>
      <c r="F929" s="261" t="s">
        <v>222</v>
      </c>
      <c r="G929" s="259"/>
      <c r="H929" s="262">
        <v>450.322</v>
      </c>
      <c r="I929" s="263"/>
      <c r="J929" s="259"/>
      <c r="K929" s="259"/>
      <c r="L929" s="264"/>
      <c r="M929" s="265"/>
      <c r="N929" s="266"/>
      <c r="O929" s="266"/>
      <c r="P929" s="266"/>
      <c r="Q929" s="266"/>
      <c r="R929" s="266"/>
      <c r="S929" s="266"/>
      <c r="T929" s="267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T929" s="268" t="s">
        <v>219</v>
      </c>
      <c r="AU929" s="268" t="s">
        <v>81</v>
      </c>
      <c r="AV929" s="15" t="s">
        <v>111</v>
      </c>
      <c r="AW929" s="15" t="s">
        <v>33</v>
      </c>
      <c r="AX929" s="15" t="s">
        <v>79</v>
      </c>
      <c r="AY929" s="268" t="s">
        <v>207</v>
      </c>
    </row>
    <row r="930" spans="1:65" s="2" customFormat="1" ht="16.5" customHeight="1">
      <c r="A930" s="41"/>
      <c r="B930" s="42"/>
      <c r="C930" s="217" t="s">
        <v>1289</v>
      </c>
      <c r="D930" s="217" t="s">
        <v>209</v>
      </c>
      <c r="E930" s="218" t="s">
        <v>1290</v>
      </c>
      <c r="F930" s="219" t="s">
        <v>1291</v>
      </c>
      <c r="G930" s="220" t="s">
        <v>212</v>
      </c>
      <c r="H930" s="221">
        <v>446.032</v>
      </c>
      <c r="I930" s="222"/>
      <c r="J930" s="223">
        <f>ROUND(I930*H930,2)</f>
        <v>0</v>
      </c>
      <c r="K930" s="219" t="s">
        <v>213</v>
      </c>
      <c r="L930" s="47"/>
      <c r="M930" s="224" t="s">
        <v>19</v>
      </c>
      <c r="N930" s="225" t="s">
        <v>43</v>
      </c>
      <c r="O930" s="87"/>
      <c r="P930" s="226">
        <f>O930*H930</f>
        <v>0</v>
      </c>
      <c r="Q930" s="226">
        <v>0</v>
      </c>
      <c r="R930" s="226">
        <f>Q930*H930</f>
        <v>0</v>
      </c>
      <c r="S930" s="226">
        <v>0</v>
      </c>
      <c r="T930" s="227">
        <f>S930*H930</f>
        <v>0</v>
      </c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R930" s="228" t="s">
        <v>351</v>
      </c>
      <c r="AT930" s="228" t="s">
        <v>209</v>
      </c>
      <c r="AU930" s="228" t="s">
        <v>81</v>
      </c>
      <c r="AY930" s="20" t="s">
        <v>207</v>
      </c>
      <c r="BE930" s="229">
        <f>IF(N930="základní",J930,0)</f>
        <v>0</v>
      </c>
      <c r="BF930" s="229">
        <f>IF(N930="snížená",J930,0)</f>
        <v>0</v>
      </c>
      <c r="BG930" s="229">
        <f>IF(N930="zákl. přenesená",J930,0)</f>
        <v>0</v>
      </c>
      <c r="BH930" s="229">
        <f>IF(N930="sníž. přenesená",J930,0)</f>
        <v>0</v>
      </c>
      <c r="BI930" s="229">
        <f>IF(N930="nulová",J930,0)</f>
        <v>0</v>
      </c>
      <c r="BJ930" s="20" t="s">
        <v>79</v>
      </c>
      <c r="BK930" s="229">
        <f>ROUND(I930*H930,2)</f>
        <v>0</v>
      </c>
      <c r="BL930" s="20" t="s">
        <v>351</v>
      </c>
      <c r="BM930" s="228" t="s">
        <v>1292</v>
      </c>
    </row>
    <row r="931" spans="1:47" s="2" customFormat="1" ht="12">
      <c r="A931" s="41"/>
      <c r="B931" s="42"/>
      <c r="C931" s="43"/>
      <c r="D931" s="230" t="s">
        <v>215</v>
      </c>
      <c r="E931" s="43"/>
      <c r="F931" s="231" t="s">
        <v>1293</v>
      </c>
      <c r="G931" s="43"/>
      <c r="H931" s="43"/>
      <c r="I931" s="232"/>
      <c r="J931" s="43"/>
      <c r="K931" s="43"/>
      <c r="L931" s="47"/>
      <c r="M931" s="233"/>
      <c r="N931" s="234"/>
      <c r="O931" s="87"/>
      <c r="P931" s="87"/>
      <c r="Q931" s="87"/>
      <c r="R931" s="87"/>
      <c r="S931" s="87"/>
      <c r="T931" s="88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T931" s="20" t="s">
        <v>215</v>
      </c>
      <c r="AU931" s="20" t="s">
        <v>81</v>
      </c>
    </row>
    <row r="932" spans="1:47" s="2" customFormat="1" ht="12">
      <c r="A932" s="41"/>
      <c r="B932" s="42"/>
      <c r="C932" s="43"/>
      <c r="D932" s="235" t="s">
        <v>217</v>
      </c>
      <c r="E932" s="43"/>
      <c r="F932" s="236" t="s">
        <v>1294</v>
      </c>
      <c r="G932" s="43"/>
      <c r="H932" s="43"/>
      <c r="I932" s="232"/>
      <c r="J932" s="43"/>
      <c r="K932" s="43"/>
      <c r="L932" s="47"/>
      <c r="M932" s="233"/>
      <c r="N932" s="234"/>
      <c r="O932" s="87"/>
      <c r="P932" s="87"/>
      <c r="Q932" s="87"/>
      <c r="R932" s="87"/>
      <c r="S932" s="87"/>
      <c r="T932" s="88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T932" s="20" t="s">
        <v>217</v>
      </c>
      <c r="AU932" s="20" t="s">
        <v>81</v>
      </c>
    </row>
    <row r="933" spans="1:51" s="14" customFormat="1" ht="12">
      <c r="A933" s="14"/>
      <c r="B933" s="247"/>
      <c r="C933" s="248"/>
      <c r="D933" s="230" t="s">
        <v>219</v>
      </c>
      <c r="E933" s="249" t="s">
        <v>19</v>
      </c>
      <c r="F933" s="250" t="s">
        <v>141</v>
      </c>
      <c r="G933" s="248"/>
      <c r="H933" s="251">
        <v>446.032</v>
      </c>
      <c r="I933" s="252"/>
      <c r="J933" s="248"/>
      <c r="K933" s="248"/>
      <c r="L933" s="253"/>
      <c r="M933" s="254"/>
      <c r="N933" s="255"/>
      <c r="O933" s="255"/>
      <c r="P933" s="255"/>
      <c r="Q933" s="255"/>
      <c r="R933" s="255"/>
      <c r="S933" s="255"/>
      <c r="T933" s="256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57" t="s">
        <v>219</v>
      </c>
      <c r="AU933" s="257" t="s">
        <v>81</v>
      </c>
      <c r="AV933" s="14" t="s">
        <v>81</v>
      </c>
      <c r="AW933" s="14" t="s">
        <v>33</v>
      </c>
      <c r="AX933" s="14" t="s">
        <v>79</v>
      </c>
      <c r="AY933" s="257" t="s">
        <v>207</v>
      </c>
    </row>
    <row r="934" spans="1:65" s="2" customFormat="1" ht="24.15" customHeight="1">
      <c r="A934" s="41"/>
      <c r="B934" s="42"/>
      <c r="C934" s="217" t="s">
        <v>1295</v>
      </c>
      <c r="D934" s="217" t="s">
        <v>209</v>
      </c>
      <c r="E934" s="218" t="s">
        <v>1296</v>
      </c>
      <c r="F934" s="219" t="s">
        <v>1297</v>
      </c>
      <c r="G934" s="220" t="s">
        <v>212</v>
      </c>
      <c r="H934" s="221">
        <v>446.032</v>
      </c>
      <c r="I934" s="222"/>
      <c r="J934" s="223">
        <f>ROUND(I934*H934,2)</f>
        <v>0</v>
      </c>
      <c r="K934" s="219" t="s">
        <v>213</v>
      </c>
      <c r="L934" s="47"/>
      <c r="M934" s="224" t="s">
        <v>19</v>
      </c>
      <c r="N934" s="225" t="s">
        <v>43</v>
      </c>
      <c r="O934" s="87"/>
      <c r="P934" s="226">
        <f>O934*H934</f>
        <v>0</v>
      </c>
      <c r="Q934" s="226">
        <v>6E-05</v>
      </c>
      <c r="R934" s="226">
        <f>Q934*H934</f>
        <v>0.026761919999999998</v>
      </c>
      <c r="S934" s="226">
        <v>0</v>
      </c>
      <c r="T934" s="227">
        <f>S934*H934</f>
        <v>0</v>
      </c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R934" s="228" t="s">
        <v>351</v>
      </c>
      <c r="AT934" s="228" t="s">
        <v>209</v>
      </c>
      <c r="AU934" s="228" t="s">
        <v>81</v>
      </c>
      <c r="AY934" s="20" t="s">
        <v>207</v>
      </c>
      <c r="BE934" s="229">
        <f>IF(N934="základní",J934,0)</f>
        <v>0</v>
      </c>
      <c r="BF934" s="229">
        <f>IF(N934="snížená",J934,0)</f>
        <v>0</v>
      </c>
      <c r="BG934" s="229">
        <f>IF(N934="zákl. přenesená",J934,0)</f>
        <v>0</v>
      </c>
      <c r="BH934" s="229">
        <f>IF(N934="sníž. přenesená",J934,0)</f>
        <v>0</v>
      </c>
      <c r="BI934" s="229">
        <f>IF(N934="nulová",J934,0)</f>
        <v>0</v>
      </c>
      <c r="BJ934" s="20" t="s">
        <v>79</v>
      </c>
      <c r="BK934" s="229">
        <f>ROUND(I934*H934,2)</f>
        <v>0</v>
      </c>
      <c r="BL934" s="20" t="s">
        <v>351</v>
      </c>
      <c r="BM934" s="228" t="s">
        <v>1298</v>
      </c>
    </row>
    <row r="935" spans="1:47" s="2" customFormat="1" ht="12">
      <c r="A935" s="41"/>
      <c r="B935" s="42"/>
      <c r="C935" s="43"/>
      <c r="D935" s="230" t="s">
        <v>215</v>
      </c>
      <c r="E935" s="43"/>
      <c r="F935" s="231" t="s">
        <v>1299</v>
      </c>
      <c r="G935" s="43"/>
      <c r="H935" s="43"/>
      <c r="I935" s="232"/>
      <c r="J935" s="43"/>
      <c r="K935" s="43"/>
      <c r="L935" s="47"/>
      <c r="M935" s="233"/>
      <c r="N935" s="234"/>
      <c r="O935" s="87"/>
      <c r="P935" s="87"/>
      <c r="Q935" s="87"/>
      <c r="R935" s="87"/>
      <c r="S935" s="87"/>
      <c r="T935" s="88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T935" s="20" t="s">
        <v>215</v>
      </c>
      <c r="AU935" s="20" t="s">
        <v>81</v>
      </c>
    </row>
    <row r="936" spans="1:47" s="2" customFormat="1" ht="12">
      <c r="A936" s="41"/>
      <c r="B936" s="42"/>
      <c r="C936" s="43"/>
      <c r="D936" s="235" t="s">
        <v>217</v>
      </c>
      <c r="E936" s="43"/>
      <c r="F936" s="236" t="s">
        <v>1300</v>
      </c>
      <c r="G936" s="43"/>
      <c r="H936" s="43"/>
      <c r="I936" s="232"/>
      <c r="J936" s="43"/>
      <c r="K936" s="43"/>
      <c r="L936" s="47"/>
      <c r="M936" s="233"/>
      <c r="N936" s="234"/>
      <c r="O936" s="87"/>
      <c r="P936" s="87"/>
      <c r="Q936" s="87"/>
      <c r="R936" s="87"/>
      <c r="S936" s="87"/>
      <c r="T936" s="88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T936" s="20" t="s">
        <v>217</v>
      </c>
      <c r="AU936" s="20" t="s">
        <v>81</v>
      </c>
    </row>
    <row r="937" spans="1:51" s="14" customFormat="1" ht="12">
      <c r="A937" s="14"/>
      <c r="B937" s="247"/>
      <c r="C937" s="248"/>
      <c r="D937" s="230" t="s">
        <v>219</v>
      </c>
      <c r="E937" s="249" t="s">
        <v>19</v>
      </c>
      <c r="F937" s="250" t="s">
        <v>141</v>
      </c>
      <c r="G937" s="248"/>
      <c r="H937" s="251">
        <v>446.032</v>
      </c>
      <c r="I937" s="252"/>
      <c r="J937" s="248"/>
      <c r="K937" s="248"/>
      <c r="L937" s="253"/>
      <c r="M937" s="254"/>
      <c r="N937" s="255"/>
      <c r="O937" s="255"/>
      <c r="P937" s="255"/>
      <c r="Q937" s="255"/>
      <c r="R937" s="255"/>
      <c r="S937" s="255"/>
      <c r="T937" s="256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57" t="s">
        <v>219</v>
      </c>
      <c r="AU937" s="257" t="s">
        <v>81</v>
      </c>
      <c r="AV937" s="14" t="s">
        <v>81</v>
      </c>
      <c r="AW937" s="14" t="s">
        <v>33</v>
      </c>
      <c r="AX937" s="14" t="s">
        <v>79</v>
      </c>
      <c r="AY937" s="257" t="s">
        <v>207</v>
      </c>
    </row>
    <row r="938" spans="1:65" s="2" customFormat="1" ht="24.15" customHeight="1">
      <c r="A938" s="41"/>
      <c r="B938" s="42"/>
      <c r="C938" s="217" t="s">
        <v>1301</v>
      </c>
      <c r="D938" s="217" t="s">
        <v>209</v>
      </c>
      <c r="E938" s="218" t="s">
        <v>1302</v>
      </c>
      <c r="F938" s="219" t="s">
        <v>1303</v>
      </c>
      <c r="G938" s="220" t="s">
        <v>212</v>
      </c>
      <c r="H938" s="221">
        <v>4.29</v>
      </c>
      <c r="I938" s="222"/>
      <c r="J938" s="223">
        <f>ROUND(I938*H938,2)</f>
        <v>0</v>
      </c>
      <c r="K938" s="219" t="s">
        <v>213</v>
      </c>
      <c r="L938" s="47"/>
      <c r="M938" s="224" t="s">
        <v>19</v>
      </c>
      <c r="N938" s="225" t="s">
        <v>43</v>
      </c>
      <c r="O938" s="87"/>
      <c r="P938" s="226">
        <f>O938*H938</f>
        <v>0</v>
      </c>
      <c r="Q938" s="226">
        <v>0.00012</v>
      </c>
      <c r="R938" s="226">
        <f>Q938*H938</f>
        <v>0.0005148</v>
      </c>
      <c r="S938" s="226">
        <v>0</v>
      </c>
      <c r="T938" s="227">
        <f>S938*H938</f>
        <v>0</v>
      </c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R938" s="228" t="s">
        <v>351</v>
      </c>
      <c r="AT938" s="228" t="s">
        <v>209</v>
      </c>
      <c r="AU938" s="228" t="s">
        <v>81</v>
      </c>
      <c r="AY938" s="20" t="s">
        <v>207</v>
      </c>
      <c r="BE938" s="229">
        <f>IF(N938="základní",J938,0)</f>
        <v>0</v>
      </c>
      <c r="BF938" s="229">
        <f>IF(N938="snížená",J938,0)</f>
        <v>0</v>
      </c>
      <c r="BG938" s="229">
        <f>IF(N938="zákl. přenesená",J938,0)</f>
        <v>0</v>
      </c>
      <c r="BH938" s="229">
        <f>IF(N938="sníž. přenesená",J938,0)</f>
        <v>0</v>
      </c>
      <c r="BI938" s="229">
        <f>IF(N938="nulová",J938,0)</f>
        <v>0</v>
      </c>
      <c r="BJ938" s="20" t="s">
        <v>79</v>
      </c>
      <c r="BK938" s="229">
        <f>ROUND(I938*H938,2)</f>
        <v>0</v>
      </c>
      <c r="BL938" s="20" t="s">
        <v>351</v>
      </c>
      <c r="BM938" s="228" t="s">
        <v>1304</v>
      </c>
    </row>
    <row r="939" spans="1:47" s="2" customFormat="1" ht="12">
      <c r="A939" s="41"/>
      <c r="B939" s="42"/>
      <c r="C939" s="43"/>
      <c r="D939" s="230" t="s">
        <v>215</v>
      </c>
      <c r="E939" s="43"/>
      <c r="F939" s="231" t="s">
        <v>1305</v>
      </c>
      <c r="G939" s="43"/>
      <c r="H939" s="43"/>
      <c r="I939" s="232"/>
      <c r="J939" s="43"/>
      <c r="K939" s="43"/>
      <c r="L939" s="47"/>
      <c r="M939" s="233"/>
      <c r="N939" s="234"/>
      <c r="O939" s="87"/>
      <c r="P939" s="87"/>
      <c r="Q939" s="87"/>
      <c r="R939" s="87"/>
      <c r="S939" s="87"/>
      <c r="T939" s="88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T939" s="20" t="s">
        <v>215</v>
      </c>
      <c r="AU939" s="20" t="s">
        <v>81</v>
      </c>
    </row>
    <row r="940" spans="1:47" s="2" customFormat="1" ht="12">
      <c r="A940" s="41"/>
      <c r="B940" s="42"/>
      <c r="C940" s="43"/>
      <c r="D940" s="235" t="s">
        <v>217</v>
      </c>
      <c r="E940" s="43"/>
      <c r="F940" s="236" t="s">
        <v>1306</v>
      </c>
      <c r="G940" s="43"/>
      <c r="H940" s="43"/>
      <c r="I940" s="232"/>
      <c r="J940" s="43"/>
      <c r="K940" s="43"/>
      <c r="L940" s="47"/>
      <c r="M940" s="233"/>
      <c r="N940" s="234"/>
      <c r="O940" s="87"/>
      <c r="P940" s="87"/>
      <c r="Q940" s="87"/>
      <c r="R940" s="87"/>
      <c r="S940" s="87"/>
      <c r="T940" s="88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T940" s="20" t="s">
        <v>217</v>
      </c>
      <c r="AU940" s="20" t="s">
        <v>81</v>
      </c>
    </row>
    <row r="941" spans="1:51" s="14" customFormat="1" ht="12">
      <c r="A941" s="14"/>
      <c r="B941" s="247"/>
      <c r="C941" s="248"/>
      <c r="D941" s="230" t="s">
        <v>219</v>
      </c>
      <c r="E941" s="249" t="s">
        <v>19</v>
      </c>
      <c r="F941" s="250" t="s">
        <v>1288</v>
      </c>
      <c r="G941" s="248"/>
      <c r="H941" s="251">
        <v>4.29</v>
      </c>
      <c r="I941" s="252"/>
      <c r="J941" s="248"/>
      <c r="K941" s="248"/>
      <c r="L941" s="253"/>
      <c r="M941" s="254"/>
      <c r="N941" s="255"/>
      <c r="O941" s="255"/>
      <c r="P941" s="255"/>
      <c r="Q941" s="255"/>
      <c r="R941" s="255"/>
      <c r="S941" s="255"/>
      <c r="T941" s="256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57" t="s">
        <v>219</v>
      </c>
      <c r="AU941" s="257" t="s">
        <v>81</v>
      </c>
      <c r="AV941" s="14" t="s">
        <v>81</v>
      </c>
      <c r="AW941" s="14" t="s">
        <v>33</v>
      </c>
      <c r="AX941" s="14" t="s">
        <v>79</v>
      </c>
      <c r="AY941" s="257" t="s">
        <v>207</v>
      </c>
    </row>
    <row r="942" spans="1:65" s="2" customFormat="1" ht="24.15" customHeight="1">
      <c r="A942" s="41"/>
      <c r="B942" s="42"/>
      <c r="C942" s="217" t="s">
        <v>1307</v>
      </c>
      <c r="D942" s="217" t="s">
        <v>209</v>
      </c>
      <c r="E942" s="218" t="s">
        <v>1308</v>
      </c>
      <c r="F942" s="219" t="s">
        <v>1309</v>
      </c>
      <c r="G942" s="220" t="s">
        <v>212</v>
      </c>
      <c r="H942" s="221">
        <v>4.29</v>
      </c>
      <c r="I942" s="222"/>
      <c r="J942" s="223">
        <f>ROUND(I942*H942,2)</f>
        <v>0</v>
      </c>
      <c r="K942" s="219" t="s">
        <v>213</v>
      </c>
      <c r="L942" s="47"/>
      <c r="M942" s="224" t="s">
        <v>19</v>
      </c>
      <c r="N942" s="225" t="s">
        <v>43</v>
      </c>
      <c r="O942" s="87"/>
      <c r="P942" s="226">
        <f>O942*H942</f>
        <v>0</v>
      </c>
      <c r="Q942" s="226">
        <v>0.00012</v>
      </c>
      <c r="R942" s="226">
        <f>Q942*H942</f>
        <v>0.0005148</v>
      </c>
      <c r="S942" s="226">
        <v>0</v>
      </c>
      <c r="T942" s="227">
        <f>S942*H942</f>
        <v>0</v>
      </c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R942" s="228" t="s">
        <v>351</v>
      </c>
      <c r="AT942" s="228" t="s">
        <v>209</v>
      </c>
      <c r="AU942" s="228" t="s">
        <v>81</v>
      </c>
      <c r="AY942" s="20" t="s">
        <v>207</v>
      </c>
      <c r="BE942" s="229">
        <f>IF(N942="základní",J942,0)</f>
        <v>0</v>
      </c>
      <c r="BF942" s="229">
        <f>IF(N942="snížená",J942,0)</f>
        <v>0</v>
      </c>
      <c r="BG942" s="229">
        <f>IF(N942="zákl. přenesená",J942,0)</f>
        <v>0</v>
      </c>
      <c r="BH942" s="229">
        <f>IF(N942="sníž. přenesená",J942,0)</f>
        <v>0</v>
      </c>
      <c r="BI942" s="229">
        <f>IF(N942="nulová",J942,0)</f>
        <v>0</v>
      </c>
      <c r="BJ942" s="20" t="s">
        <v>79</v>
      </c>
      <c r="BK942" s="229">
        <f>ROUND(I942*H942,2)</f>
        <v>0</v>
      </c>
      <c r="BL942" s="20" t="s">
        <v>351</v>
      </c>
      <c r="BM942" s="228" t="s">
        <v>1310</v>
      </c>
    </row>
    <row r="943" spans="1:47" s="2" customFormat="1" ht="12">
      <c r="A943" s="41"/>
      <c r="B943" s="42"/>
      <c r="C943" s="43"/>
      <c r="D943" s="230" t="s">
        <v>215</v>
      </c>
      <c r="E943" s="43"/>
      <c r="F943" s="231" t="s">
        <v>1311</v>
      </c>
      <c r="G943" s="43"/>
      <c r="H943" s="43"/>
      <c r="I943" s="232"/>
      <c r="J943" s="43"/>
      <c r="K943" s="43"/>
      <c r="L943" s="47"/>
      <c r="M943" s="233"/>
      <c r="N943" s="234"/>
      <c r="O943" s="87"/>
      <c r="P943" s="87"/>
      <c r="Q943" s="87"/>
      <c r="R943" s="87"/>
      <c r="S943" s="87"/>
      <c r="T943" s="88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T943" s="20" t="s">
        <v>215</v>
      </c>
      <c r="AU943" s="20" t="s">
        <v>81</v>
      </c>
    </row>
    <row r="944" spans="1:47" s="2" customFormat="1" ht="12">
      <c r="A944" s="41"/>
      <c r="B944" s="42"/>
      <c r="C944" s="43"/>
      <c r="D944" s="235" t="s">
        <v>217</v>
      </c>
      <c r="E944" s="43"/>
      <c r="F944" s="236" t="s">
        <v>1312</v>
      </c>
      <c r="G944" s="43"/>
      <c r="H944" s="43"/>
      <c r="I944" s="232"/>
      <c r="J944" s="43"/>
      <c r="K944" s="43"/>
      <c r="L944" s="47"/>
      <c r="M944" s="233"/>
      <c r="N944" s="234"/>
      <c r="O944" s="87"/>
      <c r="P944" s="87"/>
      <c r="Q944" s="87"/>
      <c r="R944" s="87"/>
      <c r="S944" s="87"/>
      <c r="T944" s="88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T944" s="20" t="s">
        <v>217</v>
      </c>
      <c r="AU944" s="20" t="s">
        <v>81</v>
      </c>
    </row>
    <row r="945" spans="1:51" s="14" customFormat="1" ht="12">
      <c r="A945" s="14"/>
      <c r="B945" s="247"/>
      <c r="C945" s="248"/>
      <c r="D945" s="230" t="s">
        <v>219</v>
      </c>
      <c r="E945" s="249" t="s">
        <v>19</v>
      </c>
      <c r="F945" s="250" t="s">
        <v>1288</v>
      </c>
      <c r="G945" s="248"/>
      <c r="H945" s="251">
        <v>4.29</v>
      </c>
      <c r="I945" s="252"/>
      <c r="J945" s="248"/>
      <c r="K945" s="248"/>
      <c r="L945" s="253"/>
      <c r="M945" s="254"/>
      <c r="N945" s="255"/>
      <c r="O945" s="255"/>
      <c r="P945" s="255"/>
      <c r="Q945" s="255"/>
      <c r="R945" s="255"/>
      <c r="S945" s="255"/>
      <c r="T945" s="256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57" t="s">
        <v>219</v>
      </c>
      <c r="AU945" s="257" t="s">
        <v>81</v>
      </c>
      <c r="AV945" s="14" t="s">
        <v>81</v>
      </c>
      <c r="AW945" s="14" t="s">
        <v>33</v>
      </c>
      <c r="AX945" s="14" t="s">
        <v>79</v>
      </c>
      <c r="AY945" s="257" t="s">
        <v>207</v>
      </c>
    </row>
    <row r="946" spans="1:65" s="2" customFormat="1" ht="24.15" customHeight="1">
      <c r="A946" s="41"/>
      <c r="B946" s="42"/>
      <c r="C946" s="217" t="s">
        <v>1313</v>
      </c>
      <c r="D946" s="217" t="s">
        <v>209</v>
      </c>
      <c r="E946" s="218" t="s">
        <v>1314</v>
      </c>
      <c r="F946" s="219" t="s">
        <v>1315</v>
      </c>
      <c r="G946" s="220" t="s">
        <v>212</v>
      </c>
      <c r="H946" s="221">
        <v>3.2</v>
      </c>
      <c r="I946" s="222"/>
      <c r="J946" s="223">
        <f>ROUND(I946*H946,2)</f>
        <v>0</v>
      </c>
      <c r="K946" s="219" t="s">
        <v>213</v>
      </c>
      <c r="L946" s="47"/>
      <c r="M946" s="224" t="s">
        <v>19</v>
      </c>
      <c r="N946" s="225" t="s">
        <v>43</v>
      </c>
      <c r="O946" s="87"/>
      <c r="P946" s="226">
        <f>O946*H946</f>
        <v>0</v>
      </c>
      <c r="Q946" s="226">
        <v>0.00066</v>
      </c>
      <c r="R946" s="226">
        <f>Q946*H946</f>
        <v>0.002112</v>
      </c>
      <c r="S946" s="226">
        <v>0</v>
      </c>
      <c r="T946" s="227">
        <f>S946*H946</f>
        <v>0</v>
      </c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R946" s="228" t="s">
        <v>351</v>
      </c>
      <c r="AT946" s="228" t="s">
        <v>209</v>
      </c>
      <c r="AU946" s="228" t="s">
        <v>81</v>
      </c>
      <c r="AY946" s="20" t="s">
        <v>207</v>
      </c>
      <c r="BE946" s="229">
        <f>IF(N946="základní",J946,0)</f>
        <v>0</v>
      </c>
      <c r="BF946" s="229">
        <f>IF(N946="snížená",J946,0)</f>
        <v>0</v>
      </c>
      <c r="BG946" s="229">
        <f>IF(N946="zákl. přenesená",J946,0)</f>
        <v>0</v>
      </c>
      <c r="BH946" s="229">
        <f>IF(N946="sníž. přenesená",J946,0)</f>
        <v>0</v>
      </c>
      <c r="BI946" s="229">
        <f>IF(N946="nulová",J946,0)</f>
        <v>0</v>
      </c>
      <c r="BJ946" s="20" t="s">
        <v>79</v>
      </c>
      <c r="BK946" s="229">
        <f>ROUND(I946*H946,2)</f>
        <v>0</v>
      </c>
      <c r="BL946" s="20" t="s">
        <v>351</v>
      </c>
      <c r="BM946" s="228" t="s">
        <v>1316</v>
      </c>
    </row>
    <row r="947" spans="1:47" s="2" customFormat="1" ht="12">
      <c r="A947" s="41"/>
      <c r="B947" s="42"/>
      <c r="C947" s="43"/>
      <c r="D947" s="230" t="s">
        <v>215</v>
      </c>
      <c r="E947" s="43"/>
      <c r="F947" s="231" t="s">
        <v>1317</v>
      </c>
      <c r="G947" s="43"/>
      <c r="H947" s="43"/>
      <c r="I947" s="232"/>
      <c r="J947" s="43"/>
      <c r="K947" s="43"/>
      <c r="L947" s="47"/>
      <c r="M947" s="233"/>
      <c r="N947" s="234"/>
      <c r="O947" s="87"/>
      <c r="P947" s="87"/>
      <c r="Q947" s="87"/>
      <c r="R947" s="87"/>
      <c r="S947" s="87"/>
      <c r="T947" s="88"/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T947" s="20" t="s">
        <v>215</v>
      </c>
      <c r="AU947" s="20" t="s">
        <v>81</v>
      </c>
    </row>
    <row r="948" spans="1:47" s="2" customFormat="1" ht="12">
      <c r="A948" s="41"/>
      <c r="B948" s="42"/>
      <c r="C948" s="43"/>
      <c r="D948" s="235" t="s">
        <v>217</v>
      </c>
      <c r="E948" s="43"/>
      <c r="F948" s="236" t="s">
        <v>1318</v>
      </c>
      <c r="G948" s="43"/>
      <c r="H948" s="43"/>
      <c r="I948" s="232"/>
      <c r="J948" s="43"/>
      <c r="K948" s="43"/>
      <c r="L948" s="47"/>
      <c r="M948" s="233"/>
      <c r="N948" s="234"/>
      <c r="O948" s="87"/>
      <c r="P948" s="87"/>
      <c r="Q948" s="87"/>
      <c r="R948" s="87"/>
      <c r="S948" s="87"/>
      <c r="T948" s="88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T948" s="20" t="s">
        <v>217</v>
      </c>
      <c r="AU948" s="20" t="s">
        <v>81</v>
      </c>
    </row>
    <row r="949" spans="1:51" s="13" customFormat="1" ht="12">
      <c r="A949" s="13"/>
      <c r="B949" s="237"/>
      <c r="C949" s="238"/>
      <c r="D949" s="230" t="s">
        <v>219</v>
      </c>
      <c r="E949" s="239" t="s">
        <v>19</v>
      </c>
      <c r="F949" s="240" t="s">
        <v>543</v>
      </c>
      <c r="G949" s="238"/>
      <c r="H949" s="239" t="s">
        <v>19</v>
      </c>
      <c r="I949" s="241"/>
      <c r="J949" s="238"/>
      <c r="K949" s="238"/>
      <c r="L949" s="242"/>
      <c r="M949" s="243"/>
      <c r="N949" s="244"/>
      <c r="O949" s="244"/>
      <c r="P949" s="244"/>
      <c r="Q949" s="244"/>
      <c r="R949" s="244"/>
      <c r="S949" s="244"/>
      <c r="T949" s="245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46" t="s">
        <v>219</v>
      </c>
      <c r="AU949" s="246" t="s">
        <v>81</v>
      </c>
      <c r="AV949" s="13" t="s">
        <v>79</v>
      </c>
      <c r="AW949" s="13" t="s">
        <v>33</v>
      </c>
      <c r="AX949" s="13" t="s">
        <v>72</v>
      </c>
      <c r="AY949" s="246" t="s">
        <v>207</v>
      </c>
    </row>
    <row r="950" spans="1:51" s="14" customFormat="1" ht="12">
      <c r="A950" s="14"/>
      <c r="B950" s="247"/>
      <c r="C950" s="248"/>
      <c r="D950" s="230" t="s">
        <v>219</v>
      </c>
      <c r="E950" s="249" t="s">
        <v>19</v>
      </c>
      <c r="F950" s="250" t="s">
        <v>1319</v>
      </c>
      <c r="G950" s="248"/>
      <c r="H950" s="251">
        <v>3.2</v>
      </c>
      <c r="I950" s="252"/>
      <c r="J950" s="248"/>
      <c r="K950" s="248"/>
      <c r="L950" s="253"/>
      <c r="M950" s="254"/>
      <c r="N950" s="255"/>
      <c r="O950" s="255"/>
      <c r="P950" s="255"/>
      <c r="Q950" s="255"/>
      <c r="R950" s="255"/>
      <c r="S950" s="255"/>
      <c r="T950" s="256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57" t="s">
        <v>219</v>
      </c>
      <c r="AU950" s="257" t="s">
        <v>81</v>
      </c>
      <c r="AV950" s="14" t="s">
        <v>81</v>
      </c>
      <c r="AW950" s="14" t="s">
        <v>33</v>
      </c>
      <c r="AX950" s="14" t="s">
        <v>72</v>
      </c>
      <c r="AY950" s="257" t="s">
        <v>207</v>
      </c>
    </row>
    <row r="951" spans="1:51" s="15" customFormat="1" ht="12">
      <c r="A951" s="15"/>
      <c r="B951" s="258"/>
      <c r="C951" s="259"/>
      <c r="D951" s="230" t="s">
        <v>219</v>
      </c>
      <c r="E951" s="260" t="s">
        <v>19</v>
      </c>
      <c r="F951" s="261" t="s">
        <v>222</v>
      </c>
      <c r="G951" s="259"/>
      <c r="H951" s="262">
        <v>3.2</v>
      </c>
      <c r="I951" s="263"/>
      <c r="J951" s="259"/>
      <c r="K951" s="259"/>
      <c r="L951" s="264"/>
      <c r="M951" s="265"/>
      <c r="N951" s="266"/>
      <c r="O951" s="266"/>
      <c r="P951" s="266"/>
      <c r="Q951" s="266"/>
      <c r="R951" s="266"/>
      <c r="S951" s="266"/>
      <c r="T951" s="267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T951" s="268" t="s">
        <v>219</v>
      </c>
      <c r="AU951" s="268" t="s">
        <v>81</v>
      </c>
      <c r="AV951" s="15" t="s">
        <v>111</v>
      </c>
      <c r="AW951" s="15" t="s">
        <v>33</v>
      </c>
      <c r="AX951" s="15" t="s">
        <v>79</v>
      </c>
      <c r="AY951" s="268" t="s">
        <v>207</v>
      </c>
    </row>
    <row r="952" spans="1:63" s="12" customFormat="1" ht="22.8" customHeight="1">
      <c r="A952" s="12"/>
      <c r="B952" s="201"/>
      <c r="C952" s="202"/>
      <c r="D952" s="203" t="s">
        <v>71</v>
      </c>
      <c r="E952" s="215" t="s">
        <v>1320</v>
      </c>
      <c r="F952" s="215" t="s">
        <v>1321</v>
      </c>
      <c r="G952" s="202"/>
      <c r="H952" s="202"/>
      <c r="I952" s="205"/>
      <c r="J952" s="216">
        <f>BK952</f>
        <v>0</v>
      </c>
      <c r="K952" s="202"/>
      <c r="L952" s="207"/>
      <c r="M952" s="208"/>
      <c r="N952" s="209"/>
      <c r="O952" s="209"/>
      <c r="P952" s="210">
        <f>SUM(P953:P990)</f>
        <v>0</v>
      </c>
      <c r="Q952" s="209"/>
      <c r="R952" s="210">
        <f>SUM(R953:R990)</f>
        <v>0.656805</v>
      </c>
      <c r="S952" s="209"/>
      <c r="T952" s="211">
        <f>SUM(T953:T990)</f>
        <v>0.1357397</v>
      </c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R952" s="212" t="s">
        <v>81</v>
      </c>
      <c r="AT952" s="213" t="s">
        <v>71</v>
      </c>
      <c r="AU952" s="213" t="s">
        <v>79</v>
      </c>
      <c r="AY952" s="212" t="s">
        <v>207</v>
      </c>
      <c r="BK952" s="214">
        <f>SUM(BK953:BK990)</f>
        <v>0</v>
      </c>
    </row>
    <row r="953" spans="1:65" s="2" customFormat="1" ht="24.15" customHeight="1">
      <c r="A953" s="41"/>
      <c r="B953" s="42"/>
      <c r="C953" s="217" t="s">
        <v>1322</v>
      </c>
      <c r="D953" s="217" t="s">
        <v>209</v>
      </c>
      <c r="E953" s="218" t="s">
        <v>1323</v>
      </c>
      <c r="F953" s="219" t="s">
        <v>1324</v>
      </c>
      <c r="G953" s="220" t="s">
        <v>212</v>
      </c>
      <c r="H953" s="221">
        <v>437.87</v>
      </c>
      <c r="I953" s="222"/>
      <c r="J953" s="223">
        <f>ROUND(I953*H953,2)</f>
        <v>0</v>
      </c>
      <c r="K953" s="219" t="s">
        <v>213</v>
      </c>
      <c r="L953" s="47"/>
      <c r="M953" s="224" t="s">
        <v>19</v>
      </c>
      <c r="N953" s="225" t="s">
        <v>43</v>
      </c>
      <c r="O953" s="87"/>
      <c r="P953" s="226">
        <f>O953*H953</f>
        <v>0</v>
      </c>
      <c r="Q953" s="226">
        <v>0</v>
      </c>
      <c r="R953" s="226">
        <f>Q953*H953</f>
        <v>0</v>
      </c>
      <c r="S953" s="226">
        <v>0</v>
      </c>
      <c r="T953" s="227">
        <f>S953*H953</f>
        <v>0</v>
      </c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R953" s="228" t="s">
        <v>351</v>
      </c>
      <c r="AT953" s="228" t="s">
        <v>209</v>
      </c>
      <c r="AU953" s="228" t="s">
        <v>81</v>
      </c>
      <c r="AY953" s="20" t="s">
        <v>207</v>
      </c>
      <c r="BE953" s="229">
        <f>IF(N953="základní",J953,0)</f>
        <v>0</v>
      </c>
      <c r="BF953" s="229">
        <f>IF(N953="snížená",J953,0)</f>
        <v>0</v>
      </c>
      <c r="BG953" s="229">
        <f>IF(N953="zákl. přenesená",J953,0)</f>
        <v>0</v>
      </c>
      <c r="BH953" s="229">
        <f>IF(N953="sníž. přenesená",J953,0)</f>
        <v>0</v>
      </c>
      <c r="BI953" s="229">
        <f>IF(N953="nulová",J953,0)</f>
        <v>0</v>
      </c>
      <c r="BJ953" s="20" t="s">
        <v>79</v>
      </c>
      <c r="BK953" s="229">
        <f>ROUND(I953*H953,2)</f>
        <v>0</v>
      </c>
      <c r="BL953" s="20" t="s">
        <v>351</v>
      </c>
      <c r="BM953" s="228" t="s">
        <v>1325</v>
      </c>
    </row>
    <row r="954" spans="1:47" s="2" customFormat="1" ht="12">
      <c r="A954" s="41"/>
      <c r="B954" s="42"/>
      <c r="C954" s="43"/>
      <c r="D954" s="230" t="s">
        <v>215</v>
      </c>
      <c r="E954" s="43"/>
      <c r="F954" s="231" t="s">
        <v>1326</v>
      </c>
      <c r="G954" s="43"/>
      <c r="H954" s="43"/>
      <c r="I954" s="232"/>
      <c r="J954" s="43"/>
      <c r="K954" s="43"/>
      <c r="L954" s="47"/>
      <c r="M954" s="233"/>
      <c r="N954" s="234"/>
      <c r="O954" s="87"/>
      <c r="P954" s="87"/>
      <c r="Q954" s="87"/>
      <c r="R954" s="87"/>
      <c r="S954" s="87"/>
      <c r="T954" s="88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T954" s="20" t="s">
        <v>215</v>
      </c>
      <c r="AU954" s="20" t="s">
        <v>81</v>
      </c>
    </row>
    <row r="955" spans="1:47" s="2" customFormat="1" ht="12">
      <c r="A955" s="41"/>
      <c r="B955" s="42"/>
      <c r="C955" s="43"/>
      <c r="D955" s="235" t="s">
        <v>217</v>
      </c>
      <c r="E955" s="43"/>
      <c r="F955" s="236" t="s">
        <v>1327</v>
      </c>
      <c r="G955" s="43"/>
      <c r="H955" s="43"/>
      <c r="I955" s="232"/>
      <c r="J955" s="43"/>
      <c r="K955" s="43"/>
      <c r="L955" s="47"/>
      <c r="M955" s="233"/>
      <c r="N955" s="234"/>
      <c r="O955" s="87"/>
      <c r="P955" s="87"/>
      <c r="Q955" s="87"/>
      <c r="R955" s="87"/>
      <c r="S955" s="87"/>
      <c r="T955" s="88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T955" s="20" t="s">
        <v>217</v>
      </c>
      <c r="AU955" s="20" t="s">
        <v>81</v>
      </c>
    </row>
    <row r="956" spans="1:51" s="14" customFormat="1" ht="12">
      <c r="A956" s="14"/>
      <c r="B956" s="247"/>
      <c r="C956" s="248"/>
      <c r="D956" s="230" t="s">
        <v>219</v>
      </c>
      <c r="E956" s="249" t="s">
        <v>19</v>
      </c>
      <c r="F956" s="250" t="s">
        <v>139</v>
      </c>
      <c r="G956" s="248"/>
      <c r="H956" s="251">
        <v>437.87</v>
      </c>
      <c r="I956" s="252"/>
      <c r="J956" s="248"/>
      <c r="K956" s="248"/>
      <c r="L956" s="253"/>
      <c r="M956" s="254"/>
      <c r="N956" s="255"/>
      <c r="O956" s="255"/>
      <c r="P956" s="255"/>
      <c r="Q956" s="255"/>
      <c r="R956" s="255"/>
      <c r="S956" s="255"/>
      <c r="T956" s="256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57" t="s">
        <v>219</v>
      </c>
      <c r="AU956" s="257" t="s">
        <v>81</v>
      </c>
      <c r="AV956" s="14" t="s">
        <v>81</v>
      </c>
      <c r="AW956" s="14" t="s">
        <v>33</v>
      </c>
      <c r="AX956" s="14" t="s">
        <v>79</v>
      </c>
      <c r="AY956" s="257" t="s">
        <v>207</v>
      </c>
    </row>
    <row r="957" spans="1:65" s="2" customFormat="1" ht="16.5" customHeight="1">
      <c r="A957" s="41"/>
      <c r="B957" s="42"/>
      <c r="C957" s="217" t="s">
        <v>1328</v>
      </c>
      <c r="D957" s="217" t="s">
        <v>209</v>
      </c>
      <c r="E957" s="218" t="s">
        <v>1329</v>
      </c>
      <c r="F957" s="219" t="s">
        <v>1330</v>
      </c>
      <c r="G957" s="220" t="s">
        <v>212</v>
      </c>
      <c r="H957" s="221">
        <v>437.87</v>
      </c>
      <c r="I957" s="222"/>
      <c r="J957" s="223">
        <f>ROUND(I957*H957,2)</f>
        <v>0</v>
      </c>
      <c r="K957" s="219" t="s">
        <v>213</v>
      </c>
      <c r="L957" s="47"/>
      <c r="M957" s="224" t="s">
        <v>19</v>
      </c>
      <c r="N957" s="225" t="s">
        <v>43</v>
      </c>
      <c r="O957" s="87"/>
      <c r="P957" s="226">
        <f>O957*H957</f>
        <v>0</v>
      </c>
      <c r="Q957" s="226">
        <v>0.001</v>
      </c>
      <c r="R957" s="226">
        <f>Q957*H957</f>
        <v>0.43787000000000004</v>
      </c>
      <c r="S957" s="226">
        <v>0.00031</v>
      </c>
      <c r="T957" s="227">
        <f>S957*H957</f>
        <v>0.1357397</v>
      </c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R957" s="228" t="s">
        <v>351</v>
      </c>
      <c r="AT957" s="228" t="s">
        <v>209</v>
      </c>
      <c r="AU957" s="228" t="s">
        <v>81</v>
      </c>
      <c r="AY957" s="20" t="s">
        <v>207</v>
      </c>
      <c r="BE957" s="229">
        <f>IF(N957="základní",J957,0)</f>
        <v>0</v>
      </c>
      <c r="BF957" s="229">
        <f>IF(N957="snížená",J957,0)</f>
        <v>0</v>
      </c>
      <c r="BG957" s="229">
        <f>IF(N957="zákl. přenesená",J957,0)</f>
        <v>0</v>
      </c>
      <c r="BH957" s="229">
        <f>IF(N957="sníž. přenesená",J957,0)</f>
        <v>0</v>
      </c>
      <c r="BI957" s="229">
        <f>IF(N957="nulová",J957,0)</f>
        <v>0</v>
      </c>
      <c r="BJ957" s="20" t="s">
        <v>79</v>
      </c>
      <c r="BK957" s="229">
        <f>ROUND(I957*H957,2)</f>
        <v>0</v>
      </c>
      <c r="BL957" s="20" t="s">
        <v>351</v>
      </c>
      <c r="BM957" s="228" t="s">
        <v>1331</v>
      </c>
    </row>
    <row r="958" spans="1:47" s="2" customFormat="1" ht="12">
      <c r="A958" s="41"/>
      <c r="B958" s="42"/>
      <c r="C958" s="43"/>
      <c r="D958" s="230" t="s">
        <v>215</v>
      </c>
      <c r="E958" s="43"/>
      <c r="F958" s="231" t="s">
        <v>1332</v>
      </c>
      <c r="G958" s="43"/>
      <c r="H958" s="43"/>
      <c r="I958" s="232"/>
      <c r="J958" s="43"/>
      <c r="K958" s="43"/>
      <c r="L958" s="47"/>
      <c r="M958" s="233"/>
      <c r="N958" s="234"/>
      <c r="O958" s="87"/>
      <c r="P958" s="87"/>
      <c r="Q958" s="87"/>
      <c r="R958" s="87"/>
      <c r="S958" s="87"/>
      <c r="T958" s="88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T958" s="20" t="s">
        <v>215</v>
      </c>
      <c r="AU958" s="20" t="s">
        <v>81</v>
      </c>
    </row>
    <row r="959" spans="1:47" s="2" customFormat="1" ht="12">
      <c r="A959" s="41"/>
      <c r="B959" s="42"/>
      <c r="C959" s="43"/>
      <c r="D959" s="235" t="s">
        <v>217</v>
      </c>
      <c r="E959" s="43"/>
      <c r="F959" s="236" t="s">
        <v>1333</v>
      </c>
      <c r="G959" s="43"/>
      <c r="H959" s="43"/>
      <c r="I959" s="232"/>
      <c r="J959" s="43"/>
      <c r="K959" s="43"/>
      <c r="L959" s="47"/>
      <c r="M959" s="233"/>
      <c r="N959" s="234"/>
      <c r="O959" s="87"/>
      <c r="P959" s="87"/>
      <c r="Q959" s="87"/>
      <c r="R959" s="87"/>
      <c r="S959" s="87"/>
      <c r="T959" s="88"/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T959" s="20" t="s">
        <v>217</v>
      </c>
      <c r="AU959" s="20" t="s">
        <v>81</v>
      </c>
    </row>
    <row r="960" spans="1:51" s="14" customFormat="1" ht="12">
      <c r="A960" s="14"/>
      <c r="B960" s="247"/>
      <c r="C960" s="248"/>
      <c r="D960" s="230" t="s">
        <v>219</v>
      </c>
      <c r="E960" s="249" t="s">
        <v>19</v>
      </c>
      <c r="F960" s="250" t="s">
        <v>139</v>
      </c>
      <c r="G960" s="248"/>
      <c r="H960" s="251">
        <v>437.87</v>
      </c>
      <c r="I960" s="252"/>
      <c r="J960" s="248"/>
      <c r="K960" s="248"/>
      <c r="L960" s="253"/>
      <c r="M960" s="254"/>
      <c r="N960" s="255"/>
      <c r="O960" s="255"/>
      <c r="P960" s="255"/>
      <c r="Q960" s="255"/>
      <c r="R960" s="255"/>
      <c r="S960" s="255"/>
      <c r="T960" s="256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57" t="s">
        <v>219</v>
      </c>
      <c r="AU960" s="257" t="s">
        <v>81</v>
      </c>
      <c r="AV960" s="14" t="s">
        <v>81</v>
      </c>
      <c r="AW960" s="14" t="s">
        <v>33</v>
      </c>
      <c r="AX960" s="14" t="s">
        <v>79</v>
      </c>
      <c r="AY960" s="257" t="s">
        <v>207</v>
      </c>
    </row>
    <row r="961" spans="1:65" s="2" customFormat="1" ht="16.5" customHeight="1">
      <c r="A961" s="41"/>
      <c r="B961" s="42"/>
      <c r="C961" s="217" t="s">
        <v>1334</v>
      </c>
      <c r="D961" s="217" t="s">
        <v>209</v>
      </c>
      <c r="E961" s="218" t="s">
        <v>1335</v>
      </c>
      <c r="F961" s="219" t="s">
        <v>1336</v>
      </c>
      <c r="G961" s="220" t="s">
        <v>212</v>
      </c>
      <c r="H961" s="221">
        <v>126.16</v>
      </c>
      <c r="I961" s="222"/>
      <c r="J961" s="223">
        <f>ROUND(I961*H961,2)</f>
        <v>0</v>
      </c>
      <c r="K961" s="219" t="s">
        <v>213</v>
      </c>
      <c r="L961" s="47"/>
      <c r="M961" s="224" t="s">
        <v>19</v>
      </c>
      <c r="N961" s="225" t="s">
        <v>43</v>
      </c>
      <c r="O961" s="87"/>
      <c r="P961" s="226">
        <f>O961*H961</f>
        <v>0</v>
      </c>
      <c r="Q961" s="226">
        <v>0</v>
      </c>
      <c r="R961" s="226">
        <f>Q961*H961</f>
        <v>0</v>
      </c>
      <c r="S961" s="226">
        <v>0</v>
      </c>
      <c r="T961" s="227">
        <f>S961*H961</f>
        <v>0</v>
      </c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R961" s="228" t="s">
        <v>351</v>
      </c>
      <c r="AT961" s="228" t="s">
        <v>209</v>
      </c>
      <c r="AU961" s="228" t="s">
        <v>81</v>
      </c>
      <c r="AY961" s="20" t="s">
        <v>207</v>
      </c>
      <c r="BE961" s="229">
        <f>IF(N961="základní",J961,0)</f>
        <v>0</v>
      </c>
      <c r="BF961" s="229">
        <f>IF(N961="snížená",J961,0)</f>
        <v>0</v>
      </c>
      <c r="BG961" s="229">
        <f>IF(N961="zákl. přenesená",J961,0)</f>
        <v>0</v>
      </c>
      <c r="BH961" s="229">
        <f>IF(N961="sníž. přenesená",J961,0)</f>
        <v>0</v>
      </c>
      <c r="BI961" s="229">
        <f>IF(N961="nulová",J961,0)</f>
        <v>0</v>
      </c>
      <c r="BJ961" s="20" t="s">
        <v>79</v>
      </c>
      <c r="BK961" s="229">
        <f>ROUND(I961*H961,2)</f>
        <v>0</v>
      </c>
      <c r="BL961" s="20" t="s">
        <v>351</v>
      </c>
      <c r="BM961" s="228" t="s">
        <v>1337</v>
      </c>
    </row>
    <row r="962" spans="1:47" s="2" customFormat="1" ht="12">
      <c r="A962" s="41"/>
      <c r="B962" s="42"/>
      <c r="C962" s="43"/>
      <c r="D962" s="230" t="s">
        <v>215</v>
      </c>
      <c r="E962" s="43"/>
      <c r="F962" s="231" t="s">
        <v>1338</v>
      </c>
      <c r="G962" s="43"/>
      <c r="H962" s="43"/>
      <c r="I962" s="232"/>
      <c r="J962" s="43"/>
      <c r="K962" s="43"/>
      <c r="L962" s="47"/>
      <c r="M962" s="233"/>
      <c r="N962" s="234"/>
      <c r="O962" s="87"/>
      <c r="P962" s="87"/>
      <c r="Q962" s="87"/>
      <c r="R962" s="87"/>
      <c r="S962" s="87"/>
      <c r="T962" s="88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T962" s="20" t="s">
        <v>215</v>
      </c>
      <c r="AU962" s="20" t="s">
        <v>81</v>
      </c>
    </row>
    <row r="963" spans="1:47" s="2" customFormat="1" ht="12">
      <c r="A963" s="41"/>
      <c r="B963" s="42"/>
      <c r="C963" s="43"/>
      <c r="D963" s="235" t="s">
        <v>217</v>
      </c>
      <c r="E963" s="43"/>
      <c r="F963" s="236" t="s">
        <v>1339</v>
      </c>
      <c r="G963" s="43"/>
      <c r="H963" s="43"/>
      <c r="I963" s="232"/>
      <c r="J963" s="43"/>
      <c r="K963" s="43"/>
      <c r="L963" s="47"/>
      <c r="M963" s="233"/>
      <c r="N963" s="234"/>
      <c r="O963" s="87"/>
      <c r="P963" s="87"/>
      <c r="Q963" s="87"/>
      <c r="R963" s="87"/>
      <c r="S963" s="87"/>
      <c r="T963" s="88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T963" s="20" t="s">
        <v>217</v>
      </c>
      <c r="AU963" s="20" t="s">
        <v>81</v>
      </c>
    </row>
    <row r="964" spans="1:51" s="13" customFormat="1" ht="12">
      <c r="A964" s="13"/>
      <c r="B964" s="237"/>
      <c r="C964" s="238"/>
      <c r="D964" s="230" t="s">
        <v>219</v>
      </c>
      <c r="E964" s="239" t="s">
        <v>1340</v>
      </c>
      <c r="F964" s="240" t="s">
        <v>473</v>
      </c>
      <c r="G964" s="238"/>
      <c r="H964" s="239" t="s">
        <v>19</v>
      </c>
      <c r="I964" s="241"/>
      <c r="J964" s="238"/>
      <c r="K964" s="238"/>
      <c r="L964" s="242"/>
      <c r="M964" s="243"/>
      <c r="N964" s="244"/>
      <c r="O964" s="244"/>
      <c r="P964" s="244"/>
      <c r="Q964" s="244"/>
      <c r="R964" s="244"/>
      <c r="S964" s="244"/>
      <c r="T964" s="245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46" t="s">
        <v>219</v>
      </c>
      <c r="AU964" s="246" t="s">
        <v>81</v>
      </c>
      <c r="AV964" s="13" t="s">
        <v>79</v>
      </c>
      <c r="AW964" s="13" t="s">
        <v>33</v>
      </c>
      <c r="AX964" s="13" t="s">
        <v>72</v>
      </c>
      <c r="AY964" s="246" t="s">
        <v>207</v>
      </c>
    </row>
    <row r="965" spans="1:51" s="14" customFormat="1" ht="12">
      <c r="A965" s="14"/>
      <c r="B965" s="247"/>
      <c r="C965" s="248"/>
      <c r="D965" s="230" t="s">
        <v>219</v>
      </c>
      <c r="E965" s="249" t="s">
        <v>19</v>
      </c>
      <c r="F965" s="250" t="s">
        <v>474</v>
      </c>
      <c r="G965" s="248"/>
      <c r="H965" s="251">
        <v>126.16</v>
      </c>
      <c r="I965" s="252"/>
      <c r="J965" s="248"/>
      <c r="K965" s="248"/>
      <c r="L965" s="253"/>
      <c r="M965" s="254"/>
      <c r="N965" s="255"/>
      <c r="O965" s="255"/>
      <c r="P965" s="255"/>
      <c r="Q965" s="255"/>
      <c r="R965" s="255"/>
      <c r="S965" s="255"/>
      <c r="T965" s="256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57" t="s">
        <v>219</v>
      </c>
      <c r="AU965" s="257" t="s">
        <v>81</v>
      </c>
      <c r="AV965" s="14" t="s">
        <v>81</v>
      </c>
      <c r="AW965" s="14" t="s">
        <v>33</v>
      </c>
      <c r="AX965" s="14" t="s">
        <v>72</v>
      </c>
      <c r="AY965" s="257" t="s">
        <v>207</v>
      </c>
    </row>
    <row r="966" spans="1:51" s="15" customFormat="1" ht="12">
      <c r="A966" s="15"/>
      <c r="B966" s="258"/>
      <c r="C966" s="259"/>
      <c r="D966" s="230" t="s">
        <v>219</v>
      </c>
      <c r="E966" s="260" t="s">
        <v>19</v>
      </c>
      <c r="F966" s="261" t="s">
        <v>222</v>
      </c>
      <c r="G966" s="259"/>
      <c r="H966" s="262">
        <v>126.16</v>
      </c>
      <c r="I966" s="263"/>
      <c r="J966" s="259"/>
      <c r="K966" s="259"/>
      <c r="L966" s="264"/>
      <c r="M966" s="265"/>
      <c r="N966" s="266"/>
      <c r="O966" s="266"/>
      <c r="P966" s="266"/>
      <c r="Q966" s="266"/>
      <c r="R966" s="266"/>
      <c r="S966" s="266"/>
      <c r="T966" s="267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T966" s="268" t="s">
        <v>219</v>
      </c>
      <c r="AU966" s="268" t="s">
        <v>81</v>
      </c>
      <c r="AV966" s="15" t="s">
        <v>111</v>
      </c>
      <c r="AW966" s="15" t="s">
        <v>33</v>
      </c>
      <c r="AX966" s="15" t="s">
        <v>79</v>
      </c>
      <c r="AY966" s="268" t="s">
        <v>207</v>
      </c>
    </row>
    <row r="967" spans="1:65" s="2" customFormat="1" ht="21.75" customHeight="1">
      <c r="A967" s="41"/>
      <c r="B967" s="42"/>
      <c r="C967" s="217" t="s">
        <v>1341</v>
      </c>
      <c r="D967" s="217" t="s">
        <v>209</v>
      </c>
      <c r="E967" s="218" t="s">
        <v>1342</v>
      </c>
      <c r="F967" s="219" t="s">
        <v>1343</v>
      </c>
      <c r="G967" s="220" t="s">
        <v>212</v>
      </c>
      <c r="H967" s="221">
        <v>55.23</v>
      </c>
      <c r="I967" s="222"/>
      <c r="J967" s="223">
        <f>ROUND(I967*H967,2)</f>
        <v>0</v>
      </c>
      <c r="K967" s="219" t="s">
        <v>213</v>
      </c>
      <c r="L967" s="47"/>
      <c r="M967" s="224" t="s">
        <v>19</v>
      </c>
      <c r="N967" s="225" t="s">
        <v>43</v>
      </c>
      <c r="O967" s="87"/>
      <c r="P967" s="226">
        <f>O967*H967</f>
        <v>0</v>
      </c>
      <c r="Q967" s="226">
        <v>0</v>
      </c>
      <c r="R967" s="226">
        <f>Q967*H967</f>
        <v>0</v>
      </c>
      <c r="S967" s="226">
        <v>0</v>
      </c>
      <c r="T967" s="227">
        <f>S967*H967</f>
        <v>0</v>
      </c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R967" s="228" t="s">
        <v>111</v>
      </c>
      <c r="AT967" s="228" t="s">
        <v>209</v>
      </c>
      <c r="AU967" s="228" t="s">
        <v>81</v>
      </c>
      <c r="AY967" s="20" t="s">
        <v>207</v>
      </c>
      <c r="BE967" s="229">
        <f>IF(N967="základní",J967,0)</f>
        <v>0</v>
      </c>
      <c r="BF967" s="229">
        <f>IF(N967="snížená",J967,0)</f>
        <v>0</v>
      </c>
      <c r="BG967" s="229">
        <f>IF(N967="zákl. přenesená",J967,0)</f>
        <v>0</v>
      </c>
      <c r="BH967" s="229">
        <f>IF(N967="sníž. přenesená",J967,0)</f>
        <v>0</v>
      </c>
      <c r="BI967" s="229">
        <f>IF(N967="nulová",J967,0)</f>
        <v>0</v>
      </c>
      <c r="BJ967" s="20" t="s">
        <v>79</v>
      </c>
      <c r="BK967" s="229">
        <f>ROUND(I967*H967,2)</f>
        <v>0</v>
      </c>
      <c r="BL967" s="20" t="s">
        <v>111</v>
      </c>
      <c r="BM967" s="228" t="s">
        <v>1344</v>
      </c>
    </row>
    <row r="968" spans="1:47" s="2" customFormat="1" ht="12">
      <c r="A968" s="41"/>
      <c r="B968" s="42"/>
      <c r="C968" s="43"/>
      <c r="D968" s="230" t="s">
        <v>215</v>
      </c>
      <c r="E968" s="43"/>
      <c r="F968" s="231" t="s">
        <v>1345</v>
      </c>
      <c r="G968" s="43"/>
      <c r="H968" s="43"/>
      <c r="I968" s="232"/>
      <c r="J968" s="43"/>
      <c r="K968" s="43"/>
      <c r="L968" s="47"/>
      <c r="M968" s="233"/>
      <c r="N968" s="234"/>
      <c r="O968" s="87"/>
      <c r="P968" s="87"/>
      <c r="Q968" s="87"/>
      <c r="R968" s="87"/>
      <c r="S968" s="87"/>
      <c r="T968" s="88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T968" s="20" t="s">
        <v>215</v>
      </c>
      <c r="AU968" s="20" t="s">
        <v>81</v>
      </c>
    </row>
    <row r="969" spans="1:47" s="2" customFormat="1" ht="12">
      <c r="A969" s="41"/>
      <c r="B969" s="42"/>
      <c r="C969" s="43"/>
      <c r="D969" s="235" t="s">
        <v>217</v>
      </c>
      <c r="E969" s="43"/>
      <c r="F969" s="236" t="s">
        <v>1346</v>
      </c>
      <c r="G969" s="43"/>
      <c r="H969" s="43"/>
      <c r="I969" s="232"/>
      <c r="J969" s="43"/>
      <c r="K969" s="43"/>
      <c r="L969" s="47"/>
      <c r="M969" s="233"/>
      <c r="N969" s="234"/>
      <c r="O969" s="87"/>
      <c r="P969" s="87"/>
      <c r="Q969" s="87"/>
      <c r="R969" s="87"/>
      <c r="S969" s="87"/>
      <c r="T969" s="88"/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T969" s="20" t="s">
        <v>217</v>
      </c>
      <c r="AU969" s="20" t="s">
        <v>81</v>
      </c>
    </row>
    <row r="970" spans="1:51" s="13" customFormat="1" ht="12">
      <c r="A970" s="13"/>
      <c r="B970" s="237"/>
      <c r="C970" s="238"/>
      <c r="D970" s="230" t="s">
        <v>219</v>
      </c>
      <c r="E970" s="239" t="s">
        <v>19</v>
      </c>
      <c r="F970" s="240" t="s">
        <v>1347</v>
      </c>
      <c r="G970" s="238"/>
      <c r="H970" s="239" t="s">
        <v>19</v>
      </c>
      <c r="I970" s="241"/>
      <c r="J970" s="238"/>
      <c r="K970" s="238"/>
      <c r="L970" s="242"/>
      <c r="M970" s="243"/>
      <c r="N970" s="244"/>
      <c r="O970" s="244"/>
      <c r="P970" s="244"/>
      <c r="Q970" s="244"/>
      <c r="R970" s="244"/>
      <c r="S970" s="244"/>
      <c r="T970" s="245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46" t="s">
        <v>219</v>
      </c>
      <c r="AU970" s="246" t="s">
        <v>81</v>
      </c>
      <c r="AV970" s="13" t="s">
        <v>79</v>
      </c>
      <c r="AW970" s="13" t="s">
        <v>33</v>
      </c>
      <c r="AX970" s="13" t="s">
        <v>72</v>
      </c>
      <c r="AY970" s="246" t="s">
        <v>207</v>
      </c>
    </row>
    <row r="971" spans="1:51" s="14" customFormat="1" ht="12">
      <c r="A971" s="14"/>
      <c r="B971" s="247"/>
      <c r="C971" s="248"/>
      <c r="D971" s="230" t="s">
        <v>219</v>
      </c>
      <c r="E971" s="249" t="s">
        <v>19</v>
      </c>
      <c r="F971" s="250" t="s">
        <v>1348</v>
      </c>
      <c r="G971" s="248"/>
      <c r="H971" s="251">
        <v>46.984</v>
      </c>
      <c r="I971" s="252"/>
      <c r="J971" s="248"/>
      <c r="K971" s="248"/>
      <c r="L971" s="253"/>
      <c r="M971" s="254"/>
      <c r="N971" s="255"/>
      <c r="O971" s="255"/>
      <c r="P971" s="255"/>
      <c r="Q971" s="255"/>
      <c r="R971" s="255"/>
      <c r="S971" s="255"/>
      <c r="T971" s="256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57" t="s">
        <v>219</v>
      </c>
      <c r="AU971" s="257" t="s">
        <v>81</v>
      </c>
      <c r="AV971" s="14" t="s">
        <v>81</v>
      </c>
      <c r="AW971" s="14" t="s">
        <v>33</v>
      </c>
      <c r="AX971" s="14" t="s">
        <v>72</v>
      </c>
      <c r="AY971" s="257" t="s">
        <v>207</v>
      </c>
    </row>
    <row r="972" spans="1:51" s="14" customFormat="1" ht="12">
      <c r="A972" s="14"/>
      <c r="B972" s="247"/>
      <c r="C972" s="248"/>
      <c r="D972" s="230" t="s">
        <v>219</v>
      </c>
      <c r="E972" s="249" t="s">
        <v>19</v>
      </c>
      <c r="F972" s="250" t="s">
        <v>1349</v>
      </c>
      <c r="G972" s="248"/>
      <c r="H972" s="251">
        <v>8.246</v>
      </c>
      <c r="I972" s="252"/>
      <c r="J972" s="248"/>
      <c r="K972" s="248"/>
      <c r="L972" s="253"/>
      <c r="M972" s="254"/>
      <c r="N972" s="255"/>
      <c r="O972" s="255"/>
      <c r="P972" s="255"/>
      <c r="Q972" s="255"/>
      <c r="R972" s="255"/>
      <c r="S972" s="255"/>
      <c r="T972" s="256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57" t="s">
        <v>219</v>
      </c>
      <c r="AU972" s="257" t="s">
        <v>81</v>
      </c>
      <c r="AV972" s="14" t="s">
        <v>81</v>
      </c>
      <c r="AW972" s="14" t="s">
        <v>33</v>
      </c>
      <c r="AX972" s="14" t="s">
        <v>72</v>
      </c>
      <c r="AY972" s="257" t="s">
        <v>207</v>
      </c>
    </row>
    <row r="973" spans="1:51" s="15" customFormat="1" ht="12">
      <c r="A973" s="15"/>
      <c r="B973" s="258"/>
      <c r="C973" s="259"/>
      <c r="D973" s="230" t="s">
        <v>219</v>
      </c>
      <c r="E973" s="260" t="s">
        <v>19</v>
      </c>
      <c r="F973" s="261" t="s">
        <v>222</v>
      </c>
      <c r="G973" s="259"/>
      <c r="H973" s="262">
        <v>55.23</v>
      </c>
      <c r="I973" s="263"/>
      <c r="J973" s="259"/>
      <c r="K973" s="259"/>
      <c r="L973" s="264"/>
      <c r="M973" s="265"/>
      <c r="N973" s="266"/>
      <c r="O973" s="266"/>
      <c r="P973" s="266"/>
      <c r="Q973" s="266"/>
      <c r="R973" s="266"/>
      <c r="S973" s="266"/>
      <c r="T973" s="267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T973" s="268" t="s">
        <v>219</v>
      </c>
      <c r="AU973" s="268" t="s">
        <v>81</v>
      </c>
      <c r="AV973" s="15" t="s">
        <v>111</v>
      </c>
      <c r="AW973" s="15" t="s">
        <v>33</v>
      </c>
      <c r="AX973" s="15" t="s">
        <v>79</v>
      </c>
      <c r="AY973" s="268" t="s">
        <v>207</v>
      </c>
    </row>
    <row r="974" spans="1:65" s="2" customFormat="1" ht="16.5" customHeight="1">
      <c r="A974" s="41"/>
      <c r="B974" s="42"/>
      <c r="C974" s="269" t="s">
        <v>1350</v>
      </c>
      <c r="D974" s="269" t="s">
        <v>223</v>
      </c>
      <c r="E974" s="270" t="s">
        <v>1351</v>
      </c>
      <c r="F974" s="271" t="s">
        <v>1352</v>
      </c>
      <c r="G974" s="272" t="s">
        <v>212</v>
      </c>
      <c r="H974" s="273">
        <v>190.46</v>
      </c>
      <c r="I974" s="274"/>
      <c r="J974" s="275">
        <f>ROUND(I974*H974,2)</f>
        <v>0</v>
      </c>
      <c r="K974" s="271" t="s">
        <v>213</v>
      </c>
      <c r="L974" s="276"/>
      <c r="M974" s="277" t="s">
        <v>19</v>
      </c>
      <c r="N974" s="278" t="s">
        <v>43</v>
      </c>
      <c r="O974" s="87"/>
      <c r="P974" s="226">
        <f>O974*H974</f>
        <v>0</v>
      </c>
      <c r="Q974" s="226">
        <v>0</v>
      </c>
      <c r="R974" s="226">
        <f>Q974*H974</f>
        <v>0</v>
      </c>
      <c r="S974" s="226">
        <v>0</v>
      </c>
      <c r="T974" s="227">
        <f>S974*H974</f>
        <v>0</v>
      </c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R974" s="228" t="s">
        <v>421</v>
      </c>
      <c r="AT974" s="228" t="s">
        <v>223</v>
      </c>
      <c r="AU974" s="228" t="s">
        <v>81</v>
      </c>
      <c r="AY974" s="20" t="s">
        <v>207</v>
      </c>
      <c r="BE974" s="229">
        <f>IF(N974="základní",J974,0)</f>
        <v>0</v>
      </c>
      <c r="BF974" s="229">
        <f>IF(N974="snížená",J974,0)</f>
        <v>0</v>
      </c>
      <c r="BG974" s="229">
        <f>IF(N974="zákl. přenesená",J974,0)</f>
        <v>0</v>
      </c>
      <c r="BH974" s="229">
        <f>IF(N974="sníž. přenesená",J974,0)</f>
        <v>0</v>
      </c>
      <c r="BI974" s="229">
        <f>IF(N974="nulová",J974,0)</f>
        <v>0</v>
      </c>
      <c r="BJ974" s="20" t="s">
        <v>79</v>
      </c>
      <c r="BK974" s="229">
        <f>ROUND(I974*H974,2)</f>
        <v>0</v>
      </c>
      <c r="BL974" s="20" t="s">
        <v>351</v>
      </c>
      <c r="BM974" s="228" t="s">
        <v>1353</v>
      </c>
    </row>
    <row r="975" spans="1:47" s="2" customFormat="1" ht="12">
      <c r="A975" s="41"/>
      <c r="B975" s="42"/>
      <c r="C975" s="43"/>
      <c r="D975" s="230" t="s">
        <v>215</v>
      </c>
      <c r="E975" s="43"/>
      <c r="F975" s="231" t="s">
        <v>1352</v>
      </c>
      <c r="G975" s="43"/>
      <c r="H975" s="43"/>
      <c r="I975" s="232"/>
      <c r="J975" s="43"/>
      <c r="K975" s="43"/>
      <c r="L975" s="47"/>
      <c r="M975" s="233"/>
      <c r="N975" s="234"/>
      <c r="O975" s="87"/>
      <c r="P975" s="87"/>
      <c r="Q975" s="87"/>
      <c r="R975" s="87"/>
      <c r="S975" s="87"/>
      <c r="T975" s="88"/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T975" s="20" t="s">
        <v>215</v>
      </c>
      <c r="AU975" s="20" t="s">
        <v>81</v>
      </c>
    </row>
    <row r="976" spans="1:51" s="14" customFormat="1" ht="12">
      <c r="A976" s="14"/>
      <c r="B976" s="247"/>
      <c r="C976" s="248"/>
      <c r="D976" s="230" t="s">
        <v>219</v>
      </c>
      <c r="E976" s="249" t="s">
        <v>19</v>
      </c>
      <c r="F976" s="250" t="s">
        <v>1354</v>
      </c>
      <c r="G976" s="248"/>
      <c r="H976" s="251">
        <v>181.39</v>
      </c>
      <c r="I976" s="252"/>
      <c r="J976" s="248"/>
      <c r="K976" s="248"/>
      <c r="L976" s="253"/>
      <c r="M976" s="254"/>
      <c r="N976" s="255"/>
      <c r="O976" s="255"/>
      <c r="P976" s="255"/>
      <c r="Q976" s="255"/>
      <c r="R976" s="255"/>
      <c r="S976" s="255"/>
      <c r="T976" s="256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57" t="s">
        <v>219</v>
      </c>
      <c r="AU976" s="257" t="s">
        <v>81</v>
      </c>
      <c r="AV976" s="14" t="s">
        <v>81</v>
      </c>
      <c r="AW976" s="14" t="s">
        <v>33</v>
      </c>
      <c r="AX976" s="14" t="s">
        <v>79</v>
      </c>
      <c r="AY976" s="257" t="s">
        <v>207</v>
      </c>
    </row>
    <row r="977" spans="1:51" s="14" customFormat="1" ht="12">
      <c r="A977" s="14"/>
      <c r="B977" s="247"/>
      <c r="C977" s="248"/>
      <c r="D977" s="230" t="s">
        <v>219</v>
      </c>
      <c r="E977" s="248"/>
      <c r="F977" s="250" t="s">
        <v>1355</v>
      </c>
      <c r="G977" s="248"/>
      <c r="H977" s="251">
        <v>190.46</v>
      </c>
      <c r="I977" s="252"/>
      <c r="J977" s="248"/>
      <c r="K977" s="248"/>
      <c r="L977" s="253"/>
      <c r="M977" s="254"/>
      <c r="N977" s="255"/>
      <c r="O977" s="255"/>
      <c r="P977" s="255"/>
      <c r="Q977" s="255"/>
      <c r="R977" s="255"/>
      <c r="S977" s="255"/>
      <c r="T977" s="256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57" t="s">
        <v>219</v>
      </c>
      <c r="AU977" s="257" t="s">
        <v>81</v>
      </c>
      <c r="AV977" s="14" t="s">
        <v>81</v>
      </c>
      <c r="AW977" s="14" t="s">
        <v>4</v>
      </c>
      <c r="AX977" s="14" t="s">
        <v>79</v>
      </c>
      <c r="AY977" s="257" t="s">
        <v>207</v>
      </c>
    </row>
    <row r="978" spans="1:65" s="2" customFormat="1" ht="24.15" customHeight="1">
      <c r="A978" s="41"/>
      <c r="B978" s="42"/>
      <c r="C978" s="217" t="s">
        <v>1356</v>
      </c>
      <c r="D978" s="217" t="s">
        <v>209</v>
      </c>
      <c r="E978" s="218" t="s">
        <v>1357</v>
      </c>
      <c r="F978" s="219" t="s">
        <v>1358</v>
      </c>
      <c r="G978" s="220" t="s">
        <v>212</v>
      </c>
      <c r="H978" s="221">
        <v>437.87</v>
      </c>
      <c r="I978" s="222"/>
      <c r="J978" s="223">
        <f>ROUND(I978*H978,2)</f>
        <v>0</v>
      </c>
      <c r="K978" s="219" t="s">
        <v>213</v>
      </c>
      <c r="L978" s="47"/>
      <c r="M978" s="224" t="s">
        <v>19</v>
      </c>
      <c r="N978" s="225" t="s">
        <v>43</v>
      </c>
      <c r="O978" s="87"/>
      <c r="P978" s="226">
        <f>O978*H978</f>
        <v>0</v>
      </c>
      <c r="Q978" s="226">
        <v>0.0002</v>
      </c>
      <c r="R978" s="226">
        <f>Q978*H978</f>
        <v>0.087574</v>
      </c>
      <c r="S978" s="226">
        <v>0</v>
      </c>
      <c r="T978" s="227">
        <f>S978*H978</f>
        <v>0</v>
      </c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R978" s="228" t="s">
        <v>351</v>
      </c>
      <c r="AT978" s="228" t="s">
        <v>209</v>
      </c>
      <c r="AU978" s="228" t="s">
        <v>81</v>
      </c>
      <c r="AY978" s="20" t="s">
        <v>207</v>
      </c>
      <c r="BE978" s="229">
        <f>IF(N978="základní",J978,0)</f>
        <v>0</v>
      </c>
      <c r="BF978" s="229">
        <f>IF(N978="snížená",J978,0)</f>
        <v>0</v>
      </c>
      <c r="BG978" s="229">
        <f>IF(N978="zákl. přenesená",J978,0)</f>
        <v>0</v>
      </c>
      <c r="BH978" s="229">
        <f>IF(N978="sníž. přenesená",J978,0)</f>
        <v>0</v>
      </c>
      <c r="BI978" s="229">
        <f>IF(N978="nulová",J978,0)</f>
        <v>0</v>
      </c>
      <c r="BJ978" s="20" t="s">
        <v>79</v>
      </c>
      <c r="BK978" s="229">
        <f>ROUND(I978*H978,2)</f>
        <v>0</v>
      </c>
      <c r="BL978" s="20" t="s">
        <v>351</v>
      </c>
      <c r="BM978" s="228" t="s">
        <v>1359</v>
      </c>
    </row>
    <row r="979" spans="1:47" s="2" customFormat="1" ht="12">
      <c r="A979" s="41"/>
      <c r="B979" s="42"/>
      <c r="C979" s="43"/>
      <c r="D979" s="230" t="s">
        <v>215</v>
      </c>
      <c r="E979" s="43"/>
      <c r="F979" s="231" t="s">
        <v>1360</v>
      </c>
      <c r="G979" s="43"/>
      <c r="H979" s="43"/>
      <c r="I979" s="232"/>
      <c r="J979" s="43"/>
      <c r="K979" s="43"/>
      <c r="L979" s="47"/>
      <c r="M979" s="233"/>
      <c r="N979" s="234"/>
      <c r="O979" s="87"/>
      <c r="P979" s="87"/>
      <c r="Q979" s="87"/>
      <c r="R979" s="87"/>
      <c r="S979" s="87"/>
      <c r="T979" s="88"/>
      <c r="U979" s="41"/>
      <c r="V979" s="41"/>
      <c r="W979" s="41"/>
      <c r="X979" s="41"/>
      <c r="Y979" s="41"/>
      <c r="Z979" s="41"/>
      <c r="AA979" s="41"/>
      <c r="AB979" s="41"/>
      <c r="AC979" s="41"/>
      <c r="AD979" s="41"/>
      <c r="AE979" s="41"/>
      <c r="AT979" s="20" t="s">
        <v>215</v>
      </c>
      <c r="AU979" s="20" t="s">
        <v>81</v>
      </c>
    </row>
    <row r="980" spans="1:47" s="2" customFormat="1" ht="12">
      <c r="A980" s="41"/>
      <c r="B980" s="42"/>
      <c r="C980" s="43"/>
      <c r="D980" s="235" t="s">
        <v>217</v>
      </c>
      <c r="E980" s="43"/>
      <c r="F980" s="236" t="s">
        <v>1361</v>
      </c>
      <c r="G980" s="43"/>
      <c r="H980" s="43"/>
      <c r="I980" s="232"/>
      <c r="J980" s="43"/>
      <c r="K980" s="43"/>
      <c r="L980" s="47"/>
      <c r="M980" s="233"/>
      <c r="N980" s="234"/>
      <c r="O980" s="87"/>
      <c r="P980" s="87"/>
      <c r="Q980" s="87"/>
      <c r="R980" s="87"/>
      <c r="S980" s="87"/>
      <c r="T980" s="88"/>
      <c r="U980" s="41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T980" s="20" t="s">
        <v>217</v>
      </c>
      <c r="AU980" s="20" t="s">
        <v>81</v>
      </c>
    </row>
    <row r="981" spans="1:51" s="14" customFormat="1" ht="12">
      <c r="A981" s="14"/>
      <c r="B981" s="247"/>
      <c r="C981" s="248"/>
      <c r="D981" s="230" t="s">
        <v>219</v>
      </c>
      <c r="E981" s="249" t="s">
        <v>19</v>
      </c>
      <c r="F981" s="250" t="s">
        <v>139</v>
      </c>
      <c r="G981" s="248"/>
      <c r="H981" s="251">
        <v>437.87</v>
      </c>
      <c r="I981" s="252"/>
      <c r="J981" s="248"/>
      <c r="K981" s="248"/>
      <c r="L981" s="253"/>
      <c r="M981" s="254"/>
      <c r="N981" s="255"/>
      <c r="O981" s="255"/>
      <c r="P981" s="255"/>
      <c r="Q981" s="255"/>
      <c r="R981" s="255"/>
      <c r="S981" s="255"/>
      <c r="T981" s="256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57" t="s">
        <v>219</v>
      </c>
      <c r="AU981" s="257" t="s">
        <v>81</v>
      </c>
      <c r="AV981" s="14" t="s">
        <v>81</v>
      </c>
      <c r="AW981" s="14" t="s">
        <v>33</v>
      </c>
      <c r="AX981" s="14" t="s">
        <v>79</v>
      </c>
      <c r="AY981" s="257" t="s">
        <v>207</v>
      </c>
    </row>
    <row r="982" spans="1:65" s="2" customFormat="1" ht="24.15" customHeight="1">
      <c r="A982" s="41"/>
      <c r="B982" s="42"/>
      <c r="C982" s="217" t="s">
        <v>1362</v>
      </c>
      <c r="D982" s="217" t="s">
        <v>209</v>
      </c>
      <c r="E982" s="218" t="s">
        <v>1363</v>
      </c>
      <c r="F982" s="219" t="s">
        <v>1364</v>
      </c>
      <c r="G982" s="220" t="s">
        <v>212</v>
      </c>
      <c r="H982" s="221">
        <v>437.87</v>
      </c>
      <c r="I982" s="222"/>
      <c r="J982" s="223">
        <f>ROUND(I982*H982,2)</f>
        <v>0</v>
      </c>
      <c r="K982" s="219" t="s">
        <v>213</v>
      </c>
      <c r="L982" s="47"/>
      <c r="M982" s="224" t="s">
        <v>19</v>
      </c>
      <c r="N982" s="225" t="s">
        <v>43</v>
      </c>
      <c r="O982" s="87"/>
      <c r="P982" s="226">
        <f>O982*H982</f>
        <v>0</v>
      </c>
      <c r="Q982" s="226">
        <v>0.00029</v>
      </c>
      <c r="R982" s="226">
        <f>Q982*H982</f>
        <v>0.1269823</v>
      </c>
      <c r="S982" s="226">
        <v>0</v>
      </c>
      <c r="T982" s="227">
        <f>S982*H982</f>
        <v>0</v>
      </c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R982" s="228" t="s">
        <v>351</v>
      </c>
      <c r="AT982" s="228" t="s">
        <v>209</v>
      </c>
      <c r="AU982" s="228" t="s">
        <v>81</v>
      </c>
      <c r="AY982" s="20" t="s">
        <v>207</v>
      </c>
      <c r="BE982" s="229">
        <f>IF(N982="základní",J982,0)</f>
        <v>0</v>
      </c>
      <c r="BF982" s="229">
        <f>IF(N982="snížená",J982,0)</f>
        <v>0</v>
      </c>
      <c r="BG982" s="229">
        <f>IF(N982="zákl. přenesená",J982,0)</f>
        <v>0</v>
      </c>
      <c r="BH982" s="229">
        <f>IF(N982="sníž. přenesená",J982,0)</f>
        <v>0</v>
      </c>
      <c r="BI982" s="229">
        <f>IF(N982="nulová",J982,0)</f>
        <v>0</v>
      </c>
      <c r="BJ982" s="20" t="s">
        <v>79</v>
      </c>
      <c r="BK982" s="229">
        <f>ROUND(I982*H982,2)</f>
        <v>0</v>
      </c>
      <c r="BL982" s="20" t="s">
        <v>351</v>
      </c>
      <c r="BM982" s="228" t="s">
        <v>1365</v>
      </c>
    </row>
    <row r="983" spans="1:47" s="2" customFormat="1" ht="12">
      <c r="A983" s="41"/>
      <c r="B983" s="42"/>
      <c r="C983" s="43"/>
      <c r="D983" s="230" t="s">
        <v>215</v>
      </c>
      <c r="E983" s="43"/>
      <c r="F983" s="231" t="s">
        <v>1366</v>
      </c>
      <c r="G983" s="43"/>
      <c r="H983" s="43"/>
      <c r="I983" s="232"/>
      <c r="J983" s="43"/>
      <c r="K983" s="43"/>
      <c r="L983" s="47"/>
      <c r="M983" s="233"/>
      <c r="N983" s="234"/>
      <c r="O983" s="87"/>
      <c r="P983" s="87"/>
      <c r="Q983" s="87"/>
      <c r="R983" s="87"/>
      <c r="S983" s="87"/>
      <c r="T983" s="88"/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T983" s="20" t="s">
        <v>215</v>
      </c>
      <c r="AU983" s="20" t="s">
        <v>81</v>
      </c>
    </row>
    <row r="984" spans="1:47" s="2" customFormat="1" ht="12">
      <c r="A984" s="41"/>
      <c r="B984" s="42"/>
      <c r="C984" s="43"/>
      <c r="D984" s="235" t="s">
        <v>217</v>
      </c>
      <c r="E984" s="43"/>
      <c r="F984" s="236" t="s">
        <v>1367</v>
      </c>
      <c r="G984" s="43"/>
      <c r="H984" s="43"/>
      <c r="I984" s="232"/>
      <c r="J984" s="43"/>
      <c r="K984" s="43"/>
      <c r="L984" s="47"/>
      <c r="M984" s="233"/>
      <c r="N984" s="234"/>
      <c r="O984" s="87"/>
      <c r="P984" s="87"/>
      <c r="Q984" s="87"/>
      <c r="R984" s="87"/>
      <c r="S984" s="87"/>
      <c r="T984" s="88"/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T984" s="20" t="s">
        <v>217</v>
      </c>
      <c r="AU984" s="20" t="s">
        <v>81</v>
      </c>
    </row>
    <row r="985" spans="1:51" s="14" customFormat="1" ht="12">
      <c r="A985" s="14"/>
      <c r="B985" s="247"/>
      <c r="C985" s="248"/>
      <c r="D985" s="230" t="s">
        <v>219</v>
      </c>
      <c r="E985" s="249" t="s">
        <v>19</v>
      </c>
      <c r="F985" s="250" t="s">
        <v>1368</v>
      </c>
      <c r="G985" s="248"/>
      <c r="H985" s="251">
        <v>437.87</v>
      </c>
      <c r="I985" s="252"/>
      <c r="J985" s="248"/>
      <c r="K985" s="248"/>
      <c r="L985" s="253"/>
      <c r="M985" s="254"/>
      <c r="N985" s="255"/>
      <c r="O985" s="255"/>
      <c r="P985" s="255"/>
      <c r="Q985" s="255"/>
      <c r="R985" s="255"/>
      <c r="S985" s="255"/>
      <c r="T985" s="256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57" t="s">
        <v>219</v>
      </c>
      <c r="AU985" s="257" t="s">
        <v>81</v>
      </c>
      <c r="AV985" s="14" t="s">
        <v>81</v>
      </c>
      <c r="AW985" s="14" t="s">
        <v>33</v>
      </c>
      <c r="AX985" s="14" t="s">
        <v>72</v>
      </c>
      <c r="AY985" s="257" t="s">
        <v>207</v>
      </c>
    </row>
    <row r="986" spans="1:51" s="15" customFormat="1" ht="12">
      <c r="A986" s="15"/>
      <c r="B986" s="258"/>
      <c r="C986" s="259"/>
      <c r="D986" s="230" t="s">
        <v>219</v>
      </c>
      <c r="E986" s="260" t="s">
        <v>139</v>
      </c>
      <c r="F986" s="261" t="s">
        <v>222</v>
      </c>
      <c r="G986" s="259"/>
      <c r="H986" s="262">
        <v>437.87</v>
      </c>
      <c r="I986" s="263"/>
      <c r="J986" s="259"/>
      <c r="K986" s="259"/>
      <c r="L986" s="264"/>
      <c r="M986" s="265"/>
      <c r="N986" s="266"/>
      <c r="O986" s="266"/>
      <c r="P986" s="266"/>
      <c r="Q986" s="266"/>
      <c r="R986" s="266"/>
      <c r="S986" s="266"/>
      <c r="T986" s="267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T986" s="268" t="s">
        <v>219</v>
      </c>
      <c r="AU986" s="268" t="s">
        <v>81</v>
      </c>
      <c r="AV986" s="15" t="s">
        <v>111</v>
      </c>
      <c r="AW986" s="15" t="s">
        <v>33</v>
      </c>
      <c r="AX986" s="15" t="s">
        <v>79</v>
      </c>
      <c r="AY986" s="268" t="s">
        <v>207</v>
      </c>
    </row>
    <row r="987" spans="1:65" s="2" customFormat="1" ht="33" customHeight="1">
      <c r="A987" s="41"/>
      <c r="B987" s="42"/>
      <c r="C987" s="217" t="s">
        <v>1369</v>
      </c>
      <c r="D987" s="217" t="s">
        <v>209</v>
      </c>
      <c r="E987" s="218" t="s">
        <v>1370</v>
      </c>
      <c r="F987" s="219" t="s">
        <v>1371</v>
      </c>
      <c r="G987" s="220" t="s">
        <v>212</v>
      </c>
      <c r="H987" s="221">
        <v>437.87</v>
      </c>
      <c r="I987" s="222"/>
      <c r="J987" s="223">
        <f>ROUND(I987*H987,2)</f>
        <v>0</v>
      </c>
      <c r="K987" s="219" t="s">
        <v>213</v>
      </c>
      <c r="L987" s="47"/>
      <c r="M987" s="224" t="s">
        <v>19</v>
      </c>
      <c r="N987" s="225" t="s">
        <v>43</v>
      </c>
      <c r="O987" s="87"/>
      <c r="P987" s="226">
        <f>O987*H987</f>
        <v>0</v>
      </c>
      <c r="Q987" s="226">
        <v>1E-05</v>
      </c>
      <c r="R987" s="226">
        <f>Q987*H987</f>
        <v>0.0043787</v>
      </c>
      <c r="S987" s="226">
        <v>0</v>
      </c>
      <c r="T987" s="227">
        <f>S987*H987</f>
        <v>0</v>
      </c>
      <c r="U987" s="41"/>
      <c r="V987" s="41"/>
      <c r="W987" s="41"/>
      <c r="X987" s="41"/>
      <c r="Y987" s="41"/>
      <c r="Z987" s="41"/>
      <c r="AA987" s="41"/>
      <c r="AB987" s="41"/>
      <c r="AC987" s="41"/>
      <c r="AD987" s="41"/>
      <c r="AE987" s="41"/>
      <c r="AR987" s="228" t="s">
        <v>351</v>
      </c>
      <c r="AT987" s="228" t="s">
        <v>209</v>
      </c>
      <c r="AU987" s="228" t="s">
        <v>81</v>
      </c>
      <c r="AY987" s="20" t="s">
        <v>207</v>
      </c>
      <c r="BE987" s="229">
        <f>IF(N987="základní",J987,0)</f>
        <v>0</v>
      </c>
      <c r="BF987" s="229">
        <f>IF(N987="snížená",J987,0)</f>
        <v>0</v>
      </c>
      <c r="BG987" s="229">
        <f>IF(N987="zákl. přenesená",J987,0)</f>
        <v>0</v>
      </c>
      <c r="BH987" s="229">
        <f>IF(N987="sníž. přenesená",J987,0)</f>
        <v>0</v>
      </c>
      <c r="BI987" s="229">
        <f>IF(N987="nulová",J987,0)</f>
        <v>0</v>
      </c>
      <c r="BJ987" s="20" t="s">
        <v>79</v>
      </c>
      <c r="BK987" s="229">
        <f>ROUND(I987*H987,2)</f>
        <v>0</v>
      </c>
      <c r="BL987" s="20" t="s">
        <v>351</v>
      </c>
      <c r="BM987" s="228" t="s">
        <v>1372</v>
      </c>
    </row>
    <row r="988" spans="1:47" s="2" customFormat="1" ht="12">
      <c r="A988" s="41"/>
      <c r="B988" s="42"/>
      <c r="C988" s="43"/>
      <c r="D988" s="230" t="s">
        <v>215</v>
      </c>
      <c r="E988" s="43"/>
      <c r="F988" s="231" t="s">
        <v>1373</v>
      </c>
      <c r="G988" s="43"/>
      <c r="H988" s="43"/>
      <c r="I988" s="232"/>
      <c r="J988" s="43"/>
      <c r="K988" s="43"/>
      <c r="L988" s="47"/>
      <c r="M988" s="233"/>
      <c r="N988" s="234"/>
      <c r="O988" s="87"/>
      <c r="P988" s="87"/>
      <c r="Q988" s="87"/>
      <c r="R988" s="87"/>
      <c r="S988" s="87"/>
      <c r="T988" s="88"/>
      <c r="U988" s="41"/>
      <c r="V988" s="41"/>
      <c r="W988" s="41"/>
      <c r="X988" s="41"/>
      <c r="Y988" s="41"/>
      <c r="Z988" s="41"/>
      <c r="AA988" s="41"/>
      <c r="AB988" s="41"/>
      <c r="AC988" s="41"/>
      <c r="AD988" s="41"/>
      <c r="AE988" s="41"/>
      <c r="AT988" s="20" t="s">
        <v>215</v>
      </c>
      <c r="AU988" s="20" t="s">
        <v>81</v>
      </c>
    </row>
    <row r="989" spans="1:47" s="2" customFormat="1" ht="12">
      <c r="A989" s="41"/>
      <c r="B989" s="42"/>
      <c r="C989" s="43"/>
      <c r="D989" s="235" t="s">
        <v>217</v>
      </c>
      <c r="E989" s="43"/>
      <c r="F989" s="236" t="s">
        <v>1374</v>
      </c>
      <c r="G989" s="43"/>
      <c r="H989" s="43"/>
      <c r="I989" s="232"/>
      <c r="J989" s="43"/>
      <c r="K989" s="43"/>
      <c r="L989" s="47"/>
      <c r="M989" s="233"/>
      <c r="N989" s="234"/>
      <c r="O989" s="87"/>
      <c r="P989" s="87"/>
      <c r="Q989" s="87"/>
      <c r="R989" s="87"/>
      <c r="S989" s="87"/>
      <c r="T989" s="88"/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T989" s="20" t="s">
        <v>217</v>
      </c>
      <c r="AU989" s="20" t="s">
        <v>81</v>
      </c>
    </row>
    <row r="990" spans="1:51" s="14" customFormat="1" ht="12">
      <c r="A990" s="14"/>
      <c r="B990" s="247"/>
      <c r="C990" s="248"/>
      <c r="D990" s="230" t="s">
        <v>219</v>
      </c>
      <c r="E990" s="249" t="s">
        <v>19</v>
      </c>
      <c r="F990" s="250" t="s">
        <v>139</v>
      </c>
      <c r="G990" s="248"/>
      <c r="H990" s="251">
        <v>437.87</v>
      </c>
      <c r="I990" s="252"/>
      <c r="J990" s="248"/>
      <c r="K990" s="248"/>
      <c r="L990" s="253"/>
      <c r="M990" s="254"/>
      <c r="N990" s="255"/>
      <c r="O990" s="255"/>
      <c r="P990" s="255"/>
      <c r="Q990" s="255"/>
      <c r="R990" s="255"/>
      <c r="S990" s="255"/>
      <c r="T990" s="256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57" t="s">
        <v>219</v>
      </c>
      <c r="AU990" s="257" t="s">
        <v>81</v>
      </c>
      <c r="AV990" s="14" t="s">
        <v>81</v>
      </c>
      <c r="AW990" s="14" t="s">
        <v>33</v>
      </c>
      <c r="AX990" s="14" t="s">
        <v>79</v>
      </c>
      <c r="AY990" s="257" t="s">
        <v>207</v>
      </c>
    </row>
    <row r="991" spans="1:63" s="12" customFormat="1" ht="22.8" customHeight="1">
      <c r="A991" s="12"/>
      <c r="B991" s="201"/>
      <c r="C991" s="202"/>
      <c r="D991" s="203" t="s">
        <v>71</v>
      </c>
      <c r="E991" s="215" t="s">
        <v>1375</v>
      </c>
      <c r="F991" s="215" t="s">
        <v>1376</v>
      </c>
      <c r="G991" s="202"/>
      <c r="H991" s="202"/>
      <c r="I991" s="205"/>
      <c r="J991" s="216">
        <f>BK991</f>
        <v>0</v>
      </c>
      <c r="K991" s="202"/>
      <c r="L991" s="207"/>
      <c r="M991" s="208"/>
      <c r="N991" s="209"/>
      <c r="O991" s="209"/>
      <c r="P991" s="210">
        <f>SUM(P992:P1013)</f>
        <v>0</v>
      </c>
      <c r="Q991" s="209"/>
      <c r="R991" s="210">
        <f>SUM(R992:R1013)</f>
        <v>0.45049231999999995</v>
      </c>
      <c r="S991" s="209"/>
      <c r="T991" s="211">
        <f>SUM(T992:T1013)</f>
        <v>0</v>
      </c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R991" s="212" t="s">
        <v>81</v>
      </c>
      <c r="AT991" s="213" t="s">
        <v>71</v>
      </c>
      <c r="AU991" s="213" t="s">
        <v>79</v>
      </c>
      <c r="AY991" s="212" t="s">
        <v>207</v>
      </c>
      <c r="BK991" s="214">
        <f>SUM(BK992:BK1013)</f>
        <v>0</v>
      </c>
    </row>
    <row r="992" spans="1:65" s="2" customFormat="1" ht="24.15" customHeight="1">
      <c r="A992" s="41"/>
      <c r="B992" s="42"/>
      <c r="C992" s="217" t="s">
        <v>1377</v>
      </c>
      <c r="D992" s="217" t="s">
        <v>209</v>
      </c>
      <c r="E992" s="218" t="s">
        <v>1378</v>
      </c>
      <c r="F992" s="219" t="s">
        <v>1379</v>
      </c>
      <c r="G992" s="220" t="s">
        <v>212</v>
      </c>
      <c r="H992" s="221">
        <v>892.064</v>
      </c>
      <c r="I992" s="222"/>
      <c r="J992" s="223">
        <f>ROUND(I992*H992,2)</f>
        <v>0</v>
      </c>
      <c r="K992" s="219" t="s">
        <v>213</v>
      </c>
      <c r="L992" s="47"/>
      <c r="M992" s="224" t="s">
        <v>19</v>
      </c>
      <c r="N992" s="225" t="s">
        <v>43</v>
      </c>
      <c r="O992" s="87"/>
      <c r="P992" s="226">
        <f>O992*H992</f>
        <v>0</v>
      </c>
      <c r="Q992" s="226">
        <v>0.00029</v>
      </c>
      <c r="R992" s="226">
        <f>Q992*H992</f>
        <v>0.25869855999999997</v>
      </c>
      <c r="S992" s="226">
        <v>0</v>
      </c>
      <c r="T992" s="227">
        <f>S992*H992</f>
        <v>0</v>
      </c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R992" s="228" t="s">
        <v>351</v>
      </c>
      <c r="AT992" s="228" t="s">
        <v>209</v>
      </c>
      <c r="AU992" s="228" t="s">
        <v>81</v>
      </c>
      <c r="AY992" s="20" t="s">
        <v>207</v>
      </c>
      <c r="BE992" s="229">
        <f>IF(N992="základní",J992,0)</f>
        <v>0</v>
      </c>
      <c r="BF992" s="229">
        <f>IF(N992="snížená",J992,0)</f>
        <v>0</v>
      </c>
      <c r="BG992" s="229">
        <f>IF(N992="zákl. přenesená",J992,0)</f>
        <v>0</v>
      </c>
      <c r="BH992" s="229">
        <f>IF(N992="sníž. přenesená",J992,0)</f>
        <v>0</v>
      </c>
      <c r="BI992" s="229">
        <f>IF(N992="nulová",J992,0)</f>
        <v>0</v>
      </c>
      <c r="BJ992" s="20" t="s">
        <v>79</v>
      </c>
      <c r="BK992" s="229">
        <f>ROUND(I992*H992,2)</f>
        <v>0</v>
      </c>
      <c r="BL992" s="20" t="s">
        <v>351</v>
      </c>
      <c r="BM992" s="228" t="s">
        <v>1380</v>
      </c>
    </row>
    <row r="993" spans="1:47" s="2" customFormat="1" ht="12">
      <c r="A993" s="41"/>
      <c r="B993" s="42"/>
      <c r="C993" s="43"/>
      <c r="D993" s="230" t="s">
        <v>215</v>
      </c>
      <c r="E993" s="43"/>
      <c r="F993" s="231" t="s">
        <v>1381</v>
      </c>
      <c r="G993" s="43"/>
      <c r="H993" s="43"/>
      <c r="I993" s="232"/>
      <c r="J993" s="43"/>
      <c r="K993" s="43"/>
      <c r="L993" s="47"/>
      <c r="M993" s="233"/>
      <c r="N993" s="234"/>
      <c r="O993" s="87"/>
      <c r="P993" s="87"/>
      <c r="Q993" s="87"/>
      <c r="R993" s="87"/>
      <c r="S993" s="87"/>
      <c r="T993" s="88"/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T993" s="20" t="s">
        <v>215</v>
      </c>
      <c r="AU993" s="20" t="s">
        <v>81</v>
      </c>
    </row>
    <row r="994" spans="1:47" s="2" customFormat="1" ht="12">
      <c r="A994" s="41"/>
      <c r="B994" s="42"/>
      <c r="C994" s="43"/>
      <c r="D994" s="235" t="s">
        <v>217</v>
      </c>
      <c r="E994" s="43"/>
      <c r="F994" s="236" t="s">
        <v>1382</v>
      </c>
      <c r="G994" s="43"/>
      <c r="H994" s="43"/>
      <c r="I994" s="232"/>
      <c r="J994" s="43"/>
      <c r="K994" s="43"/>
      <c r="L994" s="47"/>
      <c r="M994" s="233"/>
      <c r="N994" s="234"/>
      <c r="O994" s="87"/>
      <c r="P994" s="87"/>
      <c r="Q994" s="87"/>
      <c r="R994" s="87"/>
      <c r="S994" s="87"/>
      <c r="T994" s="88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T994" s="20" t="s">
        <v>217</v>
      </c>
      <c r="AU994" s="20" t="s">
        <v>81</v>
      </c>
    </row>
    <row r="995" spans="1:51" s="14" customFormat="1" ht="12">
      <c r="A995" s="14"/>
      <c r="B995" s="247"/>
      <c r="C995" s="248"/>
      <c r="D995" s="230" t="s">
        <v>219</v>
      </c>
      <c r="E995" s="249" t="s">
        <v>19</v>
      </c>
      <c r="F995" s="250" t="s">
        <v>1383</v>
      </c>
      <c r="G995" s="248"/>
      <c r="H995" s="251">
        <v>892.064</v>
      </c>
      <c r="I995" s="252"/>
      <c r="J995" s="248"/>
      <c r="K995" s="248"/>
      <c r="L995" s="253"/>
      <c r="M995" s="254"/>
      <c r="N995" s="255"/>
      <c r="O995" s="255"/>
      <c r="P995" s="255"/>
      <c r="Q995" s="255"/>
      <c r="R995" s="255"/>
      <c r="S995" s="255"/>
      <c r="T995" s="256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257" t="s">
        <v>219</v>
      </c>
      <c r="AU995" s="257" t="s">
        <v>81</v>
      </c>
      <c r="AV995" s="14" t="s">
        <v>81</v>
      </c>
      <c r="AW995" s="14" t="s">
        <v>33</v>
      </c>
      <c r="AX995" s="14" t="s">
        <v>79</v>
      </c>
      <c r="AY995" s="257" t="s">
        <v>207</v>
      </c>
    </row>
    <row r="996" spans="1:65" s="2" customFormat="1" ht="24.15" customHeight="1">
      <c r="A996" s="41"/>
      <c r="B996" s="42"/>
      <c r="C996" s="217" t="s">
        <v>1384</v>
      </c>
      <c r="D996" s="217" t="s">
        <v>209</v>
      </c>
      <c r="E996" s="218" t="s">
        <v>1385</v>
      </c>
      <c r="F996" s="219" t="s">
        <v>1386</v>
      </c>
      <c r="G996" s="220" t="s">
        <v>212</v>
      </c>
      <c r="H996" s="221">
        <v>446.032</v>
      </c>
      <c r="I996" s="222"/>
      <c r="J996" s="223">
        <f>ROUND(I996*H996,2)</f>
        <v>0</v>
      </c>
      <c r="K996" s="219" t="s">
        <v>213</v>
      </c>
      <c r="L996" s="47"/>
      <c r="M996" s="224" t="s">
        <v>19</v>
      </c>
      <c r="N996" s="225" t="s">
        <v>43</v>
      </c>
      <c r="O996" s="87"/>
      <c r="P996" s="226">
        <f>O996*H996</f>
        <v>0</v>
      </c>
      <c r="Q996" s="226">
        <v>0.00023</v>
      </c>
      <c r="R996" s="226">
        <f>Q996*H996</f>
        <v>0.10258736</v>
      </c>
      <c r="S996" s="226">
        <v>0</v>
      </c>
      <c r="T996" s="227">
        <f>S996*H996</f>
        <v>0</v>
      </c>
      <c r="U996" s="41"/>
      <c r="V996" s="41"/>
      <c r="W996" s="41"/>
      <c r="X996" s="41"/>
      <c r="Y996" s="41"/>
      <c r="Z996" s="41"/>
      <c r="AA996" s="41"/>
      <c r="AB996" s="41"/>
      <c r="AC996" s="41"/>
      <c r="AD996" s="41"/>
      <c r="AE996" s="41"/>
      <c r="AR996" s="228" t="s">
        <v>351</v>
      </c>
      <c r="AT996" s="228" t="s">
        <v>209</v>
      </c>
      <c r="AU996" s="228" t="s">
        <v>81</v>
      </c>
      <c r="AY996" s="20" t="s">
        <v>207</v>
      </c>
      <c r="BE996" s="229">
        <f>IF(N996="základní",J996,0)</f>
        <v>0</v>
      </c>
      <c r="BF996" s="229">
        <f>IF(N996="snížená",J996,0)</f>
        <v>0</v>
      </c>
      <c r="BG996" s="229">
        <f>IF(N996="zákl. přenesená",J996,0)</f>
        <v>0</v>
      </c>
      <c r="BH996" s="229">
        <f>IF(N996="sníž. přenesená",J996,0)</f>
        <v>0</v>
      </c>
      <c r="BI996" s="229">
        <f>IF(N996="nulová",J996,0)</f>
        <v>0</v>
      </c>
      <c r="BJ996" s="20" t="s">
        <v>79</v>
      </c>
      <c r="BK996" s="229">
        <f>ROUND(I996*H996,2)</f>
        <v>0</v>
      </c>
      <c r="BL996" s="20" t="s">
        <v>351</v>
      </c>
      <c r="BM996" s="228" t="s">
        <v>1387</v>
      </c>
    </row>
    <row r="997" spans="1:47" s="2" customFormat="1" ht="12">
      <c r="A997" s="41"/>
      <c r="B997" s="42"/>
      <c r="C997" s="43"/>
      <c r="D997" s="230" t="s">
        <v>215</v>
      </c>
      <c r="E997" s="43"/>
      <c r="F997" s="231" t="s">
        <v>1388</v>
      </c>
      <c r="G997" s="43"/>
      <c r="H997" s="43"/>
      <c r="I997" s="232"/>
      <c r="J997" s="43"/>
      <c r="K997" s="43"/>
      <c r="L997" s="47"/>
      <c r="M997" s="233"/>
      <c r="N997" s="234"/>
      <c r="O997" s="87"/>
      <c r="P997" s="87"/>
      <c r="Q997" s="87"/>
      <c r="R997" s="87"/>
      <c r="S997" s="87"/>
      <c r="T997" s="88"/>
      <c r="U997" s="41"/>
      <c r="V997" s="41"/>
      <c r="W997" s="41"/>
      <c r="X997" s="41"/>
      <c r="Y997" s="41"/>
      <c r="Z997" s="41"/>
      <c r="AA997" s="41"/>
      <c r="AB997" s="41"/>
      <c r="AC997" s="41"/>
      <c r="AD997" s="41"/>
      <c r="AE997" s="41"/>
      <c r="AT997" s="20" t="s">
        <v>215</v>
      </c>
      <c r="AU997" s="20" t="s">
        <v>81</v>
      </c>
    </row>
    <row r="998" spans="1:47" s="2" customFormat="1" ht="12">
      <c r="A998" s="41"/>
      <c r="B998" s="42"/>
      <c r="C998" s="43"/>
      <c r="D998" s="235" t="s">
        <v>217</v>
      </c>
      <c r="E998" s="43"/>
      <c r="F998" s="236" t="s">
        <v>1389</v>
      </c>
      <c r="G998" s="43"/>
      <c r="H998" s="43"/>
      <c r="I998" s="232"/>
      <c r="J998" s="43"/>
      <c r="K998" s="43"/>
      <c r="L998" s="47"/>
      <c r="M998" s="233"/>
      <c r="N998" s="234"/>
      <c r="O998" s="87"/>
      <c r="P998" s="87"/>
      <c r="Q998" s="87"/>
      <c r="R998" s="87"/>
      <c r="S998" s="87"/>
      <c r="T998" s="88"/>
      <c r="U998" s="41"/>
      <c r="V998" s="41"/>
      <c r="W998" s="41"/>
      <c r="X998" s="41"/>
      <c r="Y998" s="41"/>
      <c r="Z998" s="41"/>
      <c r="AA998" s="41"/>
      <c r="AB998" s="41"/>
      <c r="AC998" s="41"/>
      <c r="AD998" s="41"/>
      <c r="AE998" s="41"/>
      <c r="AT998" s="20" t="s">
        <v>217</v>
      </c>
      <c r="AU998" s="20" t="s">
        <v>81</v>
      </c>
    </row>
    <row r="999" spans="1:51" s="14" customFormat="1" ht="12">
      <c r="A999" s="14"/>
      <c r="B999" s="247"/>
      <c r="C999" s="248"/>
      <c r="D999" s="230" t="s">
        <v>219</v>
      </c>
      <c r="E999" s="249" t="s">
        <v>19</v>
      </c>
      <c r="F999" s="250" t="s">
        <v>141</v>
      </c>
      <c r="G999" s="248"/>
      <c r="H999" s="251">
        <v>446.032</v>
      </c>
      <c r="I999" s="252"/>
      <c r="J999" s="248"/>
      <c r="K999" s="248"/>
      <c r="L999" s="253"/>
      <c r="M999" s="254"/>
      <c r="N999" s="255"/>
      <c r="O999" s="255"/>
      <c r="P999" s="255"/>
      <c r="Q999" s="255"/>
      <c r="R999" s="255"/>
      <c r="S999" s="255"/>
      <c r="T999" s="256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57" t="s">
        <v>219</v>
      </c>
      <c r="AU999" s="257" t="s">
        <v>81</v>
      </c>
      <c r="AV999" s="14" t="s">
        <v>81</v>
      </c>
      <c r="AW999" s="14" t="s">
        <v>33</v>
      </c>
      <c r="AX999" s="14" t="s">
        <v>79</v>
      </c>
      <c r="AY999" s="257" t="s">
        <v>207</v>
      </c>
    </row>
    <row r="1000" spans="1:65" s="2" customFormat="1" ht="24.15" customHeight="1">
      <c r="A1000" s="41"/>
      <c r="B1000" s="42"/>
      <c r="C1000" s="217" t="s">
        <v>1390</v>
      </c>
      <c r="D1000" s="217" t="s">
        <v>209</v>
      </c>
      <c r="E1000" s="218" t="s">
        <v>1391</v>
      </c>
      <c r="F1000" s="219" t="s">
        <v>1392</v>
      </c>
      <c r="G1000" s="220" t="s">
        <v>212</v>
      </c>
      <c r="H1000" s="221">
        <v>446.032</v>
      </c>
      <c r="I1000" s="222"/>
      <c r="J1000" s="223">
        <f>ROUND(I1000*H1000,2)</f>
        <v>0</v>
      </c>
      <c r="K1000" s="219" t="s">
        <v>213</v>
      </c>
      <c r="L1000" s="47"/>
      <c r="M1000" s="224" t="s">
        <v>19</v>
      </c>
      <c r="N1000" s="225" t="s">
        <v>43</v>
      </c>
      <c r="O1000" s="87"/>
      <c r="P1000" s="226">
        <f>O1000*H1000</f>
        <v>0</v>
      </c>
      <c r="Q1000" s="226">
        <v>0.0002</v>
      </c>
      <c r="R1000" s="226">
        <f>Q1000*H1000</f>
        <v>0.0892064</v>
      </c>
      <c r="S1000" s="226">
        <v>0</v>
      </c>
      <c r="T1000" s="227">
        <f>S1000*H1000</f>
        <v>0</v>
      </c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R1000" s="228" t="s">
        <v>351</v>
      </c>
      <c r="AT1000" s="228" t="s">
        <v>209</v>
      </c>
      <c r="AU1000" s="228" t="s">
        <v>81</v>
      </c>
      <c r="AY1000" s="20" t="s">
        <v>207</v>
      </c>
      <c r="BE1000" s="229">
        <f>IF(N1000="základní",J1000,0)</f>
        <v>0</v>
      </c>
      <c r="BF1000" s="229">
        <f>IF(N1000="snížená",J1000,0)</f>
        <v>0</v>
      </c>
      <c r="BG1000" s="229">
        <f>IF(N1000="zákl. přenesená",J1000,0)</f>
        <v>0</v>
      </c>
      <c r="BH1000" s="229">
        <f>IF(N1000="sníž. přenesená",J1000,0)</f>
        <v>0</v>
      </c>
      <c r="BI1000" s="229">
        <f>IF(N1000="nulová",J1000,0)</f>
        <v>0</v>
      </c>
      <c r="BJ1000" s="20" t="s">
        <v>79</v>
      </c>
      <c r="BK1000" s="229">
        <f>ROUND(I1000*H1000,2)</f>
        <v>0</v>
      </c>
      <c r="BL1000" s="20" t="s">
        <v>351</v>
      </c>
      <c r="BM1000" s="228" t="s">
        <v>1393</v>
      </c>
    </row>
    <row r="1001" spans="1:47" s="2" customFormat="1" ht="12">
      <c r="A1001" s="41"/>
      <c r="B1001" s="42"/>
      <c r="C1001" s="43"/>
      <c r="D1001" s="230" t="s">
        <v>215</v>
      </c>
      <c r="E1001" s="43"/>
      <c r="F1001" s="231" t="s">
        <v>1394</v>
      </c>
      <c r="G1001" s="43"/>
      <c r="H1001" s="43"/>
      <c r="I1001" s="232"/>
      <c r="J1001" s="43"/>
      <c r="K1001" s="43"/>
      <c r="L1001" s="47"/>
      <c r="M1001" s="233"/>
      <c r="N1001" s="234"/>
      <c r="O1001" s="87"/>
      <c r="P1001" s="87"/>
      <c r="Q1001" s="87"/>
      <c r="R1001" s="87"/>
      <c r="S1001" s="87"/>
      <c r="T1001" s="88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T1001" s="20" t="s">
        <v>215</v>
      </c>
      <c r="AU1001" s="20" t="s">
        <v>81</v>
      </c>
    </row>
    <row r="1002" spans="1:47" s="2" customFormat="1" ht="12">
      <c r="A1002" s="41"/>
      <c r="B1002" s="42"/>
      <c r="C1002" s="43"/>
      <c r="D1002" s="235" t="s">
        <v>217</v>
      </c>
      <c r="E1002" s="43"/>
      <c r="F1002" s="236" t="s">
        <v>1395</v>
      </c>
      <c r="G1002" s="43"/>
      <c r="H1002" s="43"/>
      <c r="I1002" s="232"/>
      <c r="J1002" s="43"/>
      <c r="K1002" s="43"/>
      <c r="L1002" s="47"/>
      <c r="M1002" s="233"/>
      <c r="N1002" s="234"/>
      <c r="O1002" s="87"/>
      <c r="P1002" s="87"/>
      <c r="Q1002" s="87"/>
      <c r="R1002" s="87"/>
      <c r="S1002" s="87"/>
      <c r="T1002" s="88"/>
      <c r="U1002" s="41"/>
      <c r="V1002" s="41"/>
      <c r="W1002" s="41"/>
      <c r="X1002" s="41"/>
      <c r="Y1002" s="41"/>
      <c r="Z1002" s="41"/>
      <c r="AA1002" s="41"/>
      <c r="AB1002" s="41"/>
      <c r="AC1002" s="41"/>
      <c r="AD1002" s="41"/>
      <c r="AE1002" s="41"/>
      <c r="AT1002" s="20" t="s">
        <v>217</v>
      </c>
      <c r="AU1002" s="20" t="s">
        <v>81</v>
      </c>
    </row>
    <row r="1003" spans="1:51" s="13" customFormat="1" ht="12">
      <c r="A1003" s="13"/>
      <c r="B1003" s="237"/>
      <c r="C1003" s="238"/>
      <c r="D1003" s="230" t="s">
        <v>219</v>
      </c>
      <c r="E1003" s="239" t="s">
        <v>19</v>
      </c>
      <c r="F1003" s="240" t="s">
        <v>986</v>
      </c>
      <c r="G1003" s="238"/>
      <c r="H1003" s="239" t="s">
        <v>19</v>
      </c>
      <c r="I1003" s="241"/>
      <c r="J1003" s="238"/>
      <c r="K1003" s="238"/>
      <c r="L1003" s="242"/>
      <c r="M1003" s="243"/>
      <c r="N1003" s="244"/>
      <c r="O1003" s="244"/>
      <c r="P1003" s="244"/>
      <c r="Q1003" s="244"/>
      <c r="R1003" s="244"/>
      <c r="S1003" s="244"/>
      <c r="T1003" s="245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46" t="s">
        <v>219</v>
      </c>
      <c r="AU1003" s="246" t="s">
        <v>81</v>
      </c>
      <c r="AV1003" s="13" t="s">
        <v>79</v>
      </c>
      <c r="AW1003" s="13" t="s">
        <v>33</v>
      </c>
      <c r="AX1003" s="13" t="s">
        <v>72</v>
      </c>
      <c r="AY1003" s="246" t="s">
        <v>207</v>
      </c>
    </row>
    <row r="1004" spans="1:51" s="14" customFormat="1" ht="12">
      <c r="A1004" s="14"/>
      <c r="B1004" s="247"/>
      <c r="C1004" s="248"/>
      <c r="D1004" s="230" t="s">
        <v>219</v>
      </c>
      <c r="E1004" s="249" t="s">
        <v>19</v>
      </c>
      <c r="F1004" s="250" t="s">
        <v>1396</v>
      </c>
      <c r="G1004" s="248"/>
      <c r="H1004" s="251">
        <v>193</v>
      </c>
      <c r="I1004" s="252"/>
      <c r="J1004" s="248"/>
      <c r="K1004" s="248"/>
      <c r="L1004" s="253"/>
      <c r="M1004" s="254"/>
      <c r="N1004" s="255"/>
      <c r="O1004" s="255"/>
      <c r="P1004" s="255"/>
      <c r="Q1004" s="255"/>
      <c r="R1004" s="255"/>
      <c r="S1004" s="255"/>
      <c r="T1004" s="256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57" t="s">
        <v>219</v>
      </c>
      <c r="AU1004" s="257" t="s">
        <v>81</v>
      </c>
      <c r="AV1004" s="14" t="s">
        <v>81</v>
      </c>
      <c r="AW1004" s="14" t="s">
        <v>33</v>
      </c>
      <c r="AX1004" s="14" t="s">
        <v>72</v>
      </c>
      <c r="AY1004" s="257" t="s">
        <v>207</v>
      </c>
    </row>
    <row r="1005" spans="1:51" s="13" customFormat="1" ht="12">
      <c r="A1005" s="13"/>
      <c r="B1005" s="237"/>
      <c r="C1005" s="238"/>
      <c r="D1005" s="230" t="s">
        <v>219</v>
      </c>
      <c r="E1005" s="239" t="s">
        <v>19</v>
      </c>
      <c r="F1005" s="240" t="s">
        <v>1397</v>
      </c>
      <c r="G1005" s="238"/>
      <c r="H1005" s="239" t="s">
        <v>19</v>
      </c>
      <c r="I1005" s="241"/>
      <c r="J1005" s="238"/>
      <c r="K1005" s="238"/>
      <c r="L1005" s="242"/>
      <c r="M1005" s="243"/>
      <c r="N1005" s="244"/>
      <c r="O1005" s="244"/>
      <c r="P1005" s="244"/>
      <c r="Q1005" s="244"/>
      <c r="R1005" s="244"/>
      <c r="S1005" s="244"/>
      <c r="T1005" s="245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46" t="s">
        <v>219</v>
      </c>
      <c r="AU1005" s="246" t="s">
        <v>81</v>
      </c>
      <c r="AV1005" s="13" t="s">
        <v>79</v>
      </c>
      <c r="AW1005" s="13" t="s">
        <v>33</v>
      </c>
      <c r="AX1005" s="13" t="s">
        <v>72</v>
      </c>
      <c r="AY1005" s="246" t="s">
        <v>207</v>
      </c>
    </row>
    <row r="1006" spans="1:51" s="14" customFormat="1" ht="12">
      <c r="A1006" s="14"/>
      <c r="B1006" s="247"/>
      <c r="C1006" s="248"/>
      <c r="D1006" s="230" t="s">
        <v>219</v>
      </c>
      <c r="E1006" s="249" t="s">
        <v>19</v>
      </c>
      <c r="F1006" s="250" t="s">
        <v>1398</v>
      </c>
      <c r="G1006" s="248"/>
      <c r="H1006" s="251">
        <v>29.032</v>
      </c>
      <c r="I1006" s="252"/>
      <c r="J1006" s="248"/>
      <c r="K1006" s="248"/>
      <c r="L1006" s="253"/>
      <c r="M1006" s="254"/>
      <c r="N1006" s="255"/>
      <c r="O1006" s="255"/>
      <c r="P1006" s="255"/>
      <c r="Q1006" s="255"/>
      <c r="R1006" s="255"/>
      <c r="S1006" s="255"/>
      <c r="T1006" s="256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57" t="s">
        <v>219</v>
      </c>
      <c r="AU1006" s="257" t="s">
        <v>81</v>
      </c>
      <c r="AV1006" s="14" t="s">
        <v>81</v>
      </c>
      <c r="AW1006" s="14" t="s">
        <v>33</v>
      </c>
      <c r="AX1006" s="14" t="s">
        <v>72</v>
      </c>
      <c r="AY1006" s="257" t="s">
        <v>207</v>
      </c>
    </row>
    <row r="1007" spans="1:51" s="13" customFormat="1" ht="12">
      <c r="A1007" s="13"/>
      <c r="B1007" s="237"/>
      <c r="C1007" s="238"/>
      <c r="D1007" s="230" t="s">
        <v>219</v>
      </c>
      <c r="E1007" s="239" t="s">
        <v>19</v>
      </c>
      <c r="F1007" s="240" t="s">
        <v>1399</v>
      </c>
      <c r="G1007" s="238"/>
      <c r="H1007" s="239" t="s">
        <v>19</v>
      </c>
      <c r="I1007" s="241"/>
      <c r="J1007" s="238"/>
      <c r="K1007" s="238"/>
      <c r="L1007" s="242"/>
      <c r="M1007" s="243"/>
      <c r="N1007" s="244"/>
      <c r="O1007" s="244"/>
      <c r="P1007" s="244"/>
      <c r="Q1007" s="244"/>
      <c r="R1007" s="244"/>
      <c r="S1007" s="244"/>
      <c r="T1007" s="245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46" t="s">
        <v>219</v>
      </c>
      <c r="AU1007" s="246" t="s">
        <v>81</v>
      </c>
      <c r="AV1007" s="13" t="s">
        <v>79</v>
      </c>
      <c r="AW1007" s="13" t="s">
        <v>33</v>
      </c>
      <c r="AX1007" s="13" t="s">
        <v>72</v>
      </c>
      <c r="AY1007" s="246" t="s">
        <v>207</v>
      </c>
    </row>
    <row r="1008" spans="1:51" s="14" customFormat="1" ht="12">
      <c r="A1008" s="14"/>
      <c r="B1008" s="247"/>
      <c r="C1008" s="248"/>
      <c r="D1008" s="230" t="s">
        <v>219</v>
      </c>
      <c r="E1008" s="249" t="s">
        <v>19</v>
      </c>
      <c r="F1008" s="250" t="s">
        <v>1400</v>
      </c>
      <c r="G1008" s="248"/>
      <c r="H1008" s="251">
        <v>36.5</v>
      </c>
      <c r="I1008" s="252"/>
      <c r="J1008" s="248"/>
      <c r="K1008" s="248"/>
      <c r="L1008" s="253"/>
      <c r="M1008" s="254"/>
      <c r="N1008" s="255"/>
      <c r="O1008" s="255"/>
      <c r="P1008" s="255"/>
      <c r="Q1008" s="255"/>
      <c r="R1008" s="255"/>
      <c r="S1008" s="255"/>
      <c r="T1008" s="256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57" t="s">
        <v>219</v>
      </c>
      <c r="AU1008" s="257" t="s">
        <v>81</v>
      </c>
      <c r="AV1008" s="14" t="s">
        <v>81</v>
      </c>
      <c r="AW1008" s="14" t="s">
        <v>33</v>
      </c>
      <c r="AX1008" s="14" t="s">
        <v>72</v>
      </c>
      <c r="AY1008" s="257" t="s">
        <v>207</v>
      </c>
    </row>
    <row r="1009" spans="1:51" s="13" customFormat="1" ht="12">
      <c r="A1009" s="13"/>
      <c r="B1009" s="237"/>
      <c r="C1009" s="238"/>
      <c r="D1009" s="230" t="s">
        <v>219</v>
      </c>
      <c r="E1009" s="239" t="s">
        <v>19</v>
      </c>
      <c r="F1009" s="240" t="s">
        <v>1401</v>
      </c>
      <c r="G1009" s="238"/>
      <c r="H1009" s="239" t="s">
        <v>19</v>
      </c>
      <c r="I1009" s="241"/>
      <c r="J1009" s="238"/>
      <c r="K1009" s="238"/>
      <c r="L1009" s="242"/>
      <c r="M1009" s="243"/>
      <c r="N1009" s="244"/>
      <c r="O1009" s="244"/>
      <c r="P1009" s="244"/>
      <c r="Q1009" s="244"/>
      <c r="R1009" s="244"/>
      <c r="S1009" s="244"/>
      <c r="T1009" s="245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46" t="s">
        <v>219</v>
      </c>
      <c r="AU1009" s="246" t="s">
        <v>81</v>
      </c>
      <c r="AV1009" s="13" t="s">
        <v>79</v>
      </c>
      <c r="AW1009" s="13" t="s">
        <v>33</v>
      </c>
      <c r="AX1009" s="13" t="s">
        <v>72</v>
      </c>
      <c r="AY1009" s="246" t="s">
        <v>207</v>
      </c>
    </row>
    <row r="1010" spans="1:51" s="14" customFormat="1" ht="12">
      <c r="A1010" s="14"/>
      <c r="B1010" s="247"/>
      <c r="C1010" s="248"/>
      <c r="D1010" s="230" t="s">
        <v>219</v>
      </c>
      <c r="E1010" s="249" t="s">
        <v>19</v>
      </c>
      <c r="F1010" s="250" t="s">
        <v>1402</v>
      </c>
      <c r="G1010" s="248"/>
      <c r="H1010" s="251">
        <v>7.5</v>
      </c>
      <c r="I1010" s="252"/>
      <c r="J1010" s="248"/>
      <c r="K1010" s="248"/>
      <c r="L1010" s="253"/>
      <c r="M1010" s="254"/>
      <c r="N1010" s="255"/>
      <c r="O1010" s="255"/>
      <c r="P1010" s="255"/>
      <c r="Q1010" s="255"/>
      <c r="R1010" s="255"/>
      <c r="S1010" s="255"/>
      <c r="T1010" s="256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57" t="s">
        <v>219</v>
      </c>
      <c r="AU1010" s="257" t="s">
        <v>81</v>
      </c>
      <c r="AV1010" s="14" t="s">
        <v>81</v>
      </c>
      <c r="AW1010" s="14" t="s">
        <v>33</v>
      </c>
      <c r="AX1010" s="14" t="s">
        <v>72</v>
      </c>
      <c r="AY1010" s="257" t="s">
        <v>207</v>
      </c>
    </row>
    <row r="1011" spans="1:51" s="13" customFormat="1" ht="12">
      <c r="A1011" s="13"/>
      <c r="B1011" s="237"/>
      <c r="C1011" s="238"/>
      <c r="D1011" s="230" t="s">
        <v>219</v>
      </c>
      <c r="E1011" s="239" t="s">
        <v>19</v>
      </c>
      <c r="F1011" s="240" t="s">
        <v>1403</v>
      </c>
      <c r="G1011" s="238"/>
      <c r="H1011" s="239" t="s">
        <v>19</v>
      </c>
      <c r="I1011" s="241"/>
      <c r="J1011" s="238"/>
      <c r="K1011" s="238"/>
      <c r="L1011" s="242"/>
      <c r="M1011" s="243"/>
      <c r="N1011" s="244"/>
      <c r="O1011" s="244"/>
      <c r="P1011" s="244"/>
      <c r="Q1011" s="244"/>
      <c r="R1011" s="244"/>
      <c r="S1011" s="244"/>
      <c r="T1011" s="245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46" t="s">
        <v>219</v>
      </c>
      <c r="AU1011" s="246" t="s">
        <v>81</v>
      </c>
      <c r="AV1011" s="13" t="s">
        <v>79</v>
      </c>
      <c r="AW1011" s="13" t="s">
        <v>33</v>
      </c>
      <c r="AX1011" s="13" t="s">
        <v>72</v>
      </c>
      <c r="AY1011" s="246" t="s">
        <v>207</v>
      </c>
    </row>
    <row r="1012" spans="1:51" s="14" customFormat="1" ht="12">
      <c r="A1012" s="14"/>
      <c r="B1012" s="247"/>
      <c r="C1012" s="248"/>
      <c r="D1012" s="230" t="s">
        <v>219</v>
      </c>
      <c r="E1012" s="249" t="s">
        <v>19</v>
      </c>
      <c r="F1012" s="250" t="s">
        <v>1404</v>
      </c>
      <c r="G1012" s="248"/>
      <c r="H1012" s="251">
        <v>180</v>
      </c>
      <c r="I1012" s="252"/>
      <c r="J1012" s="248"/>
      <c r="K1012" s="248"/>
      <c r="L1012" s="253"/>
      <c r="M1012" s="254"/>
      <c r="N1012" s="255"/>
      <c r="O1012" s="255"/>
      <c r="P1012" s="255"/>
      <c r="Q1012" s="255"/>
      <c r="R1012" s="255"/>
      <c r="S1012" s="255"/>
      <c r="T1012" s="256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57" t="s">
        <v>219</v>
      </c>
      <c r="AU1012" s="257" t="s">
        <v>81</v>
      </c>
      <c r="AV1012" s="14" t="s">
        <v>81</v>
      </c>
      <c r="AW1012" s="14" t="s">
        <v>33</v>
      </c>
      <c r="AX1012" s="14" t="s">
        <v>72</v>
      </c>
      <c r="AY1012" s="257" t="s">
        <v>207</v>
      </c>
    </row>
    <row r="1013" spans="1:51" s="15" customFormat="1" ht="12">
      <c r="A1013" s="15"/>
      <c r="B1013" s="258"/>
      <c r="C1013" s="259"/>
      <c r="D1013" s="230" t="s">
        <v>219</v>
      </c>
      <c r="E1013" s="260" t="s">
        <v>141</v>
      </c>
      <c r="F1013" s="261" t="s">
        <v>222</v>
      </c>
      <c r="G1013" s="259"/>
      <c r="H1013" s="262">
        <v>446.032</v>
      </c>
      <c r="I1013" s="263"/>
      <c r="J1013" s="259"/>
      <c r="K1013" s="259"/>
      <c r="L1013" s="264"/>
      <c r="M1013" s="265"/>
      <c r="N1013" s="266"/>
      <c r="O1013" s="266"/>
      <c r="P1013" s="266"/>
      <c r="Q1013" s="266"/>
      <c r="R1013" s="266"/>
      <c r="S1013" s="266"/>
      <c r="T1013" s="267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T1013" s="268" t="s">
        <v>219</v>
      </c>
      <c r="AU1013" s="268" t="s">
        <v>81</v>
      </c>
      <c r="AV1013" s="15" t="s">
        <v>111</v>
      </c>
      <c r="AW1013" s="15" t="s">
        <v>33</v>
      </c>
      <c r="AX1013" s="15" t="s">
        <v>79</v>
      </c>
      <c r="AY1013" s="268" t="s">
        <v>207</v>
      </c>
    </row>
    <row r="1014" spans="1:63" s="12" customFormat="1" ht="25.9" customHeight="1">
      <c r="A1014" s="12"/>
      <c r="B1014" s="201"/>
      <c r="C1014" s="202"/>
      <c r="D1014" s="203" t="s">
        <v>71</v>
      </c>
      <c r="E1014" s="204" t="s">
        <v>1405</v>
      </c>
      <c r="F1014" s="204" t="s">
        <v>1406</v>
      </c>
      <c r="G1014" s="202"/>
      <c r="H1014" s="202"/>
      <c r="I1014" s="205"/>
      <c r="J1014" s="206">
        <f>BK1014</f>
        <v>0</v>
      </c>
      <c r="K1014" s="202"/>
      <c r="L1014" s="207"/>
      <c r="M1014" s="208"/>
      <c r="N1014" s="209"/>
      <c r="O1014" s="209"/>
      <c r="P1014" s="210">
        <f>SUM(P1015:P1040)</f>
        <v>0</v>
      </c>
      <c r="Q1014" s="209"/>
      <c r="R1014" s="210">
        <f>SUM(R1015:R1040)</f>
        <v>0</v>
      </c>
      <c r="S1014" s="209"/>
      <c r="T1014" s="211">
        <f>SUM(T1015:T1040)</f>
        <v>0</v>
      </c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R1014" s="212" t="s">
        <v>111</v>
      </c>
      <c r="AT1014" s="213" t="s">
        <v>71</v>
      </c>
      <c r="AU1014" s="213" t="s">
        <v>72</v>
      </c>
      <c r="AY1014" s="212" t="s">
        <v>207</v>
      </c>
      <c r="BK1014" s="214">
        <f>SUM(BK1015:BK1040)</f>
        <v>0</v>
      </c>
    </row>
    <row r="1015" spans="1:65" s="2" customFormat="1" ht="21.75" customHeight="1">
      <c r="A1015" s="41"/>
      <c r="B1015" s="42"/>
      <c r="C1015" s="217" t="s">
        <v>1407</v>
      </c>
      <c r="D1015" s="217" t="s">
        <v>209</v>
      </c>
      <c r="E1015" s="218" t="s">
        <v>1408</v>
      </c>
      <c r="F1015" s="219" t="s">
        <v>1409</v>
      </c>
      <c r="G1015" s="220" t="s">
        <v>1410</v>
      </c>
      <c r="H1015" s="221">
        <v>20</v>
      </c>
      <c r="I1015" s="222"/>
      <c r="J1015" s="223">
        <f>ROUND(I1015*H1015,2)</f>
        <v>0</v>
      </c>
      <c r="K1015" s="219" t="s">
        <v>213</v>
      </c>
      <c r="L1015" s="47"/>
      <c r="M1015" s="224" t="s">
        <v>19</v>
      </c>
      <c r="N1015" s="225" t="s">
        <v>43</v>
      </c>
      <c r="O1015" s="87"/>
      <c r="P1015" s="226">
        <f>O1015*H1015</f>
        <v>0</v>
      </c>
      <c r="Q1015" s="226">
        <v>0</v>
      </c>
      <c r="R1015" s="226">
        <f>Q1015*H1015</f>
        <v>0</v>
      </c>
      <c r="S1015" s="226">
        <v>0</v>
      </c>
      <c r="T1015" s="227">
        <f>S1015*H1015</f>
        <v>0</v>
      </c>
      <c r="U1015" s="41"/>
      <c r="V1015" s="41"/>
      <c r="W1015" s="41"/>
      <c r="X1015" s="41"/>
      <c r="Y1015" s="41"/>
      <c r="Z1015" s="41"/>
      <c r="AA1015" s="41"/>
      <c r="AB1015" s="41"/>
      <c r="AC1015" s="41"/>
      <c r="AD1015" s="41"/>
      <c r="AE1015" s="41"/>
      <c r="AR1015" s="228" t="s">
        <v>1411</v>
      </c>
      <c r="AT1015" s="228" t="s">
        <v>209</v>
      </c>
      <c r="AU1015" s="228" t="s">
        <v>79</v>
      </c>
      <c r="AY1015" s="20" t="s">
        <v>207</v>
      </c>
      <c r="BE1015" s="229">
        <f>IF(N1015="základní",J1015,0)</f>
        <v>0</v>
      </c>
      <c r="BF1015" s="229">
        <f>IF(N1015="snížená",J1015,0)</f>
        <v>0</v>
      </c>
      <c r="BG1015" s="229">
        <f>IF(N1015="zákl. přenesená",J1015,0)</f>
        <v>0</v>
      </c>
      <c r="BH1015" s="229">
        <f>IF(N1015="sníž. přenesená",J1015,0)</f>
        <v>0</v>
      </c>
      <c r="BI1015" s="229">
        <f>IF(N1015="nulová",J1015,0)</f>
        <v>0</v>
      </c>
      <c r="BJ1015" s="20" t="s">
        <v>79</v>
      </c>
      <c r="BK1015" s="229">
        <f>ROUND(I1015*H1015,2)</f>
        <v>0</v>
      </c>
      <c r="BL1015" s="20" t="s">
        <v>1411</v>
      </c>
      <c r="BM1015" s="228" t="s">
        <v>1412</v>
      </c>
    </row>
    <row r="1016" spans="1:47" s="2" customFormat="1" ht="12">
      <c r="A1016" s="41"/>
      <c r="B1016" s="42"/>
      <c r="C1016" s="43"/>
      <c r="D1016" s="230" t="s">
        <v>215</v>
      </c>
      <c r="E1016" s="43"/>
      <c r="F1016" s="231" t="s">
        <v>1413</v>
      </c>
      <c r="G1016" s="43"/>
      <c r="H1016" s="43"/>
      <c r="I1016" s="232"/>
      <c r="J1016" s="43"/>
      <c r="K1016" s="43"/>
      <c r="L1016" s="47"/>
      <c r="M1016" s="233"/>
      <c r="N1016" s="234"/>
      <c r="O1016" s="87"/>
      <c r="P1016" s="87"/>
      <c r="Q1016" s="87"/>
      <c r="R1016" s="87"/>
      <c r="S1016" s="87"/>
      <c r="T1016" s="88"/>
      <c r="U1016" s="41"/>
      <c r="V1016" s="41"/>
      <c r="W1016" s="41"/>
      <c r="X1016" s="41"/>
      <c r="Y1016" s="41"/>
      <c r="Z1016" s="41"/>
      <c r="AA1016" s="41"/>
      <c r="AB1016" s="41"/>
      <c r="AC1016" s="41"/>
      <c r="AD1016" s="41"/>
      <c r="AE1016" s="41"/>
      <c r="AT1016" s="20" t="s">
        <v>215</v>
      </c>
      <c r="AU1016" s="20" t="s">
        <v>79</v>
      </c>
    </row>
    <row r="1017" spans="1:47" s="2" customFormat="1" ht="12">
      <c r="A1017" s="41"/>
      <c r="B1017" s="42"/>
      <c r="C1017" s="43"/>
      <c r="D1017" s="235" t="s">
        <v>217</v>
      </c>
      <c r="E1017" s="43"/>
      <c r="F1017" s="236" t="s">
        <v>1414</v>
      </c>
      <c r="G1017" s="43"/>
      <c r="H1017" s="43"/>
      <c r="I1017" s="232"/>
      <c r="J1017" s="43"/>
      <c r="K1017" s="43"/>
      <c r="L1017" s="47"/>
      <c r="M1017" s="233"/>
      <c r="N1017" s="234"/>
      <c r="O1017" s="87"/>
      <c r="P1017" s="87"/>
      <c r="Q1017" s="87"/>
      <c r="R1017" s="87"/>
      <c r="S1017" s="87"/>
      <c r="T1017" s="88"/>
      <c r="U1017" s="41"/>
      <c r="V1017" s="41"/>
      <c r="W1017" s="41"/>
      <c r="X1017" s="41"/>
      <c r="Y1017" s="41"/>
      <c r="Z1017" s="41"/>
      <c r="AA1017" s="41"/>
      <c r="AB1017" s="41"/>
      <c r="AC1017" s="41"/>
      <c r="AD1017" s="41"/>
      <c r="AE1017" s="41"/>
      <c r="AT1017" s="20" t="s">
        <v>217</v>
      </c>
      <c r="AU1017" s="20" t="s">
        <v>79</v>
      </c>
    </row>
    <row r="1018" spans="1:51" s="13" customFormat="1" ht="12">
      <c r="A1018" s="13"/>
      <c r="B1018" s="237"/>
      <c r="C1018" s="238"/>
      <c r="D1018" s="230" t="s">
        <v>219</v>
      </c>
      <c r="E1018" s="239" t="s">
        <v>19</v>
      </c>
      <c r="F1018" s="240" t="s">
        <v>1415</v>
      </c>
      <c r="G1018" s="238"/>
      <c r="H1018" s="239" t="s">
        <v>19</v>
      </c>
      <c r="I1018" s="241"/>
      <c r="J1018" s="238"/>
      <c r="K1018" s="238"/>
      <c r="L1018" s="242"/>
      <c r="M1018" s="243"/>
      <c r="N1018" s="244"/>
      <c r="O1018" s="244"/>
      <c r="P1018" s="244"/>
      <c r="Q1018" s="244"/>
      <c r="R1018" s="244"/>
      <c r="S1018" s="244"/>
      <c r="T1018" s="245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46" t="s">
        <v>219</v>
      </c>
      <c r="AU1018" s="246" t="s">
        <v>79</v>
      </c>
      <c r="AV1018" s="13" t="s">
        <v>79</v>
      </c>
      <c r="AW1018" s="13" t="s">
        <v>33</v>
      </c>
      <c r="AX1018" s="13" t="s">
        <v>72</v>
      </c>
      <c r="AY1018" s="246" t="s">
        <v>207</v>
      </c>
    </row>
    <row r="1019" spans="1:51" s="14" customFormat="1" ht="12">
      <c r="A1019" s="14"/>
      <c r="B1019" s="247"/>
      <c r="C1019" s="248"/>
      <c r="D1019" s="230" t="s">
        <v>219</v>
      </c>
      <c r="E1019" s="249" t="s">
        <v>19</v>
      </c>
      <c r="F1019" s="250" t="s">
        <v>367</v>
      </c>
      <c r="G1019" s="248"/>
      <c r="H1019" s="251">
        <v>20</v>
      </c>
      <c r="I1019" s="252"/>
      <c r="J1019" s="248"/>
      <c r="K1019" s="248"/>
      <c r="L1019" s="253"/>
      <c r="M1019" s="254"/>
      <c r="N1019" s="255"/>
      <c r="O1019" s="255"/>
      <c r="P1019" s="255"/>
      <c r="Q1019" s="255"/>
      <c r="R1019" s="255"/>
      <c r="S1019" s="255"/>
      <c r="T1019" s="256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57" t="s">
        <v>219</v>
      </c>
      <c r="AU1019" s="257" t="s">
        <v>79</v>
      </c>
      <c r="AV1019" s="14" t="s">
        <v>81</v>
      </c>
      <c r="AW1019" s="14" t="s">
        <v>33</v>
      </c>
      <c r="AX1019" s="14" t="s">
        <v>72</v>
      </c>
      <c r="AY1019" s="257" t="s">
        <v>207</v>
      </c>
    </row>
    <row r="1020" spans="1:51" s="15" customFormat="1" ht="12">
      <c r="A1020" s="15"/>
      <c r="B1020" s="258"/>
      <c r="C1020" s="259"/>
      <c r="D1020" s="230" t="s">
        <v>219</v>
      </c>
      <c r="E1020" s="260" t="s">
        <v>19</v>
      </c>
      <c r="F1020" s="261" t="s">
        <v>222</v>
      </c>
      <c r="G1020" s="259"/>
      <c r="H1020" s="262">
        <v>20</v>
      </c>
      <c r="I1020" s="263"/>
      <c r="J1020" s="259"/>
      <c r="K1020" s="259"/>
      <c r="L1020" s="264"/>
      <c r="M1020" s="265"/>
      <c r="N1020" s="266"/>
      <c r="O1020" s="266"/>
      <c r="P1020" s="266"/>
      <c r="Q1020" s="266"/>
      <c r="R1020" s="266"/>
      <c r="S1020" s="266"/>
      <c r="T1020" s="267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T1020" s="268" t="s">
        <v>219</v>
      </c>
      <c r="AU1020" s="268" t="s">
        <v>79</v>
      </c>
      <c r="AV1020" s="15" t="s">
        <v>111</v>
      </c>
      <c r="AW1020" s="15" t="s">
        <v>33</v>
      </c>
      <c r="AX1020" s="15" t="s">
        <v>79</v>
      </c>
      <c r="AY1020" s="268" t="s">
        <v>207</v>
      </c>
    </row>
    <row r="1021" spans="1:65" s="2" customFormat="1" ht="16.5" customHeight="1">
      <c r="A1021" s="41"/>
      <c r="B1021" s="42"/>
      <c r="C1021" s="217" t="s">
        <v>1416</v>
      </c>
      <c r="D1021" s="217" t="s">
        <v>209</v>
      </c>
      <c r="E1021" s="218" t="s">
        <v>1417</v>
      </c>
      <c r="F1021" s="219" t="s">
        <v>1418</v>
      </c>
      <c r="G1021" s="220" t="s">
        <v>1410</v>
      </c>
      <c r="H1021" s="221">
        <v>66</v>
      </c>
      <c r="I1021" s="222"/>
      <c r="J1021" s="223">
        <f>ROUND(I1021*H1021,2)</f>
        <v>0</v>
      </c>
      <c r="K1021" s="219" t="s">
        <v>213</v>
      </c>
      <c r="L1021" s="47"/>
      <c r="M1021" s="224" t="s">
        <v>19</v>
      </c>
      <c r="N1021" s="225" t="s">
        <v>43</v>
      </c>
      <c r="O1021" s="87"/>
      <c r="P1021" s="226">
        <f>O1021*H1021</f>
        <v>0</v>
      </c>
      <c r="Q1021" s="226">
        <v>0</v>
      </c>
      <c r="R1021" s="226">
        <f>Q1021*H1021</f>
        <v>0</v>
      </c>
      <c r="S1021" s="226">
        <v>0</v>
      </c>
      <c r="T1021" s="227">
        <f>S1021*H1021</f>
        <v>0</v>
      </c>
      <c r="U1021" s="41"/>
      <c r="V1021" s="41"/>
      <c r="W1021" s="41"/>
      <c r="X1021" s="41"/>
      <c r="Y1021" s="41"/>
      <c r="Z1021" s="41"/>
      <c r="AA1021" s="41"/>
      <c r="AB1021" s="41"/>
      <c r="AC1021" s="41"/>
      <c r="AD1021" s="41"/>
      <c r="AE1021" s="41"/>
      <c r="AR1021" s="228" t="s">
        <v>1411</v>
      </c>
      <c r="AT1021" s="228" t="s">
        <v>209</v>
      </c>
      <c r="AU1021" s="228" t="s">
        <v>79</v>
      </c>
      <c r="AY1021" s="20" t="s">
        <v>207</v>
      </c>
      <c r="BE1021" s="229">
        <f>IF(N1021="základní",J1021,0)</f>
        <v>0</v>
      </c>
      <c r="BF1021" s="229">
        <f>IF(N1021="snížená",J1021,0)</f>
        <v>0</v>
      </c>
      <c r="BG1021" s="229">
        <f>IF(N1021="zákl. přenesená",J1021,0)</f>
        <v>0</v>
      </c>
      <c r="BH1021" s="229">
        <f>IF(N1021="sníž. přenesená",J1021,0)</f>
        <v>0</v>
      </c>
      <c r="BI1021" s="229">
        <f>IF(N1021="nulová",J1021,0)</f>
        <v>0</v>
      </c>
      <c r="BJ1021" s="20" t="s">
        <v>79</v>
      </c>
      <c r="BK1021" s="229">
        <f>ROUND(I1021*H1021,2)</f>
        <v>0</v>
      </c>
      <c r="BL1021" s="20" t="s">
        <v>1411</v>
      </c>
      <c r="BM1021" s="228" t="s">
        <v>1419</v>
      </c>
    </row>
    <row r="1022" spans="1:47" s="2" customFormat="1" ht="12">
      <c r="A1022" s="41"/>
      <c r="B1022" s="42"/>
      <c r="C1022" s="43"/>
      <c r="D1022" s="230" t="s">
        <v>215</v>
      </c>
      <c r="E1022" s="43"/>
      <c r="F1022" s="231" t="s">
        <v>1420</v>
      </c>
      <c r="G1022" s="43"/>
      <c r="H1022" s="43"/>
      <c r="I1022" s="232"/>
      <c r="J1022" s="43"/>
      <c r="K1022" s="43"/>
      <c r="L1022" s="47"/>
      <c r="M1022" s="233"/>
      <c r="N1022" s="234"/>
      <c r="O1022" s="87"/>
      <c r="P1022" s="87"/>
      <c r="Q1022" s="87"/>
      <c r="R1022" s="87"/>
      <c r="S1022" s="87"/>
      <c r="T1022" s="88"/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T1022" s="20" t="s">
        <v>215</v>
      </c>
      <c r="AU1022" s="20" t="s">
        <v>79</v>
      </c>
    </row>
    <row r="1023" spans="1:47" s="2" customFormat="1" ht="12">
      <c r="A1023" s="41"/>
      <c r="B1023" s="42"/>
      <c r="C1023" s="43"/>
      <c r="D1023" s="235" t="s">
        <v>217</v>
      </c>
      <c r="E1023" s="43"/>
      <c r="F1023" s="236" t="s">
        <v>1421</v>
      </c>
      <c r="G1023" s="43"/>
      <c r="H1023" s="43"/>
      <c r="I1023" s="232"/>
      <c r="J1023" s="43"/>
      <c r="K1023" s="43"/>
      <c r="L1023" s="47"/>
      <c r="M1023" s="233"/>
      <c r="N1023" s="234"/>
      <c r="O1023" s="87"/>
      <c r="P1023" s="87"/>
      <c r="Q1023" s="87"/>
      <c r="R1023" s="87"/>
      <c r="S1023" s="87"/>
      <c r="T1023" s="88"/>
      <c r="U1023" s="41"/>
      <c r="V1023" s="41"/>
      <c r="W1023" s="41"/>
      <c r="X1023" s="41"/>
      <c r="Y1023" s="41"/>
      <c r="Z1023" s="41"/>
      <c r="AA1023" s="41"/>
      <c r="AB1023" s="41"/>
      <c r="AC1023" s="41"/>
      <c r="AD1023" s="41"/>
      <c r="AE1023" s="41"/>
      <c r="AT1023" s="20" t="s">
        <v>217</v>
      </c>
      <c r="AU1023" s="20" t="s">
        <v>79</v>
      </c>
    </row>
    <row r="1024" spans="1:51" s="13" customFormat="1" ht="12">
      <c r="A1024" s="13"/>
      <c r="B1024" s="237"/>
      <c r="C1024" s="238"/>
      <c r="D1024" s="230" t="s">
        <v>219</v>
      </c>
      <c r="E1024" s="239" t="s">
        <v>19</v>
      </c>
      <c r="F1024" s="240" t="s">
        <v>1422</v>
      </c>
      <c r="G1024" s="238"/>
      <c r="H1024" s="239" t="s">
        <v>19</v>
      </c>
      <c r="I1024" s="241"/>
      <c r="J1024" s="238"/>
      <c r="K1024" s="238"/>
      <c r="L1024" s="242"/>
      <c r="M1024" s="243"/>
      <c r="N1024" s="244"/>
      <c r="O1024" s="244"/>
      <c r="P1024" s="244"/>
      <c r="Q1024" s="244"/>
      <c r="R1024" s="244"/>
      <c r="S1024" s="244"/>
      <c r="T1024" s="245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46" t="s">
        <v>219</v>
      </c>
      <c r="AU1024" s="246" t="s">
        <v>79</v>
      </c>
      <c r="AV1024" s="13" t="s">
        <v>79</v>
      </c>
      <c r="AW1024" s="13" t="s">
        <v>33</v>
      </c>
      <c r="AX1024" s="13" t="s">
        <v>72</v>
      </c>
      <c r="AY1024" s="246" t="s">
        <v>207</v>
      </c>
    </row>
    <row r="1025" spans="1:51" s="14" customFormat="1" ht="12">
      <c r="A1025" s="14"/>
      <c r="B1025" s="247"/>
      <c r="C1025" s="248"/>
      <c r="D1025" s="230" t="s">
        <v>219</v>
      </c>
      <c r="E1025" s="249" t="s">
        <v>19</v>
      </c>
      <c r="F1025" s="250" t="s">
        <v>642</v>
      </c>
      <c r="G1025" s="248"/>
      <c r="H1025" s="251">
        <v>60</v>
      </c>
      <c r="I1025" s="252"/>
      <c r="J1025" s="248"/>
      <c r="K1025" s="248"/>
      <c r="L1025" s="253"/>
      <c r="M1025" s="254"/>
      <c r="N1025" s="255"/>
      <c r="O1025" s="255"/>
      <c r="P1025" s="255"/>
      <c r="Q1025" s="255"/>
      <c r="R1025" s="255"/>
      <c r="S1025" s="255"/>
      <c r="T1025" s="256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57" t="s">
        <v>219</v>
      </c>
      <c r="AU1025" s="257" t="s">
        <v>79</v>
      </c>
      <c r="AV1025" s="14" t="s">
        <v>81</v>
      </c>
      <c r="AW1025" s="14" t="s">
        <v>33</v>
      </c>
      <c r="AX1025" s="14" t="s">
        <v>72</v>
      </c>
      <c r="AY1025" s="257" t="s">
        <v>207</v>
      </c>
    </row>
    <row r="1026" spans="1:51" s="13" customFormat="1" ht="12">
      <c r="A1026" s="13"/>
      <c r="B1026" s="237"/>
      <c r="C1026" s="238"/>
      <c r="D1026" s="230" t="s">
        <v>219</v>
      </c>
      <c r="E1026" s="239" t="s">
        <v>19</v>
      </c>
      <c r="F1026" s="240" t="s">
        <v>1423</v>
      </c>
      <c r="G1026" s="238"/>
      <c r="H1026" s="239" t="s">
        <v>19</v>
      </c>
      <c r="I1026" s="241"/>
      <c r="J1026" s="238"/>
      <c r="K1026" s="238"/>
      <c r="L1026" s="242"/>
      <c r="M1026" s="243"/>
      <c r="N1026" s="244"/>
      <c r="O1026" s="244"/>
      <c r="P1026" s="244"/>
      <c r="Q1026" s="244"/>
      <c r="R1026" s="244"/>
      <c r="S1026" s="244"/>
      <c r="T1026" s="245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46" t="s">
        <v>219</v>
      </c>
      <c r="AU1026" s="246" t="s">
        <v>79</v>
      </c>
      <c r="AV1026" s="13" t="s">
        <v>79</v>
      </c>
      <c r="AW1026" s="13" t="s">
        <v>33</v>
      </c>
      <c r="AX1026" s="13" t="s">
        <v>72</v>
      </c>
      <c r="AY1026" s="246" t="s">
        <v>207</v>
      </c>
    </row>
    <row r="1027" spans="1:51" s="14" customFormat="1" ht="12">
      <c r="A1027" s="14"/>
      <c r="B1027" s="247"/>
      <c r="C1027" s="248"/>
      <c r="D1027" s="230" t="s">
        <v>219</v>
      </c>
      <c r="E1027" s="249" t="s">
        <v>19</v>
      </c>
      <c r="F1027" s="250" t="s">
        <v>250</v>
      </c>
      <c r="G1027" s="248"/>
      <c r="H1027" s="251">
        <v>6</v>
      </c>
      <c r="I1027" s="252"/>
      <c r="J1027" s="248"/>
      <c r="K1027" s="248"/>
      <c r="L1027" s="253"/>
      <c r="M1027" s="254"/>
      <c r="N1027" s="255"/>
      <c r="O1027" s="255"/>
      <c r="P1027" s="255"/>
      <c r="Q1027" s="255"/>
      <c r="R1027" s="255"/>
      <c r="S1027" s="255"/>
      <c r="T1027" s="256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57" t="s">
        <v>219</v>
      </c>
      <c r="AU1027" s="257" t="s">
        <v>79</v>
      </c>
      <c r="AV1027" s="14" t="s">
        <v>81</v>
      </c>
      <c r="AW1027" s="14" t="s">
        <v>33</v>
      </c>
      <c r="AX1027" s="14" t="s">
        <v>72</v>
      </c>
      <c r="AY1027" s="257" t="s">
        <v>207</v>
      </c>
    </row>
    <row r="1028" spans="1:51" s="15" customFormat="1" ht="12">
      <c r="A1028" s="15"/>
      <c r="B1028" s="258"/>
      <c r="C1028" s="259"/>
      <c r="D1028" s="230" t="s">
        <v>219</v>
      </c>
      <c r="E1028" s="260" t="s">
        <v>19</v>
      </c>
      <c r="F1028" s="261" t="s">
        <v>222</v>
      </c>
      <c r="G1028" s="259"/>
      <c r="H1028" s="262">
        <v>66</v>
      </c>
      <c r="I1028" s="263"/>
      <c r="J1028" s="259"/>
      <c r="K1028" s="259"/>
      <c r="L1028" s="264"/>
      <c r="M1028" s="265"/>
      <c r="N1028" s="266"/>
      <c r="O1028" s="266"/>
      <c r="P1028" s="266"/>
      <c r="Q1028" s="266"/>
      <c r="R1028" s="266"/>
      <c r="S1028" s="266"/>
      <c r="T1028" s="267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T1028" s="268" t="s">
        <v>219</v>
      </c>
      <c r="AU1028" s="268" t="s">
        <v>79</v>
      </c>
      <c r="AV1028" s="15" t="s">
        <v>111</v>
      </c>
      <c r="AW1028" s="15" t="s">
        <v>33</v>
      </c>
      <c r="AX1028" s="15" t="s">
        <v>79</v>
      </c>
      <c r="AY1028" s="268" t="s">
        <v>207</v>
      </c>
    </row>
    <row r="1029" spans="1:65" s="2" customFormat="1" ht="16.5" customHeight="1">
      <c r="A1029" s="41"/>
      <c r="B1029" s="42"/>
      <c r="C1029" s="217" t="s">
        <v>1424</v>
      </c>
      <c r="D1029" s="217" t="s">
        <v>209</v>
      </c>
      <c r="E1029" s="218" t="s">
        <v>1425</v>
      </c>
      <c r="F1029" s="219" t="s">
        <v>1426</v>
      </c>
      <c r="G1029" s="220" t="s">
        <v>1410</v>
      </c>
      <c r="H1029" s="221">
        <v>2</v>
      </c>
      <c r="I1029" s="222"/>
      <c r="J1029" s="223">
        <f>ROUND(I1029*H1029,2)</f>
        <v>0</v>
      </c>
      <c r="K1029" s="219" t="s">
        <v>213</v>
      </c>
      <c r="L1029" s="47"/>
      <c r="M1029" s="224" t="s">
        <v>19</v>
      </c>
      <c r="N1029" s="225" t="s">
        <v>43</v>
      </c>
      <c r="O1029" s="87"/>
      <c r="P1029" s="226">
        <f>O1029*H1029</f>
        <v>0</v>
      </c>
      <c r="Q1029" s="226">
        <v>0</v>
      </c>
      <c r="R1029" s="226">
        <f>Q1029*H1029</f>
        <v>0</v>
      </c>
      <c r="S1029" s="226">
        <v>0</v>
      </c>
      <c r="T1029" s="227">
        <f>S1029*H1029</f>
        <v>0</v>
      </c>
      <c r="U1029" s="41"/>
      <c r="V1029" s="41"/>
      <c r="W1029" s="41"/>
      <c r="X1029" s="41"/>
      <c r="Y1029" s="41"/>
      <c r="Z1029" s="41"/>
      <c r="AA1029" s="41"/>
      <c r="AB1029" s="41"/>
      <c r="AC1029" s="41"/>
      <c r="AD1029" s="41"/>
      <c r="AE1029" s="41"/>
      <c r="AR1029" s="228" t="s">
        <v>1411</v>
      </c>
      <c r="AT1029" s="228" t="s">
        <v>209</v>
      </c>
      <c r="AU1029" s="228" t="s">
        <v>79</v>
      </c>
      <c r="AY1029" s="20" t="s">
        <v>207</v>
      </c>
      <c r="BE1029" s="229">
        <f>IF(N1029="základní",J1029,0)</f>
        <v>0</v>
      </c>
      <c r="BF1029" s="229">
        <f>IF(N1029="snížená",J1029,0)</f>
        <v>0</v>
      </c>
      <c r="BG1029" s="229">
        <f>IF(N1029="zákl. přenesená",J1029,0)</f>
        <v>0</v>
      </c>
      <c r="BH1029" s="229">
        <f>IF(N1029="sníž. přenesená",J1029,0)</f>
        <v>0</v>
      </c>
      <c r="BI1029" s="229">
        <f>IF(N1029="nulová",J1029,0)</f>
        <v>0</v>
      </c>
      <c r="BJ1029" s="20" t="s">
        <v>79</v>
      </c>
      <c r="BK1029" s="229">
        <f>ROUND(I1029*H1029,2)</f>
        <v>0</v>
      </c>
      <c r="BL1029" s="20" t="s">
        <v>1411</v>
      </c>
      <c r="BM1029" s="228" t="s">
        <v>1427</v>
      </c>
    </row>
    <row r="1030" spans="1:47" s="2" customFormat="1" ht="12">
      <c r="A1030" s="41"/>
      <c r="B1030" s="42"/>
      <c r="C1030" s="43"/>
      <c r="D1030" s="230" t="s">
        <v>215</v>
      </c>
      <c r="E1030" s="43"/>
      <c r="F1030" s="231" t="s">
        <v>1428</v>
      </c>
      <c r="G1030" s="43"/>
      <c r="H1030" s="43"/>
      <c r="I1030" s="232"/>
      <c r="J1030" s="43"/>
      <c r="K1030" s="43"/>
      <c r="L1030" s="47"/>
      <c r="M1030" s="233"/>
      <c r="N1030" s="234"/>
      <c r="O1030" s="87"/>
      <c r="P1030" s="87"/>
      <c r="Q1030" s="87"/>
      <c r="R1030" s="87"/>
      <c r="S1030" s="87"/>
      <c r="T1030" s="88"/>
      <c r="U1030" s="41"/>
      <c r="V1030" s="41"/>
      <c r="W1030" s="41"/>
      <c r="X1030" s="41"/>
      <c r="Y1030" s="41"/>
      <c r="Z1030" s="41"/>
      <c r="AA1030" s="41"/>
      <c r="AB1030" s="41"/>
      <c r="AC1030" s="41"/>
      <c r="AD1030" s="41"/>
      <c r="AE1030" s="41"/>
      <c r="AT1030" s="20" t="s">
        <v>215</v>
      </c>
      <c r="AU1030" s="20" t="s">
        <v>79</v>
      </c>
    </row>
    <row r="1031" spans="1:47" s="2" customFormat="1" ht="12">
      <c r="A1031" s="41"/>
      <c r="B1031" s="42"/>
      <c r="C1031" s="43"/>
      <c r="D1031" s="235" t="s">
        <v>217</v>
      </c>
      <c r="E1031" s="43"/>
      <c r="F1031" s="236" t="s">
        <v>1429</v>
      </c>
      <c r="G1031" s="43"/>
      <c r="H1031" s="43"/>
      <c r="I1031" s="232"/>
      <c r="J1031" s="43"/>
      <c r="K1031" s="43"/>
      <c r="L1031" s="47"/>
      <c r="M1031" s="233"/>
      <c r="N1031" s="234"/>
      <c r="O1031" s="87"/>
      <c r="P1031" s="87"/>
      <c r="Q1031" s="87"/>
      <c r="R1031" s="87"/>
      <c r="S1031" s="87"/>
      <c r="T1031" s="88"/>
      <c r="U1031" s="41"/>
      <c r="V1031" s="41"/>
      <c r="W1031" s="41"/>
      <c r="X1031" s="41"/>
      <c r="Y1031" s="41"/>
      <c r="Z1031" s="41"/>
      <c r="AA1031" s="41"/>
      <c r="AB1031" s="41"/>
      <c r="AC1031" s="41"/>
      <c r="AD1031" s="41"/>
      <c r="AE1031" s="41"/>
      <c r="AT1031" s="20" t="s">
        <v>217</v>
      </c>
      <c r="AU1031" s="20" t="s">
        <v>79</v>
      </c>
    </row>
    <row r="1032" spans="1:51" s="13" customFormat="1" ht="12">
      <c r="A1032" s="13"/>
      <c r="B1032" s="237"/>
      <c r="C1032" s="238"/>
      <c r="D1032" s="230" t="s">
        <v>219</v>
      </c>
      <c r="E1032" s="239" t="s">
        <v>19</v>
      </c>
      <c r="F1032" s="240" t="s">
        <v>1430</v>
      </c>
      <c r="G1032" s="238"/>
      <c r="H1032" s="239" t="s">
        <v>19</v>
      </c>
      <c r="I1032" s="241"/>
      <c r="J1032" s="238"/>
      <c r="K1032" s="238"/>
      <c r="L1032" s="242"/>
      <c r="M1032" s="243"/>
      <c r="N1032" s="244"/>
      <c r="O1032" s="244"/>
      <c r="P1032" s="244"/>
      <c r="Q1032" s="244"/>
      <c r="R1032" s="244"/>
      <c r="S1032" s="244"/>
      <c r="T1032" s="245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46" t="s">
        <v>219</v>
      </c>
      <c r="AU1032" s="246" t="s">
        <v>79</v>
      </c>
      <c r="AV1032" s="13" t="s">
        <v>79</v>
      </c>
      <c r="AW1032" s="13" t="s">
        <v>33</v>
      </c>
      <c r="AX1032" s="13" t="s">
        <v>72</v>
      </c>
      <c r="AY1032" s="246" t="s">
        <v>207</v>
      </c>
    </row>
    <row r="1033" spans="1:51" s="14" customFormat="1" ht="12">
      <c r="A1033" s="14"/>
      <c r="B1033" s="247"/>
      <c r="C1033" s="248"/>
      <c r="D1033" s="230" t="s">
        <v>219</v>
      </c>
      <c r="E1033" s="249" t="s">
        <v>19</v>
      </c>
      <c r="F1033" s="250" t="s">
        <v>81</v>
      </c>
      <c r="G1033" s="248"/>
      <c r="H1033" s="251">
        <v>2</v>
      </c>
      <c r="I1033" s="252"/>
      <c r="J1033" s="248"/>
      <c r="K1033" s="248"/>
      <c r="L1033" s="253"/>
      <c r="M1033" s="254"/>
      <c r="N1033" s="255"/>
      <c r="O1033" s="255"/>
      <c r="P1033" s="255"/>
      <c r="Q1033" s="255"/>
      <c r="R1033" s="255"/>
      <c r="S1033" s="255"/>
      <c r="T1033" s="256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57" t="s">
        <v>219</v>
      </c>
      <c r="AU1033" s="257" t="s">
        <v>79</v>
      </c>
      <c r="AV1033" s="14" t="s">
        <v>81</v>
      </c>
      <c r="AW1033" s="14" t="s">
        <v>33</v>
      </c>
      <c r="AX1033" s="14" t="s">
        <v>72</v>
      </c>
      <c r="AY1033" s="257" t="s">
        <v>207</v>
      </c>
    </row>
    <row r="1034" spans="1:51" s="15" customFormat="1" ht="12">
      <c r="A1034" s="15"/>
      <c r="B1034" s="258"/>
      <c r="C1034" s="259"/>
      <c r="D1034" s="230" t="s">
        <v>219</v>
      </c>
      <c r="E1034" s="260" t="s">
        <v>19</v>
      </c>
      <c r="F1034" s="261" t="s">
        <v>222</v>
      </c>
      <c r="G1034" s="259"/>
      <c r="H1034" s="262">
        <v>2</v>
      </c>
      <c r="I1034" s="263"/>
      <c r="J1034" s="259"/>
      <c r="K1034" s="259"/>
      <c r="L1034" s="264"/>
      <c r="M1034" s="265"/>
      <c r="N1034" s="266"/>
      <c r="O1034" s="266"/>
      <c r="P1034" s="266"/>
      <c r="Q1034" s="266"/>
      <c r="R1034" s="266"/>
      <c r="S1034" s="266"/>
      <c r="T1034" s="267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T1034" s="268" t="s">
        <v>219</v>
      </c>
      <c r="AU1034" s="268" t="s">
        <v>79</v>
      </c>
      <c r="AV1034" s="15" t="s">
        <v>111</v>
      </c>
      <c r="AW1034" s="15" t="s">
        <v>33</v>
      </c>
      <c r="AX1034" s="15" t="s">
        <v>79</v>
      </c>
      <c r="AY1034" s="268" t="s">
        <v>207</v>
      </c>
    </row>
    <row r="1035" spans="1:65" s="2" customFormat="1" ht="16.5" customHeight="1">
      <c r="A1035" s="41"/>
      <c r="B1035" s="42"/>
      <c r="C1035" s="217" t="s">
        <v>1431</v>
      </c>
      <c r="D1035" s="217" t="s">
        <v>209</v>
      </c>
      <c r="E1035" s="218" t="s">
        <v>1432</v>
      </c>
      <c r="F1035" s="219" t="s">
        <v>1433</v>
      </c>
      <c r="G1035" s="220" t="s">
        <v>1410</v>
      </c>
      <c r="H1035" s="221">
        <v>20</v>
      </c>
      <c r="I1035" s="222"/>
      <c r="J1035" s="223">
        <f>ROUND(I1035*H1035,2)</f>
        <v>0</v>
      </c>
      <c r="K1035" s="219" t="s">
        <v>213</v>
      </c>
      <c r="L1035" s="47"/>
      <c r="M1035" s="224" t="s">
        <v>19</v>
      </c>
      <c r="N1035" s="225" t="s">
        <v>43</v>
      </c>
      <c r="O1035" s="87"/>
      <c r="P1035" s="226">
        <f>O1035*H1035</f>
        <v>0</v>
      </c>
      <c r="Q1035" s="226">
        <v>0</v>
      </c>
      <c r="R1035" s="226">
        <f>Q1035*H1035</f>
        <v>0</v>
      </c>
      <c r="S1035" s="226">
        <v>0</v>
      </c>
      <c r="T1035" s="227">
        <f>S1035*H1035</f>
        <v>0</v>
      </c>
      <c r="U1035" s="41"/>
      <c r="V1035" s="41"/>
      <c r="W1035" s="41"/>
      <c r="X1035" s="41"/>
      <c r="Y1035" s="41"/>
      <c r="Z1035" s="41"/>
      <c r="AA1035" s="41"/>
      <c r="AB1035" s="41"/>
      <c r="AC1035" s="41"/>
      <c r="AD1035" s="41"/>
      <c r="AE1035" s="41"/>
      <c r="AR1035" s="228" t="s">
        <v>1411</v>
      </c>
      <c r="AT1035" s="228" t="s">
        <v>209</v>
      </c>
      <c r="AU1035" s="228" t="s">
        <v>79</v>
      </c>
      <c r="AY1035" s="20" t="s">
        <v>207</v>
      </c>
      <c r="BE1035" s="229">
        <f>IF(N1035="základní",J1035,0)</f>
        <v>0</v>
      </c>
      <c r="BF1035" s="229">
        <f>IF(N1035="snížená",J1035,0)</f>
        <v>0</v>
      </c>
      <c r="BG1035" s="229">
        <f>IF(N1035="zákl. přenesená",J1035,0)</f>
        <v>0</v>
      </c>
      <c r="BH1035" s="229">
        <f>IF(N1035="sníž. přenesená",J1035,0)</f>
        <v>0</v>
      </c>
      <c r="BI1035" s="229">
        <f>IF(N1035="nulová",J1035,0)</f>
        <v>0</v>
      </c>
      <c r="BJ1035" s="20" t="s">
        <v>79</v>
      </c>
      <c r="BK1035" s="229">
        <f>ROUND(I1035*H1035,2)</f>
        <v>0</v>
      </c>
      <c r="BL1035" s="20" t="s">
        <v>1411</v>
      </c>
      <c r="BM1035" s="228" t="s">
        <v>1434</v>
      </c>
    </row>
    <row r="1036" spans="1:47" s="2" customFormat="1" ht="12">
      <c r="A1036" s="41"/>
      <c r="B1036" s="42"/>
      <c r="C1036" s="43"/>
      <c r="D1036" s="230" t="s">
        <v>215</v>
      </c>
      <c r="E1036" s="43"/>
      <c r="F1036" s="231" t="s">
        <v>1435</v>
      </c>
      <c r="G1036" s="43"/>
      <c r="H1036" s="43"/>
      <c r="I1036" s="232"/>
      <c r="J1036" s="43"/>
      <c r="K1036" s="43"/>
      <c r="L1036" s="47"/>
      <c r="M1036" s="233"/>
      <c r="N1036" s="234"/>
      <c r="O1036" s="87"/>
      <c r="P1036" s="87"/>
      <c r="Q1036" s="87"/>
      <c r="R1036" s="87"/>
      <c r="S1036" s="87"/>
      <c r="T1036" s="88"/>
      <c r="U1036" s="41"/>
      <c r="V1036" s="41"/>
      <c r="W1036" s="41"/>
      <c r="X1036" s="41"/>
      <c r="Y1036" s="41"/>
      <c r="Z1036" s="41"/>
      <c r="AA1036" s="41"/>
      <c r="AB1036" s="41"/>
      <c r="AC1036" s="41"/>
      <c r="AD1036" s="41"/>
      <c r="AE1036" s="41"/>
      <c r="AT1036" s="20" t="s">
        <v>215</v>
      </c>
      <c r="AU1036" s="20" t="s">
        <v>79</v>
      </c>
    </row>
    <row r="1037" spans="1:47" s="2" customFormat="1" ht="12">
      <c r="A1037" s="41"/>
      <c r="B1037" s="42"/>
      <c r="C1037" s="43"/>
      <c r="D1037" s="235" t="s">
        <v>217</v>
      </c>
      <c r="E1037" s="43"/>
      <c r="F1037" s="236" t="s">
        <v>1436</v>
      </c>
      <c r="G1037" s="43"/>
      <c r="H1037" s="43"/>
      <c r="I1037" s="232"/>
      <c r="J1037" s="43"/>
      <c r="K1037" s="43"/>
      <c r="L1037" s="47"/>
      <c r="M1037" s="233"/>
      <c r="N1037" s="234"/>
      <c r="O1037" s="87"/>
      <c r="P1037" s="87"/>
      <c r="Q1037" s="87"/>
      <c r="R1037" s="87"/>
      <c r="S1037" s="87"/>
      <c r="T1037" s="88"/>
      <c r="U1037" s="41"/>
      <c r="V1037" s="41"/>
      <c r="W1037" s="41"/>
      <c r="X1037" s="41"/>
      <c r="Y1037" s="41"/>
      <c r="Z1037" s="41"/>
      <c r="AA1037" s="41"/>
      <c r="AB1037" s="41"/>
      <c r="AC1037" s="41"/>
      <c r="AD1037" s="41"/>
      <c r="AE1037" s="41"/>
      <c r="AT1037" s="20" t="s">
        <v>217</v>
      </c>
      <c r="AU1037" s="20" t="s">
        <v>79</v>
      </c>
    </row>
    <row r="1038" spans="1:51" s="13" customFormat="1" ht="12">
      <c r="A1038" s="13"/>
      <c r="B1038" s="237"/>
      <c r="C1038" s="238"/>
      <c r="D1038" s="230" t="s">
        <v>219</v>
      </c>
      <c r="E1038" s="239" t="s">
        <v>19</v>
      </c>
      <c r="F1038" s="240" t="s">
        <v>1437</v>
      </c>
      <c r="G1038" s="238"/>
      <c r="H1038" s="239" t="s">
        <v>19</v>
      </c>
      <c r="I1038" s="241"/>
      <c r="J1038" s="238"/>
      <c r="K1038" s="238"/>
      <c r="L1038" s="242"/>
      <c r="M1038" s="243"/>
      <c r="N1038" s="244"/>
      <c r="O1038" s="244"/>
      <c r="P1038" s="244"/>
      <c r="Q1038" s="244"/>
      <c r="R1038" s="244"/>
      <c r="S1038" s="244"/>
      <c r="T1038" s="245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46" t="s">
        <v>219</v>
      </c>
      <c r="AU1038" s="246" t="s">
        <v>79</v>
      </c>
      <c r="AV1038" s="13" t="s">
        <v>79</v>
      </c>
      <c r="AW1038" s="13" t="s">
        <v>33</v>
      </c>
      <c r="AX1038" s="13" t="s">
        <v>72</v>
      </c>
      <c r="AY1038" s="246" t="s">
        <v>207</v>
      </c>
    </row>
    <row r="1039" spans="1:51" s="14" customFormat="1" ht="12">
      <c r="A1039" s="14"/>
      <c r="B1039" s="247"/>
      <c r="C1039" s="248"/>
      <c r="D1039" s="230" t="s">
        <v>219</v>
      </c>
      <c r="E1039" s="249" t="s">
        <v>19</v>
      </c>
      <c r="F1039" s="250" t="s">
        <v>367</v>
      </c>
      <c r="G1039" s="248"/>
      <c r="H1039" s="251">
        <v>20</v>
      </c>
      <c r="I1039" s="252"/>
      <c r="J1039" s="248"/>
      <c r="K1039" s="248"/>
      <c r="L1039" s="253"/>
      <c r="M1039" s="254"/>
      <c r="N1039" s="255"/>
      <c r="O1039" s="255"/>
      <c r="P1039" s="255"/>
      <c r="Q1039" s="255"/>
      <c r="R1039" s="255"/>
      <c r="S1039" s="255"/>
      <c r="T1039" s="256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57" t="s">
        <v>219</v>
      </c>
      <c r="AU1039" s="257" t="s">
        <v>79</v>
      </c>
      <c r="AV1039" s="14" t="s">
        <v>81</v>
      </c>
      <c r="AW1039" s="14" t="s">
        <v>33</v>
      </c>
      <c r="AX1039" s="14" t="s">
        <v>72</v>
      </c>
      <c r="AY1039" s="257" t="s">
        <v>207</v>
      </c>
    </row>
    <row r="1040" spans="1:51" s="15" customFormat="1" ht="12">
      <c r="A1040" s="15"/>
      <c r="B1040" s="258"/>
      <c r="C1040" s="259"/>
      <c r="D1040" s="230" t="s">
        <v>219</v>
      </c>
      <c r="E1040" s="260" t="s">
        <v>19</v>
      </c>
      <c r="F1040" s="261" t="s">
        <v>222</v>
      </c>
      <c r="G1040" s="259"/>
      <c r="H1040" s="262">
        <v>20</v>
      </c>
      <c r="I1040" s="263"/>
      <c r="J1040" s="259"/>
      <c r="K1040" s="259"/>
      <c r="L1040" s="264"/>
      <c r="M1040" s="292"/>
      <c r="N1040" s="293"/>
      <c r="O1040" s="293"/>
      <c r="P1040" s="293"/>
      <c r="Q1040" s="293"/>
      <c r="R1040" s="293"/>
      <c r="S1040" s="293"/>
      <c r="T1040" s="294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T1040" s="268" t="s">
        <v>219</v>
      </c>
      <c r="AU1040" s="268" t="s">
        <v>79</v>
      </c>
      <c r="AV1040" s="15" t="s">
        <v>111</v>
      </c>
      <c r="AW1040" s="15" t="s">
        <v>33</v>
      </c>
      <c r="AX1040" s="15" t="s">
        <v>79</v>
      </c>
      <c r="AY1040" s="268" t="s">
        <v>207</v>
      </c>
    </row>
    <row r="1041" spans="1:31" s="2" customFormat="1" ht="6.95" customHeight="1">
      <c r="A1041" s="41"/>
      <c r="B1041" s="62"/>
      <c r="C1041" s="63"/>
      <c r="D1041" s="63"/>
      <c r="E1041" s="63"/>
      <c r="F1041" s="63"/>
      <c r="G1041" s="63"/>
      <c r="H1041" s="63"/>
      <c r="I1041" s="63"/>
      <c r="J1041" s="63"/>
      <c r="K1041" s="63"/>
      <c r="L1041" s="47"/>
      <c r="M1041" s="41"/>
      <c r="O1041" s="41"/>
      <c r="P1041" s="41"/>
      <c r="Q1041" s="41"/>
      <c r="R1041" s="41"/>
      <c r="S1041" s="41"/>
      <c r="T1041" s="41"/>
      <c r="U1041" s="41"/>
      <c r="V1041" s="41"/>
      <c r="W1041" s="41"/>
      <c r="X1041" s="41"/>
      <c r="Y1041" s="41"/>
      <c r="Z1041" s="41"/>
      <c r="AA1041" s="41"/>
      <c r="AB1041" s="41"/>
      <c r="AC1041" s="41"/>
      <c r="AD1041" s="41"/>
      <c r="AE1041" s="41"/>
    </row>
  </sheetData>
  <sheetProtection password="C7B5" sheet="1" objects="1" scenarios="1" formatColumns="0" formatRows="0" autoFilter="0"/>
  <autoFilter ref="C115:K104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104:H104"/>
    <mergeCell ref="E106:H106"/>
    <mergeCell ref="E108:H108"/>
    <mergeCell ref="L2:V2"/>
  </mergeCells>
  <hyperlinks>
    <hyperlink ref="F121" r:id="rId1" display="https://podminky.urs.cz/item/CS_URS_2023_02/181411131"/>
    <hyperlink ref="F130" r:id="rId2" display="https://podminky.urs.cz/item/CS_URS_2023_02/182303111"/>
    <hyperlink ref="F140" r:id="rId3" display="https://podminky.urs.cz/item/CS_URS_2023_02/273353111"/>
    <hyperlink ref="F145" r:id="rId4" display="https://podminky.urs.cz/item/CS_URS_2023_02/310237241"/>
    <hyperlink ref="F151" r:id="rId5" display="https://podminky.urs.cz/item/CS_URS_2023_02/310237251"/>
    <hyperlink ref="F157" r:id="rId6" display="https://podminky.urs.cz/item/CS_URS_2023_02/310238211"/>
    <hyperlink ref="F163" r:id="rId7" display="https://podminky.urs.cz/item/CS_URS_2023_02/317944321"/>
    <hyperlink ref="F171" r:id="rId8" display="https://podminky.urs.cz/item/CS_URS_2023_02/317944323"/>
    <hyperlink ref="F179" r:id="rId9" display="https://podminky.urs.cz/item/CS_URS_2023_02/340239212"/>
    <hyperlink ref="F187" r:id="rId10" display="https://podminky.urs.cz/item/CS_URS_2023_02/430321414"/>
    <hyperlink ref="F261" r:id="rId11" display="https://podminky.urs.cz/item/CS_URS_2023_02/431351121"/>
    <hyperlink ref="F267" r:id="rId12" display="https://podminky.urs.cz/item/CS_URS_2023_02/431351122"/>
    <hyperlink ref="F270" r:id="rId13" display="https://podminky.urs.cz/item/CS_URS_2023_02/431351125"/>
    <hyperlink ref="F293" r:id="rId14" display="https://podminky.urs.cz/item/CS_URS_2023_02/431351126"/>
    <hyperlink ref="F300" r:id="rId15" display="https://podminky.urs.cz/item/CS_URS_2023_02/611131121"/>
    <hyperlink ref="F304" r:id="rId16" display="https://podminky.urs.cz/item/CS_URS_2023_02/611311131"/>
    <hyperlink ref="F310" r:id="rId17" display="https://podminky.urs.cz/item/CS_URS_2023_02/611325412"/>
    <hyperlink ref="F314" r:id="rId18" display="https://podminky.urs.cz/item/CS_URS_2023_02/612321121"/>
    <hyperlink ref="F318" r:id="rId19" display="https://podminky.urs.cz/item/CS_URS_2023_02/612325221"/>
    <hyperlink ref="F322" r:id="rId20" display="https://podminky.urs.cz/item/CS_URS_2023_02/612131121"/>
    <hyperlink ref="F334" r:id="rId21" display="https://podminky.urs.cz/item/CS_URS_2023_02/612311131"/>
    <hyperlink ref="F338" r:id="rId22" display="https://podminky.urs.cz/item/CS_URS_2023_02/612325412"/>
    <hyperlink ref="F365" r:id="rId23" display="https://podminky.urs.cz/item/CS_URS_2023_02/631312141"/>
    <hyperlink ref="F371" r:id="rId24" display="https://podminky.urs.cz/item/CS_URS_2023_02/631351101"/>
    <hyperlink ref="F377" r:id="rId25" display="https://podminky.urs.cz/item/CS_URS_2023_02/631351102"/>
    <hyperlink ref="F381" r:id="rId26" display="https://podminky.urs.cz/item/CS_URS_2023_02/642945111"/>
    <hyperlink ref="F387" r:id="rId27" display="https://podminky.urs.cz/item/CS_URS_2023_02/642945112"/>
    <hyperlink ref="F399" r:id="rId28" display="https://podminky.urs.cz/item/CS_URS_2023_02/938908411"/>
    <hyperlink ref="F405" r:id="rId29" display="https://podminky.urs.cz/item/CS_URS_2023_02/938909311"/>
    <hyperlink ref="F412" r:id="rId30" display="https://podminky.urs.cz/item/CS_URS_2023_02/943211111"/>
    <hyperlink ref="F419" r:id="rId31" display="https://podminky.urs.cz/item/CS_URS_2023_02/943211211"/>
    <hyperlink ref="F424" r:id="rId32" display="https://podminky.urs.cz/item/CS_URS_2023_02/943211811"/>
    <hyperlink ref="F428" r:id="rId33" display="https://podminky.urs.cz/item/CS_URS_2023_02/949101111"/>
    <hyperlink ref="F435" r:id="rId34" display="https://podminky.urs.cz/item/CS_URS_2023_02/952901114"/>
    <hyperlink ref="F441" r:id="rId35" display="https://podminky.urs.cz/item/CS_URS_2023_02/953943122"/>
    <hyperlink ref="F455" r:id="rId36" display="https://podminky.urs.cz/item/CS_URS_2023_02/953943211"/>
    <hyperlink ref="F465" r:id="rId37" display="https://podminky.urs.cz/item/CS_URS_2023_02/963051113"/>
    <hyperlink ref="F474" r:id="rId38" display="https://podminky.urs.cz/item/CS_URS_2023_02/964072211"/>
    <hyperlink ref="F482" r:id="rId39" display="https://podminky.urs.cz/item/CS_URS_2023_02/965045113"/>
    <hyperlink ref="F488" r:id="rId40" display="https://podminky.urs.cz/item/CS_URS_2023_02/968062244"/>
    <hyperlink ref="F494" r:id="rId41" display="https://podminky.urs.cz/item/CS_URS_2023_02/968072455"/>
    <hyperlink ref="F498" r:id="rId42" display="https://podminky.urs.cz/item/CS_URS_2023_02/968072456"/>
    <hyperlink ref="F507" r:id="rId43" display="https://podminky.urs.cz/item/CS_URS_2023_02/971033351"/>
    <hyperlink ref="F511" r:id="rId44" display="https://podminky.urs.cz/item/CS_URS_2023_02/971052251"/>
    <hyperlink ref="F514" r:id="rId45" display="https://podminky.urs.cz/item/CS_URS_2023_02/974042555"/>
    <hyperlink ref="F520" r:id="rId46" display="https://podminky.urs.cz/item/CS_URS_2023_02/977211111"/>
    <hyperlink ref="F528" r:id="rId47" display="https://podminky.urs.cz/item/CS_URS_2023_02/977211112"/>
    <hyperlink ref="F536" r:id="rId48" display="https://podminky.urs.cz/item/CS_URS_2023_02/977211114"/>
    <hyperlink ref="F540" r:id="rId49" display="https://podminky.urs.cz/item/CS_URS_2023_02/977312112"/>
    <hyperlink ref="F546" r:id="rId50" display="https://podminky.urs.cz/item/CS_URS_2023_02/978011141"/>
    <hyperlink ref="F550" r:id="rId51" display="https://podminky.urs.cz/item/CS_URS_2023_02/978013141"/>
    <hyperlink ref="F554" r:id="rId52" display="https://podminky.urs.cz/item/CS_URS_2023_02/978059541"/>
    <hyperlink ref="F560" r:id="rId53" display="https://podminky.urs.cz/item/CS_URS_2023_02/985331212"/>
    <hyperlink ref="F576" r:id="rId54" display="https://podminky.urs.cz/item/CS_URS_2023_02/985331214"/>
    <hyperlink ref="F596" r:id="rId55" display="https://podminky.urs.cz/item/CS_URS_2023_02/985331912"/>
    <hyperlink ref="F602" r:id="rId56" display="https://podminky.urs.cz/item/CS_URS_2023_02/997013112"/>
    <hyperlink ref="F605" r:id="rId57" display="https://podminky.urs.cz/item/CS_URS_2023_02/997013501"/>
    <hyperlink ref="F608" r:id="rId58" display="https://podminky.urs.cz/item/CS_URS_2023_02/997013509"/>
    <hyperlink ref="F612" r:id="rId59" display="https://podminky.urs.cz/item/CS_URS_2023_02/997013871"/>
    <hyperlink ref="F616" r:id="rId60" display="https://podminky.urs.cz/item/CS_URS_2023_02/998017002"/>
    <hyperlink ref="F621" r:id="rId61" display="https://podminky.urs.cz/item/CS_URS_2023_02/714120803"/>
    <hyperlink ref="F640" r:id="rId62" display="https://podminky.urs.cz/item/CS_URS_2023_02/725210821"/>
    <hyperlink ref="F643" r:id="rId63" display="https://podminky.urs.cz/item/CS_URS_2023_02/725820801"/>
    <hyperlink ref="F647" r:id="rId64" display="https://podminky.urs.cz/item/CS_URS_2023_02/766411812"/>
    <hyperlink ref="F655" r:id="rId65" display="https://podminky.urs.cz/item/CS_URS_2023_02/766441812"/>
    <hyperlink ref="F661" r:id="rId66" display="https://podminky.urs.cz/item/CS_URS_2023_02/766660102"/>
    <hyperlink ref="F665" r:id="rId67" display="https://podminky.urs.cz/item/CS_URS_2023_02/766681114"/>
    <hyperlink ref="F683" r:id="rId68" display="https://podminky.urs.cz/item/CS_URS_2023_02/767591011"/>
    <hyperlink ref="F689" r:id="rId69" display="https://podminky.urs.cz/item/CS_URS_2023_02/767591801"/>
    <hyperlink ref="F695" r:id="rId70" display="https://podminky.urs.cz/item/CS_URS_2023_02/767646510"/>
    <hyperlink ref="F700" r:id="rId71" display="https://podminky.urs.cz/item/CS_URS_2023_02/767646522"/>
    <hyperlink ref="F707" r:id="rId72" display="https://podminky.urs.cz/item/CS_URS_2023_02/767649191"/>
    <hyperlink ref="F710" r:id="rId73" display="https://podminky.urs.cz/item/CS_URS_2023_02/998767102"/>
    <hyperlink ref="F713" r:id="rId74" display="https://podminky.urs.cz/item/CS_URS_2023_02/998767181"/>
    <hyperlink ref="F717" r:id="rId75" display="https://podminky.urs.cz/item/CS_URS_2023_02/771111011"/>
    <hyperlink ref="F721" r:id="rId76" display="https://podminky.urs.cz/item/CS_URS_2023_02/771121011"/>
    <hyperlink ref="F725" r:id="rId77" display="https://podminky.urs.cz/item/CS_URS_2023_02/771151013"/>
    <hyperlink ref="F729" r:id="rId78" display="https://podminky.urs.cz/item/CS_URS_2023_02/771474112"/>
    <hyperlink ref="F738" r:id="rId79" display="https://podminky.urs.cz/item/CS_URS_2023_02/771574111"/>
    <hyperlink ref="F745" r:id="rId80" display="https://podminky.urs.cz/item/CS_URS_2023_02/771591112"/>
    <hyperlink ref="F749" r:id="rId81" display="https://podminky.urs.cz/item/CS_URS_2023_02/998771103"/>
    <hyperlink ref="F753" r:id="rId82" display="https://podminky.urs.cz/item/CS_URS_2023_02/776121112"/>
    <hyperlink ref="F757" r:id="rId83" display="https://podminky.urs.cz/item/CS_URS_2023_02/776141114"/>
    <hyperlink ref="F761" r:id="rId84" display="https://podminky.urs.cz/item/CS_URS_2023_02/776201812"/>
    <hyperlink ref="F767" r:id="rId85" display="https://podminky.urs.cz/item/CS_URS_2023_02/776211111"/>
    <hyperlink ref="F794" r:id="rId86" display="https://podminky.urs.cz/item/CS_URS_2023_02/776251111"/>
    <hyperlink ref="F801" r:id="rId87" display="https://podminky.urs.cz/item/CS_URS_2023_02/776301812"/>
    <hyperlink ref="F809" r:id="rId88" display="https://podminky.urs.cz/item/CS_URS_2023_02/776311111"/>
    <hyperlink ref="F815" r:id="rId89" display="https://podminky.urs.cz/item/CS_URS_2023_02/776311211"/>
    <hyperlink ref="F818" r:id="rId90" display="https://podminky.urs.cz/item/CS_URS_2023_02/776410811"/>
    <hyperlink ref="F828" r:id="rId91" display="https://podminky.urs.cz/item/CS_URS_2023_02/776430811"/>
    <hyperlink ref="F836" r:id="rId92" display="https://podminky.urs.cz/item/CS_URS_2023_02/776501811"/>
    <hyperlink ref="F844" r:id="rId93" display="https://podminky.urs.cz/item/CS_URS_2023_02/776511111"/>
    <hyperlink ref="F866" r:id="rId94" display="https://podminky.urs.cz/item/CS_URS_2023_02/776991821"/>
    <hyperlink ref="F872" r:id="rId95" display="https://podminky.urs.cz/item/CS_URS_2023_02/776991822"/>
    <hyperlink ref="F880" r:id="rId96" display="https://podminky.urs.cz/item/CS_URS_2023_02/776431211"/>
    <hyperlink ref="F888" r:id="rId97" display="https://podminky.urs.cz/item/CS_URS_2023_02/776421711"/>
    <hyperlink ref="F892" r:id="rId98" display="https://podminky.urs.cz/item/CS_URS_2023_02/776421111"/>
    <hyperlink ref="F898" r:id="rId99" display="https://podminky.urs.cz/item/CS_URS_2023_02/998776103"/>
    <hyperlink ref="F902" r:id="rId100" display="https://podminky.urs.cz/item/CS_URS_2023_02/781121011"/>
    <hyperlink ref="F906" r:id="rId101" display="https://podminky.urs.cz/item/CS_URS_2023_02/781474112"/>
    <hyperlink ref="F918" r:id="rId102" display="https://podminky.urs.cz/item/CS_URS_2023_02/998781103"/>
    <hyperlink ref="F922" r:id="rId103" display="https://podminky.urs.cz/item/CS_URS_2023_02/783301303"/>
    <hyperlink ref="F926" r:id="rId104" display="https://podminky.urs.cz/item/CS_URS_2023_02/783301311"/>
    <hyperlink ref="F932" r:id="rId105" display="https://podminky.urs.cz/item/CS_URS_2023_02/783301401"/>
    <hyperlink ref="F936" r:id="rId106" display="https://podminky.urs.cz/item/CS_URS_2023_02/783306801"/>
    <hyperlink ref="F940" r:id="rId107" display="https://podminky.urs.cz/item/CS_URS_2023_02/783315101"/>
    <hyperlink ref="F944" r:id="rId108" display="https://podminky.urs.cz/item/CS_URS_2023_02/783317101"/>
    <hyperlink ref="F948" r:id="rId109" display="https://podminky.urs.cz/item/CS_URS_2023_02/783937163"/>
    <hyperlink ref="F955" r:id="rId110" display="https://podminky.urs.cz/item/CS_URS_2023_02/784111005"/>
    <hyperlink ref="F959" r:id="rId111" display="https://podminky.urs.cz/item/CS_URS_2023_02/784121005"/>
    <hyperlink ref="F963" r:id="rId112" display="https://podminky.urs.cz/item/CS_URS_2023_02/784171101"/>
    <hyperlink ref="F969" r:id="rId113" display="https://podminky.urs.cz/item/CS_URS_2023_02/784171115"/>
    <hyperlink ref="F980" r:id="rId114" display="https://podminky.urs.cz/item/CS_URS_2023_02/784181125"/>
    <hyperlink ref="F984" r:id="rId115" display="https://podminky.urs.cz/item/CS_URS_2023_02/784221105"/>
    <hyperlink ref="F989" r:id="rId116" display="https://podminky.urs.cz/item/CS_URS_2023_02/784221153"/>
    <hyperlink ref="F994" r:id="rId117" display="https://podminky.urs.cz/item/CS_URS_2023_02/789326310"/>
    <hyperlink ref="F998" r:id="rId118" display="https://podminky.urs.cz/item/CS_URS_2023_02/789326315"/>
    <hyperlink ref="F1002" r:id="rId119" display="https://podminky.urs.cz/item/CS_URS_2023_02/789326320"/>
    <hyperlink ref="F1017" r:id="rId120" display="https://podminky.urs.cz/item/CS_URS_2023_02/HZS1291"/>
    <hyperlink ref="F1023" r:id="rId121" display="https://podminky.urs.cz/item/CS_URS_2023_02/HZS2121"/>
    <hyperlink ref="F1031" r:id="rId122" display="https://podminky.urs.cz/item/CS_URS_2023_02/HZS2231"/>
    <hyperlink ref="F1037" r:id="rId123" display="https://podminky.urs.cz/item/CS_URS_2023_02/HZS249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2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93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81</v>
      </c>
    </row>
    <row r="4" spans="2:46" s="1" customFormat="1" ht="24.95" customHeight="1">
      <c r="B4" s="23"/>
      <c r="D4" s="145" t="s">
        <v>138</v>
      </c>
      <c r="L4" s="23"/>
      <c r="M4" s="14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7" t="s">
        <v>16</v>
      </c>
      <c r="L6" s="23"/>
    </row>
    <row r="7" spans="2:12" s="1" customFormat="1" ht="26.25" customHeight="1">
      <c r="B7" s="23"/>
      <c r="E7" s="148" t="str">
        <f>'Rekapitulace stavby'!K6</f>
        <v>ZČU - REKONSTRUKCE POSLUCHÁREN UP 101,104,108,112 a 115</v>
      </c>
      <c r="F7" s="147"/>
      <c r="G7" s="147"/>
      <c r="H7" s="147"/>
      <c r="L7" s="23"/>
    </row>
    <row r="8" spans="2:12" ht="12">
      <c r="B8" s="23"/>
      <c r="D8" s="147" t="s">
        <v>147</v>
      </c>
      <c r="L8" s="23"/>
    </row>
    <row r="9" spans="2:12" s="1" customFormat="1" ht="16.5" customHeight="1">
      <c r="B9" s="23"/>
      <c r="E9" s="148" t="s">
        <v>150</v>
      </c>
      <c r="F9" s="1"/>
      <c r="G9" s="1"/>
      <c r="H9" s="1"/>
      <c r="L9" s="23"/>
    </row>
    <row r="10" spans="2:12" s="1" customFormat="1" ht="12" customHeight="1">
      <c r="B10" s="23"/>
      <c r="D10" s="147" t="s">
        <v>153</v>
      </c>
      <c r="L10" s="23"/>
    </row>
    <row r="11" spans="1:31" s="2" customFormat="1" ht="16.5" customHeight="1">
      <c r="A11" s="41"/>
      <c r="B11" s="47"/>
      <c r="C11" s="41"/>
      <c r="D11" s="41"/>
      <c r="E11" s="160" t="s">
        <v>1438</v>
      </c>
      <c r="F11" s="41"/>
      <c r="G11" s="41"/>
      <c r="H11" s="41"/>
      <c r="I11" s="41"/>
      <c r="J11" s="41"/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7" t="s">
        <v>1439</v>
      </c>
      <c r="E12" s="41"/>
      <c r="F12" s="41"/>
      <c r="G12" s="41"/>
      <c r="H12" s="41"/>
      <c r="I12" s="41"/>
      <c r="J12" s="41"/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7"/>
      <c r="C13" s="41"/>
      <c r="D13" s="41"/>
      <c r="E13" s="150" t="s">
        <v>1440</v>
      </c>
      <c r="F13" s="41"/>
      <c r="G13" s="41"/>
      <c r="H13" s="41"/>
      <c r="I13" s="41"/>
      <c r="J13" s="41"/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7"/>
      <c r="C14" s="41"/>
      <c r="D14" s="41"/>
      <c r="E14" s="41"/>
      <c r="F14" s="41"/>
      <c r="G14" s="41"/>
      <c r="H14" s="41"/>
      <c r="I14" s="41"/>
      <c r="J14" s="41"/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7"/>
      <c r="C15" s="41"/>
      <c r="D15" s="147" t="s">
        <v>18</v>
      </c>
      <c r="E15" s="41"/>
      <c r="F15" s="136" t="s">
        <v>19</v>
      </c>
      <c r="G15" s="41"/>
      <c r="H15" s="41"/>
      <c r="I15" s="147" t="s">
        <v>20</v>
      </c>
      <c r="J15" s="136" t="s">
        <v>19</v>
      </c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21</v>
      </c>
      <c r="E16" s="41"/>
      <c r="F16" s="136" t="s">
        <v>22</v>
      </c>
      <c r="G16" s="41"/>
      <c r="H16" s="41"/>
      <c r="I16" s="147" t="s">
        <v>23</v>
      </c>
      <c r="J16" s="151" t="str">
        <f>'Rekapitulace stavby'!AN8</f>
        <v>15. 1. 2024</v>
      </c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7"/>
      <c r="C17" s="41"/>
      <c r="D17" s="41"/>
      <c r="E17" s="41"/>
      <c r="F17" s="41"/>
      <c r="G17" s="41"/>
      <c r="H17" s="41"/>
      <c r="I17" s="41"/>
      <c r="J17" s="41"/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7"/>
      <c r="C18" s="41"/>
      <c r="D18" s="147" t="s">
        <v>25</v>
      </c>
      <c r="E18" s="41"/>
      <c r="F18" s="41"/>
      <c r="G18" s="41"/>
      <c r="H18" s="41"/>
      <c r="I18" s="147" t="s">
        <v>26</v>
      </c>
      <c r="J18" s="136" t="s">
        <v>19</v>
      </c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7"/>
      <c r="C19" s="41"/>
      <c r="D19" s="41"/>
      <c r="E19" s="136" t="s">
        <v>27</v>
      </c>
      <c r="F19" s="41"/>
      <c r="G19" s="41"/>
      <c r="H19" s="41"/>
      <c r="I19" s="147" t="s">
        <v>28</v>
      </c>
      <c r="J19" s="136" t="s">
        <v>19</v>
      </c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7"/>
      <c r="C20" s="41"/>
      <c r="D20" s="41"/>
      <c r="E20" s="41"/>
      <c r="F20" s="41"/>
      <c r="G20" s="41"/>
      <c r="H20" s="41"/>
      <c r="I20" s="41"/>
      <c r="J20" s="41"/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7"/>
      <c r="C21" s="41"/>
      <c r="D21" s="147" t="s">
        <v>29</v>
      </c>
      <c r="E21" s="41"/>
      <c r="F21" s="41"/>
      <c r="G21" s="41"/>
      <c r="H21" s="41"/>
      <c r="I21" s="147" t="s">
        <v>26</v>
      </c>
      <c r="J21" s="36" t="str">
        <f>'Rekapitulace stavby'!AN13</f>
        <v>Vyplň údaj</v>
      </c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7"/>
      <c r="C22" s="41"/>
      <c r="D22" s="41"/>
      <c r="E22" s="36" t="str">
        <f>'Rekapitulace stavby'!E14</f>
        <v>Vyplň údaj</v>
      </c>
      <c r="F22" s="136"/>
      <c r="G22" s="136"/>
      <c r="H22" s="136"/>
      <c r="I22" s="147" t="s">
        <v>28</v>
      </c>
      <c r="J22" s="36" t="str">
        <f>'Rekapitulace stavby'!AN14</f>
        <v>Vyplň údaj</v>
      </c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7"/>
      <c r="C23" s="41"/>
      <c r="D23" s="41"/>
      <c r="E23" s="41"/>
      <c r="F23" s="41"/>
      <c r="G23" s="41"/>
      <c r="H23" s="41"/>
      <c r="I23" s="41"/>
      <c r="J23" s="41"/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7"/>
      <c r="C24" s="41"/>
      <c r="D24" s="147" t="s">
        <v>31</v>
      </c>
      <c r="E24" s="41"/>
      <c r="F24" s="41"/>
      <c r="G24" s="41"/>
      <c r="H24" s="41"/>
      <c r="I24" s="147" t="s">
        <v>26</v>
      </c>
      <c r="J24" s="136" t="s">
        <v>19</v>
      </c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7"/>
      <c r="C25" s="41"/>
      <c r="D25" s="41"/>
      <c r="E25" s="136" t="s">
        <v>32</v>
      </c>
      <c r="F25" s="41"/>
      <c r="G25" s="41"/>
      <c r="H25" s="41"/>
      <c r="I25" s="147" t="s">
        <v>28</v>
      </c>
      <c r="J25" s="136" t="s">
        <v>19</v>
      </c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7"/>
      <c r="C26" s="41"/>
      <c r="D26" s="41"/>
      <c r="E26" s="41"/>
      <c r="F26" s="41"/>
      <c r="G26" s="41"/>
      <c r="H26" s="41"/>
      <c r="I26" s="41"/>
      <c r="J26" s="41"/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7"/>
      <c r="C27" s="41"/>
      <c r="D27" s="147" t="s">
        <v>34</v>
      </c>
      <c r="E27" s="41"/>
      <c r="F27" s="41"/>
      <c r="G27" s="41"/>
      <c r="H27" s="41"/>
      <c r="I27" s="147" t="s">
        <v>26</v>
      </c>
      <c r="J27" s="136" t="s">
        <v>19</v>
      </c>
      <c r="K27" s="41"/>
      <c r="L27" s="149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7"/>
      <c r="C28" s="41"/>
      <c r="D28" s="41"/>
      <c r="E28" s="136" t="s">
        <v>35</v>
      </c>
      <c r="F28" s="41"/>
      <c r="G28" s="41"/>
      <c r="H28" s="41"/>
      <c r="I28" s="147" t="s">
        <v>28</v>
      </c>
      <c r="J28" s="136" t="s">
        <v>19</v>
      </c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41"/>
      <c r="E29" s="41"/>
      <c r="F29" s="41"/>
      <c r="G29" s="41"/>
      <c r="H29" s="41"/>
      <c r="I29" s="41"/>
      <c r="J29" s="41"/>
      <c r="K29" s="41"/>
      <c r="L29" s="149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7"/>
      <c r="C30" s="41"/>
      <c r="D30" s="147" t="s">
        <v>36</v>
      </c>
      <c r="E30" s="41"/>
      <c r="F30" s="41"/>
      <c r="G30" s="41"/>
      <c r="H30" s="41"/>
      <c r="I30" s="41"/>
      <c r="J30" s="41"/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52"/>
      <c r="B31" s="153"/>
      <c r="C31" s="152"/>
      <c r="D31" s="152"/>
      <c r="E31" s="154" t="s">
        <v>37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1"/>
      <c r="B32" s="47"/>
      <c r="C32" s="41"/>
      <c r="D32" s="41"/>
      <c r="E32" s="41"/>
      <c r="F32" s="41"/>
      <c r="G32" s="41"/>
      <c r="H32" s="41"/>
      <c r="I32" s="41"/>
      <c r="J32" s="41"/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6"/>
      <c r="E33" s="156"/>
      <c r="F33" s="156"/>
      <c r="G33" s="156"/>
      <c r="H33" s="156"/>
      <c r="I33" s="156"/>
      <c r="J33" s="156"/>
      <c r="K33" s="156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7"/>
      <c r="C34" s="41"/>
      <c r="D34" s="157" t="s">
        <v>38</v>
      </c>
      <c r="E34" s="41"/>
      <c r="F34" s="41"/>
      <c r="G34" s="41"/>
      <c r="H34" s="41"/>
      <c r="I34" s="41"/>
      <c r="J34" s="158">
        <f>ROUND(J97,2)</f>
        <v>0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7"/>
      <c r="C35" s="41"/>
      <c r="D35" s="156"/>
      <c r="E35" s="156"/>
      <c r="F35" s="156"/>
      <c r="G35" s="156"/>
      <c r="H35" s="156"/>
      <c r="I35" s="156"/>
      <c r="J35" s="156"/>
      <c r="K35" s="156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41"/>
      <c r="F36" s="159" t="s">
        <v>40</v>
      </c>
      <c r="G36" s="41"/>
      <c r="H36" s="41"/>
      <c r="I36" s="159" t="s">
        <v>39</v>
      </c>
      <c r="J36" s="159" t="s">
        <v>41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7"/>
      <c r="C37" s="41"/>
      <c r="D37" s="160" t="s">
        <v>42</v>
      </c>
      <c r="E37" s="147" t="s">
        <v>43</v>
      </c>
      <c r="F37" s="161">
        <f>ROUND((SUM(BE97:BE175)),2)</f>
        <v>0</v>
      </c>
      <c r="G37" s="41"/>
      <c r="H37" s="41"/>
      <c r="I37" s="162">
        <v>0.21</v>
      </c>
      <c r="J37" s="161">
        <f>ROUND(((SUM(BE97:BE175))*I37),2)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7"/>
      <c r="C38" s="41"/>
      <c r="D38" s="41"/>
      <c r="E38" s="147" t="s">
        <v>44</v>
      </c>
      <c r="F38" s="161">
        <f>ROUND((SUM(BF97:BF175)),2)</f>
        <v>0</v>
      </c>
      <c r="G38" s="41"/>
      <c r="H38" s="41"/>
      <c r="I38" s="162">
        <v>0.12</v>
      </c>
      <c r="J38" s="161">
        <f>ROUND(((SUM(BF97:BF175))*I38),2)</f>
        <v>0</v>
      </c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45</v>
      </c>
      <c r="F39" s="161">
        <f>ROUND((SUM(BG97:BG175)),2)</f>
        <v>0</v>
      </c>
      <c r="G39" s="41"/>
      <c r="H39" s="41"/>
      <c r="I39" s="162">
        <v>0.21</v>
      </c>
      <c r="J39" s="161">
        <f>0</f>
        <v>0</v>
      </c>
      <c r="K39" s="41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7"/>
      <c r="C40" s="41"/>
      <c r="D40" s="41"/>
      <c r="E40" s="147" t="s">
        <v>46</v>
      </c>
      <c r="F40" s="161">
        <f>ROUND((SUM(BH97:BH175)),2)</f>
        <v>0</v>
      </c>
      <c r="G40" s="41"/>
      <c r="H40" s="41"/>
      <c r="I40" s="162">
        <v>0.12</v>
      </c>
      <c r="J40" s="161">
        <f>0</f>
        <v>0</v>
      </c>
      <c r="K40" s="4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7"/>
      <c r="C41" s="41"/>
      <c r="D41" s="41"/>
      <c r="E41" s="147" t="s">
        <v>47</v>
      </c>
      <c r="F41" s="161">
        <f>ROUND((SUM(BI97:BI175)),2)</f>
        <v>0</v>
      </c>
      <c r="G41" s="41"/>
      <c r="H41" s="41"/>
      <c r="I41" s="162">
        <v>0</v>
      </c>
      <c r="J41" s="161">
        <f>0</f>
        <v>0</v>
      </c>
      <c r="K41" s="41"/>
      <c r="L41" s="149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7"/>
      <c r="C42" s="41"/>
      <c r="D42" s="41"/>
      <c r="E42" s="41"/>
      <c r="F42" s="41"/>
      <c r="G42" s="41"/>
      <c r="H42" s="41"/>
      <c r="I42" s="41"/>
      <c r="J42" s="41"/>
      <c r="K42" s="41"/>
      <c r="L42" s="14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7"/>
      <c r="C43" s="163"/>
      <c r="D43" s="164" t="s">
        <v>48</v>
      </c>
      <c r="E43" s="165"/>
      <c r="F43" s="165"/>
      <c r="G43" s="166" t="s">
        <v>49</v>
      </c>
      <c r="H43" s="167" t="s">
        <v>50</v>
      </c>
      <c r="I43" s="165"/>
      <c r="J43" s="168">
        <f>SUM(J34:J41)</f>
        <v>0</v>
      </c>
      <c r="K43" s="169"/>
      <c r="L43" s="149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9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8" spans="1:31" s="2" customFormat="1" ht="6.95" customHeight="1">
      <c r="A48" s="4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24.95" customHeight="1">
      <c r="A49" s="41"/>
      <c r="B49" s="42"/>
      <c r="C49" s="26" t="s">
        <v>157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6.95" customHeight="1">
      <c r="A50" s="41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12" customHeight="1">
      <c r="A51" s="41"/>
      <c r="B51" s="42"/>
      <c r="C51" s="35" t="s">
        <v>16</v>
      </c>
      <c r="D51" s="43"/>
      <c r="E51" s="43"/>
      <c r="F51" s="43"/>
      <c r="G51" s="43"/>
      <c r="H51" s="43"/>
      <c r="I51" s="43"/>
      <c r="J51" s="43"/>
      <c r="K51" s="43"/>
      <c r="L51" s="149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26.25" customHeight="1">
      <c r="A52" s="41"/>
      <c r="B52" s="42"/>
      <c r="C52" s="43"/>
      <c r="D52" s="43"/>
      <c r="E52" s="174" t="str">
        <f>E7</f>
        <v>ZČU - REKONSTRUKCE POSLUCHÁREN UP 101,104,108,112 a 115</v>
      </c>
      <c r="F52" s="35"/>
      <c r="G52" s="35"/>
      <c r="H52" s="35"/>
      <c r="I52" s="43"/>
      <c r="J52" s="43"/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2:12" s="1" customFormat="1" ht="12" customHeight="1">
      <c r="B53" s="24"/>
      <c r="C53" s="35" t="s">
        <v>147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174" t="s">
        <v>150</v>
      </c>
      <c r="F54" s="25"/>
      <c r="G54" s="25"/>
      <c r="H54" s="25"/>
      <c r="I54" s="25"/>
      <c r="J54" s="25"/>
      <c r="K54" s="25"/>
      <c r="L54" s="23"/>
    </row>
    <row r="55" spans="2:12" s="1" customFormat="1" ht="12" customHeight="1">
      <c r="B55" s="24"/>
      <c r="C55" s="35" t="s">
        <v>153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41"/>
      <c r="B56" s="42"/>
      <c r="C56" s="43"/>
      <c r="D56" s="43"/>
      <c r="E56" s="295" t="s">
        <v>1438</v>
      </c>
      <c r="F56" s="43"/>
      <c r="G56" s="43"/>
      <c r="H56" s="43"/>
      <c r="I56" s="43"/>
      <c r="J56" s="43"/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12" customHeight="1">
      <c r="A57" s="41"/>
      <c r="B57" s="42"/>
      <c r="C57" s="35" t="s">
        <v>1439</v>
      </c>
      <c r="D57" s="43"/>
      <c r="E57" s="43"/>
      <c r="F57" s="43"/>
      <c r="G57" s="43"/>
      <c r="H57" s="43"/>
      <c r="I57" s="43"/>
      <c r="J57" s="43"/>
      <c r="K57" s="43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6.5" customHeight="1">
      <c r="A58" s="41"/>
      <c r="B58" s="42"/>
      <c r="C58" s="43"/>
      <c r="D58" s="43"/>
      <c r="E58" s="72" t="str">
        <f>E13</f>
        <v xml:space="preserve">D.1.4.a - Zařízení pro vytápění </v>
      </c>
      <c r="F58" s="43"/>
      <c r="G58" s="43"/>
      <c r="H58" s="43"/>
      <c r="I58" s="43"/>
      <c r="J58" s="43"/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6.95" customHeight="1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2" customHeight="1">
      <c r="A60" s="41"/>
      <c r="B60" s="42"/>
      <c r="C60" s="35" t="s">
        <v>21</v>
      </c>
      <c r="D60" s="43"/>
      <c r="E60" s="43"/>
      <c r="F60" s="30" t="str">
        <f>F16</f>
        <v>Areál ZČU, Univerzitní 22, 306 14 Plzeň</v>
      </c>
      <c r="G60" s="43"/>
      <c r="H60" s="43"/>
      <c r="I60" s="35" t="s">
        <v>23</v>
      </c>
      <c r="J60" s="75" t="str">
        <f>IF(J16="","",J16)</f>
        <v>15. 1. 2024</v>
      </c>
      <c r="K60" s="43"/>
      <c r="L60" s="149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6.95" customHeight="1">
      <c r="A61" s="41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14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25.65" customHeight="1">
      <c r="A62" s="41"/>
      <c r="B62" s="42"/>
      <c r="C62" s="35" t="s">
        <v>25</v>
      </c>
      <c r="D62" s="43"/>
      <c r="E62" s="43"/>
      <c r="F62" s="30" t="str">
        <f>E19</f>
        <v>Západočeská univerzita v Plzni, Univerzitní 8, 306</v>
      </c>
      <c r="G62" s="43"/>
      <c r="H62" s="43"/>
      <c r="I62" s="35" t="s">
        <v>31</v>
      </c>
      <c r="J62" s="39" t="str">
        <f>E25</f>
        <v>ATELIER SOUKUP OPL ŠVEHLA S.R.O.</v>
      </c>
      <c r="K62" s="43"/>
      <c r="L62" s="149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31" s="2" customFormat="1" ht="15.15" customHeight="1">
      <c r="A63" s="41"/>
      <c r="B63" s="42"/>
      <c r="C63" s="35" t="s">
        <v>29</v>
      </c>
      <c r="D63" s="43"/>
      <c r="E63" s="43"/>
      <c r="F63" s="30" t="str">
        <f>IF(E22="","",E22)</f>
        <v>Vyplň údaj</v>
      </c>
      <c r="G63" s="43"/>
      <c r="H63" s="43"/>
      <c r="I63" s="35" t="s">
        <v>34</v>
      </c>
      <c r="J63" s="39" t="str">
        <f>E28</f>
        <v>Michal Jirka</v>
      </c>
      <c r="K63" s="43"/>
      <c r="L63" s="149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1:31" s="2" customFormat="1" ht="10.3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49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29.25" customHeight="1">
      <c r="A65" s="41"/>
      <c r="B65" s="42"/>
      <c r="C65" s="175" t="s">
        <v>158</v>
      </c>
      <c r="D65" s="176"/>
      <c r="E65" s="176"/>
      <c r="F65" s="176"/>
      <c r="G65" s="176"/>
      <c r="H65" s="176"/>
      <c r="I65" s="176"/>
      <c r="J65" s="177" t="s">
        <v>159</v>
      </c>
      <c r="K65" s="176"/>
      <c r="L65" s="149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10.3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49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47" s="2" customFormat="1" ht="22.8" customHeight="1">
      <c r="A67" s="41"/>
      <c r="B67" s="42"/>
      <c r="C67" s="178" t="s">
        <v>70</v>
      </c>
      <c r="D67" s="43"/>
      <c r="E67" s="43"/>
      <c r="F67" s="43"/>
      <c r="G67" s="43"/>
      <c r="H67" s="43"/>
      <c r="I67" s="43"/>
      <c r="J67" s="105">
        <f>J97</f>
        <v>0</v>
      </c>
      <c r="K67" s="43"/>
      <c r="L67" s="149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U67" s="20" t="s">
        <v>160</v>
      </c>
    </row>
    <row r="68" spans="1:31" s="9" customFormat="1" ht="24.95" customHeight="1">
      <c r="A68" s="9"/>
      <c r="B68" s="179"/>
      <c r="C68" s="180"/>
      <c r="D68" s="181" t="s">
        <v>1441</v>
      </c>
      <c r="E68" s="182"/>
      <c r="F68" s="182"/>
      <c r="G68" s="182"/>
      <c r="H68" s="182"/>
      <c r="I68" s="182"/>
      <c r="J68" s="183">
        <f>J98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9"/>
      <c r="C69" s="180"/>
      <c r="D69" s="181" t="s">
        <v>1442</v>
      </c>
      <c r="E69" s="182"/>
      <c r="F69" s="182"/>
      <c r="G69" s="182"/>
      <c r="H69" s="182"/>
      <c r="I69" s="182"/>
      <c r="J69" s="183">
        <f>J103</f>
        <v>0</v>
      </c>
      <c r="K69" s="180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9"/>
      <c r="C70" s="180"/>
      <c r="D70" s="181" t="s">
        <v>1443</v>
      </c>
      <c r="E70" s="182"/>
      <c r="F70" s="182"/>
      <c r="G70" s="182"/>
      <c r="H70" s="182"/>
      <c r="I70" s="182"/>
      <c r="J70" s="183">
        <f>J112</f>
        <v>0</v>
      </c>
      <c r="K70" s="180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9"/>
      <c r="C71" s="180"/>
      <c r="D71" s="181" t="s">
        <v>1444</v>
      </c>
      <c r="E71" s="182"/>
      <c r="F71" s="182"/>
      <c r="G71" s="182"/>
      <c r="H71" s="182"/>
      <c r="I71" s="182"/>
      <c r="J71" s="183">
        <f>J145</f>
        <v>0</v>
      </c>
      <c r="K71" s="180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9"/>
      <c r="C72" s="180"/>
      <c r="D72" s="181" t="s">
        <v>1445</v>
      </c>
      <c r="E72" s="182"/>
      <c r="F72" s="182"/>
      <c r="G72" s="182"/>
      <c r="H72" s="182"/>
      <c r="I72" s="182"/>
      <c r="J72" s="183">
        <f>J158</f>
        <v>0</v>
      </c>
      <c r="K72" s="180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9"/>
      <c r="C73" s="180"/>
      <c r="D73" s="181" t="s">
        <v>1446</v>
      </c>
      <c r="E73" s="182"/>
      <c r="F73" s="182"/>
      <c r="G73" s="182"/>
      <c r="H73" s="182"/>
      <c r="I73" s="182"/>
      <c r="J73" s="183">
        <f>J169</f>
        <v>0</v>
      </c>
      <c r="K73" s="180"/>
      <c r="L73" s="184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2" customFormat="1" ht="21.8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9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9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9" spans="1:31" s="2" customFormat="1" ht="6.95" customHeight="1">
      <c r="A79" s="41"/>
      <c r="B79" s="64"/>
      <c r="C79" s="65"/>
      <c r="D79" s="65"/>
      <c r="E79" s="65"/>
      <c r="F79" s="65"/>
      <c r="G79" s="65"/>
      <c r="H79" s="65"/>
      <c r="I79" s="65"/>
      <c r="J79" s="65"/>
      <c r="K79" s="65"/>
      <c r="L79" s="149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24.95" customHeight="1">
      <c r="A80" s="41"/>
      <c r="B80" s="42"/>
      <c r="C80" s="26" t="s">
        <v>192</v>
      </c>
      <c r="D80" s="43"/>
      <c r="E80" s="43"/>
      <c r="F80" s="43"/>
      <c r="G80" s="43"/>
      <c r="H80" s="43"/>
      <c r="I80" s="43"/>
      <c r="J80" s="43"/>
      <c r="K80" s="43"/>
      <c r="L80" s="149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9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5" t="s">
        <v>16</v>
      </c>
      <c r="D82" s="43"/>
      <c r="E82" s="43"/>
      <c r="F82" s="43"/>
      <c r="G82" s="43"/>
      <c r="H82" s="43"/>
      <c r="I82" s="43"/>
      <c r="J82" s="43"/>
      <c r="K82" s="43"/>
      <c r="L82" s="149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26.25" customHeight="1">
      <c r="A83" s="41"/>
      <c r="B83" s="42"/>
      <c r="C83" s="43"/>
      <c r="D83" s="43"/>
      <c r="E83" s="174" t="str">
        <f>E7</f>
        <v>ZČU - REKONSTRUKCE POSLUCHÁREN UP 101,104,108,112 a 115</v>
      </c>
      <c r="F83" s="35"/>
      <c r="G83" s="35"/>
      <c r="H83" s="35"/>
      <c r="I83" s="43"/>
      <c r="J83" s="43"/>
      <c r="K83" s="43"/>
      <c r="L83" s="149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2:12" s="1" customFormat="1" ht="12" customHeight="1">
      <c r="B84" s="24"/>
      <c r="C84" s="35" t="s">
        <v>147</v>
      </c>
      <c r="D84" s="25"/>
      <c r="E84" s="25"/>
      <c r="F84" s="25"/>
      <c r="G84" s="25"/>
      <c r="H84" s="25"/>
      <c r="I84" s="25"/>
      <c r="J84" s="25"/>
      <c r="K84" s="25"/>
      <c r="L84" s="23"/>
    </row>
    <row r="85" spans="2:12" s="1" customFormat="1" ht="16.5" customHeight="1">
      <c r="B85" s="24"/>
      <c r="C85" s="25"/>
      <c r="D85" s="25"/>
      <c r="E85" s="174" t="s">
        <v>150</v>
      </c>
      <c r="F85" s="25"/>
      <c r="G85" s="25"/>
      <c r="H85" s="25"/>
      <c r="I85" s="25"/>
      <c r="J85" s="25"/>
      <c r="K85" s="25"/>
      <c r="L85" s="23"/>
    </row>
    <row r="86" spans="2:12" s="1" customFormat="1" ht="12" customHeight="1">
      <c r="B86" s="24"/>
      <c r="C86" s="35" t="s">
        <v>153</v>
      </c>
      <c r="D86" s="25"/>
      <c r="E86" s="25"/>
      <c r="F86" s="25"/>
      <c r="G86" s="25"/>
      <c r="H86" s="25"/>
      <c r="I86" s="25"/>
      <c r="J86" s="25"/>
      <c r="K86" s="25"/>
      <c r="L86" s="23"/>
    </row>
    <row r="87" spans="1:31" s="2" customFormat="1" ht="16.5" customHeight="1">
      <c r="A87" s="41"/>
      <c r="B87" s="42"/>
      <c r="C87" s="43"/>
      <c r="D87" s="43"/>
      <c r="E87" s="295" t="s">
        <v>1438</v>
      </c>
      <c r="F87" s="43"/>
      <c r="G87" s="43"/>
      <c r="H87" s="43"/>
      <c r="I87" s="43"/>
      <c r="J87" s="43"/>
      <c r="K87" s="43"/>
      <c r="L87" s="149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2" customHeight="1">
      <c r="A88" s="41"/>
      <c r="B88" s="42"/>
      <c r="C88" s="35" t="s">
        <v>1439</v>
      </c>
      <c r="D88" s="43"/>
      <c r="E88" s="43"/>
      <c r="F88" s="43"/>
      <c r="G88" s="43"/>
      <c r="H88" s="43"/>
      <c r="I88" s="43"/>
      <c r="J88" s="43"/>
      <c r="K88" s="43"/>
      <c r="L88" s="149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6.5" customHeight="1">
      <c r="A89" s="41"/>
      <c r="B89" s="42"/>
      <c r="C89" s="43"/>
      <c r="D89" s="43"/>
      <c r="E89" s="72" t="str">
        <f>E13</f>
        <v xml:space="preserve">D.1.4.a - Zařízení pro vytápění </v>
      </c>
      <c r="F89" s="43"/>
      <c r="G89" s="43"/>
      <c r="H89" s="43"/>
      <c r="I89" s="43"/>
      <c r="J89" s="43"/>
      <c r="K89" s="43"/>
      <c r="L89" s="149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49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2" customHeight="1">
      <c r="A91" s="41"/>
      <c r="B91" s="42"/>
      <c r="C91" s="35" t="s">
        <v>21</v>
      </c>
      <c r="D91" s="43"/>
      <c r="E91" s="43"/>
      <c r="F91" s="30" t="str">
        <f>F16</f>
        <v>Areál ZČU, Univerzitní 22, 306 14 Plzeň</v>
      </c>
      <c r="G91" s="43"/>
      <c r="H91" s="43"/>
      <c r="I91" s="35" t="s">
        <v>23</v>
      </c>
      <c r="J91" s="75" t="str">
        <f>IF(J16="","",J16)</f>
        <v>15. 1. 2024</v>
      </c>
      <c r="K91" s="43"/>
      <c r="L91" s="149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149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25.65" customHeight="1">
      <c r="A93" s="41"/>
      <c r="B93" s="42"/>
      <c r="C93" s="35" t="s">
        <v>25</v>
      </c>
      <c r="D93" s="43"/>
      <c r="E93" s="43"/>
      <c r="F93" s="30" t="str">
        <f>E19</f>
        <v>Západočeská univerzita v Plzni, Univerzitní 8, 306</v>
      </c>
      <c r="G93" s="43"/>
      <c r="H93" s="43"/>
      <c r="I93" s="35" t="s">
        <v>31</v>
      </c>
      <c r="J93" s="39" t="str">
        <f>E25</f>
        <v>ATELIER SOUKUP OPL ŠVEHLA S.R.O.</v>
      </c>
      <c r="K93" s="43"/>
      <c r="L93" s="149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15.15" customHeight="1">
      <c r="A94" s="41"/>
      <c r="B94" s="42"/>
      <c r="C94" s="35" t="s">
        <v>29</v>
      </c>
      <c r="D94" s="43"/>
      <c r="E94" s="43"/>
      <c r="F94" s="30" t="str">
        <f>IF(E22="","",E22)</f>
        <v>Vyplň údaj</v>
      </c>
      <c r="G94" s="43"/>
      <c r="H94" s="43"/>
      <c r="I94" s="35" t="s">
        <v>34</v>
      </c>
      <c r="J94" s="39" t="str">
        <f>E28</f>
        <v>Michal Jirka</v>
      </c>
      <c r="K94" s="43"/>
      <c r="L94" s="149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149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11" customFormat="1" ht="29.25" customHeight="1">
      <c r="A96" s="190"/>
      <c r="B96" s="191"/>
      <c r="C96" s="192" t="s">
        <v>193</v>
      </c>
      <c r="D96" s="193" t="s">
        <v>57</v>
      </c>
      <c r="E96" s="193" t="s">
        <v>53</v>
      </c>
      <c r="F96" s="193" t="s">
        <v>54</v>
      </c>
      <c r="G96" s="193" t="s">
        <v>194</v>
      </c>
      <c r="H96" s="193" t="s">
        <v>195</v>
      </c>
      <c r="I96" s="193" t="s">
        <v>196</v>
      </c>
      <c r="J96" s="193" t="s">
        <v>159</v>
      </c>
      <c r="K96" s="194" t="s">
        <v>197</v>
      </c>
      <c r="L96" s="195"/>
      <c r="M96" s="95" t="s">
        <v>19</v>
      </c>
      <c r="N96" s="96" t="s">
        <v>42</v>
      </c>
      <c r="O96" s="96" t="s">
        <v>198</v>
      </c>
      <c r="P96" s="96" t="s">
        <v>199</v>
      </c>
      <c r="Q96" s="96" t="s">
        <v>200</v>
      </c>
      <c r="R96" s="96" t="s">
        <v>201</v>
      </c>
      <c r="S96" s="96" t="s">
        <v>202</v>
      </c>
      <c r="T96" s="97" t="s">
        <v>203</v>
      </c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</row>
    <row r="97" spans="1:63" s="2" customFormat="1" ht="22.8" customHeight="1">
      <c r="A97" s="41"/>
      <c r="B97" s="42"/>
      <c r="C97" s="102" t="s">
        <v>204</v>
      </c>
      <c r="D97" s="43"/>
      <c r="E97" s="43"/>
      <c r="F97" s="43"/>
      <c r="G97" s="43"/>
      <c r="H97" s="43"/>
      <c r="I97" s="43"/>
      <c r="J97" s="196">
        <f>BK97</f>
        <v>0</v>
      </c>
      <c r="K97" s="43"/>
      <c r="L97" s="47"/>
      <c r="M97" s="98"/>
      <c r="N97" s="197"/>
      <c r="O97" s="99"/>
      <c r="P97" s="198">
        <f>P98+P103+P112+P145+P158+P169</f>
        <v>0</v>
      </c>
      <c r="Q97" s="99"/>
      <c r="R97" s="198">
        <f>R98+R103+R112+R145+R158+R169</f>
        <v>0</v>
      </c>
      <c r="S97" s="99"/>
      <c r="T97" s="199">
        <f>T98+T103+T112+T145+T158+T169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71</v>
      </c>
      <c r="AU97" s="20" t="s">
        <v>160</v>
      </c>
      <c r="BK97" s="200">
        <f>BK98+BK103+BK112+BK145+BK158+BK169</f>
        <v>0</v>
      </c>
    </row>
    <row r="98" spans="1:63" s="12" customFormat="1" ht="25.9" customHeight="1">
      <c r="A98" s="12"/>
      <c r="B98" s="201"/>
      <c r="C98" s="202"/>
      <c r="D98" s="203" t="s">
        <v>71</v>
      </c>
      <c r="E98" s="204" t="s">
        <v>1447</v>
      </c>
      <c r="F98" s="204" t="s">
        <v>1448</v>
      </c>
      <c r="G98" s="202"/>
      <c r="H98" s="202"/>
      <c r="I98" s="205"/>
      <c r="J98" s="206">
        <f>BK98</f>
        <v>0</v>
      </c>
      <c r="K98" s="202"/>
      <c r="L98" s="207"/>
      <c r="M98" s="208"/>
      <c r="N98" s="209"/>
      <c r="O98" s="209"/>
      <c r="P98" s="210">
        <f>SUM(P99:P102)</f>
        <v>0</v>
      </c>
      <c r="Q98" s="209"/>
      <c r="R98" s="210">
        <f>SUM(R99:R102)</f>
        <v>0</v>
      </c>
      <c r="S98" s="209"/>
      <c r="T98" s="211">
        <f>SUM(T99:T102)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2" t="s">
        <v>81</v>
      </c>
      <c r="AT98" s="213" t="s">
        <v>71</v>
      </c>
      <c r="AU98" s="213" t="s">
        <v>72</v>
      </c>
      <c r="AY98" s="212" t="s">
        <v>207</v>
      </c>
      <c r="BK98" s="214">
        <f>SUM(BK99:BK102)</f>
        <v>0</v>
      </c>
    </row>
    <row r="99" spans="1:65" s="2" customFormat="1" ht="49.05" customHeight="1">
      <c r="A99" s="41"/>
      <c r="B99" s="42"/>
      <c r="C99" s="217" t="s">
        <v>79</v>
      </c>
      <c r="D99" s="217" t="s">
        <v>209</v>
      </c>
      <c r="E99" s="218" t="s">
        <v>1449</v>
      </c>
      <c r="F99" s="219" t="s">
        <v>1450</v>
      </c>
      <c r="G99" s="220" t="s">
        <v>244</v>
      </c>
      <c r="H99" s="221">
        <v>1</v>
      </c>
      <c r="I99" s="222"/>
      <c r="J99" s="223">
        <f>ROUND(I99*H99,2)</f>
        <v>0</v>
      </c>
      <c r="K99" s="219" t="s">
        <v>331</v>
      </c>
      <c r="L99" s="47"/>
      <c r="M99" s="224" t="s">
        <v>19</v>
      </c>
      <c r="N99" s="225" t="s">
        <v>43</v>
      </c>
      <c r="O99" s="87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8" t="s">
        <v>351</v>
      </c>
      <c r="AT99" s="228" t="s">
        <v>209</v>
      </c>
      <c r="AU99" s="228" t="s">
        <v>79</v>
      </c>
      <c r="AY99" s="20" t="s">
        <v>207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20" t="s">
        <v>79</v>
      </c>
      <c r="BK99" s="229">
        <f>ROUND(I99*H99,2)</f>
        <v>0</v>
      </c>
      <c r="BL99" s="20" t="s">
        <v>351</v>
      </c>
      <c r="BM99" s="228" t="s">
        <v>81</v>
      </c>
    </row>
    <row r="100" spans="1:47" s="2" customFormat="1" ht="12">
      <c r="A100" s="41"/>
      <c r="B100" s="42"/>
      <c r="C100" s="43"/>
      <c r="D100" s="230" t="s">
        <v>215</v>
      </c>
      <c r="E100" s="43"/>
      <c r="F100" s="231" t="s">
        <v>1450</v>
      </c>
      <c r="G100" s="43"/>
      <c r="H100" s="43"/>
      <c r="I100" s="232"/>
      <c r="J100" s="43"/>
      <c r="K100" s="43"/>
      <c r="L100" s="47"/>
      <c r="M100" s="233"/>
      <c r="N100" s="23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215</v>
      </c>
      <c r="AU100" s="20" t="s">
        <v>79</v>
      </c>
    </row>
    <row r="101" spans="1:65" s="2" customFormat="1" ht="16.5" customHeight="1">
      <c r="A101" s="41"/>
      <c r="B101" s="42"/>
      <c r="C101" s="217" t="s">
        <v>81</v>
      </c>
      <c r="D101" s="217" t="s">
        <v>209</v>
      </c>
      <c r="E101" s="218" t="s">
        <v>1451</v>
      </c>
      <c r="F101" s="219" t="s">
        <v>1452</v>
      </c>
      <c r="G101" s="220" t="s">
        <v>244</v>
      </c>
      <c r="H101" s="221">
        <v>5</v>
      </c>
      <c r="I101" s="222"/>
      <c r="J101" s="223">
        <f>ROUND(I101*H101,2)</f>
        <v>0</v>
      </c>
      <c r="K101" s="219" t="s">
        <v>331</v>
      </c>
      <c r="L101" s="47"/>
      <c r="M101" s="224" t="s">
        <v>19</v>
      </c>
      <c r="N101" s="225" t="s">
        <v>43</v>
      </c>
      <c r="O101" s="87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8" t="s">
        <v>351</v>
      </c>
      <c r="AT101" s="228" t="s">
        <v>209</v>
      </c>
      <c r="AU101" s="228" t="s">
        <v>79</v>
      </c>
      <c r="AY101" s="20" t="s">
        <v>207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20" t="s">
        <v>79</v>
      </c>
      <c r="BK101" s="229">
        <f>ROUND(I101*H101,2)</f>
        <v>0</v>
      </c>
      <c r="BL101" s="20" t="s">
        <v>351</v>
      </c>
      <c r="BM101" s="228" t="s">
        <v>111</v>
      </c>
    </row>
    <row r="102" spans="1:47" s="2" customFormat="1" ht="12">
      <c r="A102" s="41"/>
      <c r="B102" s="42"/>
      <c r="C102" s="43"/>
      <c r="D102" s="230" t="s">
        <v>215</v>
      </c>
      <c r="E102" s="43"/>
      <c r="F102" s="231" t="s">
        <v>1452</v>
      </c>
      <c r="G102" s="43"/>
      <c r="H102" s="43"/>
      <c r="I102" s="232"/>
      <c r="J102" s="43"/>
      <c r="K102" s="43"/>
      <c r="L102" s="47"/>
      <c r="M102" s="233"/>
      <c r="N102" s="23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215</v>
      </c>
      <c r="AU102" s="20" t="s">
        <v>79</v>
      </c>
    </row>
    <row r="103" spans="1:63" s="12" customFormat="1" ht="25.9" customHeight="1">
      <c r="A103" s="12"/>
      <c r="B103" s="201"/>
      <c r="C103" s="202"/>
      <c r="D103" s="203" t="s">
        <v>71</v>
      </c>
      <c r="E103" s="204" t="s">
        <v>1453</v>
      </c>
      <c r="F103" s="204" t="s">
        <v>1454</v>
      </c>
      <c r="G103" s="202"/>
      <c r="H103" s="202"/>
      <c r="I103" s="205"/>
      <c r="J103" s="206">
        <f>BK103</f>
        <v>0</v>
      </c>
      <c r="K103" s="202"/>
      <c r="L103" s="207"/>
      <c r="M103" s="208"/>
      <c r="N103" s="209"/>
      <c r="O103" s="209"/>
      <c r="P103" s="210">
        <f>SUM(P104:P111)</f>
        <v>0</v>
      </c>
      <c r="Q103" s="209"/>
      <c r="R103" s="210">
        <f>SUM(R104:R111)</f>
        <v>0</v>
      </c>
      <c r="S103" s="209"/>
      <c r="T103" s="211">
        <f>SUM(T104:T111)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2" t="s">
        <v>79</v>
      </c>
      <c r="AT103" s="213" t="s">
        <v>71</v>
      </c>
      <c r="AU103" s="213" t="s">
        <v>72</v>
      </c>
      <c r="AY103" s="212" t="s">
        <v>207</v>
      </c>
      <c r="BK103" s="214">
        <f>SUM(BK104:BK111)</f>
        <v>0</v>
      </c>
    </row>
    <row r="104" spans="1:65" s="2" customFormat="1" ht="24.15" customHeight="1">
      <c r="A104" s="41"/>
      <c r="B104" s="42"/>
      <c r="C104" s="217" t="s">
        <v>92</v>
      </c>
      <c r="D104" s="217" t="s">
        <v>209</v>
      </c>
      <c r="E104" s="218" t="s">
        <v>1455</v>
      </c>
      <c r="F104" s="219" t="s">
        <v>1456</v>
      </c>
      <c r="G104" s="220" t="s">
        <v>654</v>
      </c>
      <c r="H104" s="221">
        <v>15</v>
      </c>
      <c r="I104" s="222"/>
      <c r="J104" s="223">
        <f>ROUND(I104*H104,2)</f>
        <v>0</v>
      </c>
      <c r="K104" s="219" t="s">
        <v>331</v>
      </c>
      <c r="L104" s="47"/>
      <c r="M104" s="224" t="s">
        <v>19</v>
      </c>
      <c r="N104" s="225" t="s">
        <v>43</v>
      </c>
      <c r="O104" s="87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8" t="s">
        <v>111</v>
      </c>
      <c r="AT104" s="228" t="s">
        <v>209</v>
      </c>
      <c r="AU104" s="228" t="s">
        <v>79</v>
      </c>
      <c r="AY104" s="20" t="s">
        <v>207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20" t="s">
        <v>79</v>
      </c>
      <c r="BK104" s="229">
        <f>ROUND(I104*H104,2)</f>
        <v>0</v>
      </c>
      <c r="BL104" s="20" t="s">
        <v>111</v>
      </c>
      <c r="BM104" s="228" t="s">
        <v>250</v>
      </c>
    </row>
    <row r="105" spans="1:47" s="2" customFormat="1" ht="12">
      <c r="A105" s="41"/>
      <c r="B105" s="42"/>
      <c r="C105" s="43"/>
      <c r="D105" s="230" t="s">
        <v>215</v>
      </c>
      <c r="E105" s="43"/>
      <c r="F105" s="231" t="s">
        <v>1456</v>
      </c>
      <c r="G105" s="43"/>
      <c r="H105" s="43"/>
      <c r="I105" s="232"/>
      <c r="J105" s="43"/>
      <c r="K105" s="43"/>
      <c r="L105" s="47"/>
      <c r="M105" s="233"/>
      <c r="N105" s="23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215</v>
      </c>
      <c r="AU105" s="20" t="s">
        <v>79</v>
      </c>
    </row>
    <row r="106" spans="1:65" s="2" customFormat="1" ht="24.15" customHeight="1">
      <c r="A106" s="41"/>
      <c r="B106" s="42"/>
      <c r="C106" s="217" t="s">
        <v>111</v>
      </c>
      <c r="D106" s="217" t="s">
        <v>209</v>
      </c>
      <c r="E106" s="218" t="s">
        <v>1457</v>
      </c>
      <c r="F106" s="219" t="s">
        <v>1458</v>
      </c>
      <c r="G106" s="220" t="s">
        <v>654</v>
      </c>
      <c r="H106" s="221">
        <v>55</v>
      </c>
      <c r="I106" s="222"/>
      <c r="J106" s="223">
        <f>ROUND(I106*H106,2)</f>
        <v>0</v>
      </c>
      <c r="K106" s="219" t="s">
        <v>331</v>
      </c>
      <c r="L106" s="47"/>
      <c r="M106" s="224" t="s">
        <v>19</v>
      </c>
      <c r="N106" s="225" t="s">
        <v>43</v>
      </c>
      <c r="O106" s="87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8" t="s">
        <v>111</v>
      </c>
      <c r="AT106" s="228" t="s">
        <v>209</v>
      </c>
      <c r="AU106" s="228" t="s">
        <v>79</v>
      </c>
      <c r="AY106" s="20" t="s">
        <v>207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20" t="s">
        <v>79</v>
      </c>
      <c r="BK106" s="229">
        <f>ROUND(I106*H106,2)</f>
        <v>0</v>
      </c>
      <c r="BL106" s="20" t="s">
        <v>111</v>
      </c>
      <c r="BM106" s="228" t="s">
        <v>227</v>
      </c>
    </row>
    <row r="107" spans="1:47" s="2" customFormat="1" ht="12">
      <c r="A107" s="41"/>
      <c r="B107" s="42"/>
      <c r="C107" s="43"/>
      <c r="D107" s="230" t="s">
        <v>215</v>
      </c>
      <c r="E107" s="43"/>
      <c r="F107" s="231" t="s">
        <v>1458</v>
      </c>
      <c r="G107" s="43"/>
      <c r="H107" s="43"/>
      <c r="I107" s="232"/>
      <c r="J107" s="43"/>
      <c r="K107" s="43"/>
      <c r="L107" s="47"/>
      <c r="M107" s="233"/>
      <c r="N107" s="23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215</v>
      </c>
      <c r="AU107" s="20" t="s">
        <v>79</v>
      </c>
    </row>
    <row r="108" spans="1:65" s="2" customFormat="1" ht="24.15" customHeight="1">
      <c r="A108" s="41"/>
      <c r="B108" s="42"/>
      <c r="C108" s="217" t="s">
        <v>241</v>
      </c>
      <c r="D108" s="217" t="s">
        <v>209</v>
      </c>
      <c r="E108" s="218" t="s">
        <v>1459</v>
      </c>
      <c r="F108" s="219" t="s">
        <v>1460</v>
      </c>
      <c r="G108" s="220" t="s">
        <v>654</v>
      </c>
      <c r="H108" s="221">
        <v>45</v>
      </c>
      <c r="I108" s="222"/>
      <c r="J108" s="223">
        <f>ROUND(I108*H108,2)</f>
        <v>0</v>
      </c>
      <c r="K108" s="219" t="s">
        <v>331</v>
      </c>
      <c r="L108" s="47"/>
      <c r="M108" s="224" t="s">
        <v>19</v>
      </c>
      <c r="N108" s="225" t="s">
        <v>43</v>
      </c>
      <c r="O108" s="87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8" t="s">
        <v>111</v>
      </c>
      <c r="AT108" s="228" t="s">
        <v>209</v>
      </c>
      <c r="AU108" s="228" t="s">
        <v>79</v>
      </c>
      <c r="AY108" s="20" t="s">
        <v>207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20" t="s">
        <v>79</v>
      </c>
      <c r="BK108" s="229">
        <f>ROUND(I108*H108,2)</f>
        <v>0</v>
      </c>
      <c r="BL108" s="20" t="s">
        <v>111</v>
      </c>
      <c r="BM108" s="228" t="s">
        <v>282</v>
      </c>
    </row>
    <row r="109" spans="1:47" s="2" customFormat="1" ht="12">
      <c r="A109" s="41"/>
      <c r="B109" s="42"/>
      <c r="C109" s="43"/>
      <c r="D109" s="230" t="s">
        <v>215</v>
      </c>
      <c r="E109" s="43"/>
      <c r="F109" s="231" t="s">
        <v>1460</v>
      </c>
      <c r="G109" s="43"/>
      <c r="H109" s="43"/>
      <c r="I109" s="232"/>
      <c r="J109" s="43"/>
      <c r="K109" s="43"/>
      <c r="L109" s="47"/>
      <c r="M109" s="233"/>
      <c r="N109" s="23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215</v>
      </c>
      <c r="AU109" s="20" t="s">
        <v>79</v>
      </c>
    </row>
    <row r="110" spans="1:65" s="2" customFormat="1" ht="21.75" customHeight="1">
      <c r="A110" s="41"/>
      <c r="B110" s="42"/>
      <c r="C110" s="217" t="s">
        <v>250</v>
      </c>
      <c r="D110" s="217" t="s">
        <v>209</v>
      </c>
      <c r="E110" s="218" t="s">
        <v>1461</v>
      </c>
      <c r="F110" s="219" t="s">
        <v>1462</v>
      </c>
      <c r="G110" s="220" t="s">
        <v>654</v>
      </c>
      <c r="H110" s="221">
        <v>2</v>
      </c>
      <c r="I110" s="222"/>
      <c r="J110" s="223">
        <f>ROUND(I110*H110,2)</f>
        <v>0</v>
      </c>
      <c r="K110" s="219" t="s">
        <v>331</v>
      </c>
      <c r="L110" s="47"/>
      <c r="M110" s="224" t="s">
        <v>19</v>
      </c>
      <c r="N110" s="225" t="s">
        <v>43</v>
      </c>
      <c r="O110" s="87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8" t="s">
        <v>111</v>
      </c>
      <c r="AT110" s="228" t="s">
        <v>209</v>
      </c>
      <c r="AU110" s="228" t="s">
        <v>79</v>
      </c>
      <c r="AY110" s="20" t="s">
        <v>207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20" t="s">
        <v>79</v>
      </c>
      <c r="BK110" s="229">
        <f>ROUND(I110*H110,2)</f>
        <v>0</v>
      </c>
      <c r="BL110" s="20" t="s">
        <v>111</v>
      </c>
      <c r="BM110" s="228" t="s">
        <v>8</v>
      </c>
    </row>
    <row r="111" spans="1:47" s="2" customFormat="1" ht="12">
      <c r="A111" s="41"/>
      <c r="B111" s="42"/>
      <c r="C111" s="43"/>
      <c r="D111" s="230" t="s">
        <v>215</v>
      </c>
      <c r="E111" s="43"/>
      <c r="F111" s="231" t="s">
        <v>1462</v>
      </c>
      <c r="G111" s="43"/>
      <c r="H111" s="43"/>
      <c r="I111" s="232"/>
      <c r="J111" s="43"/>
      <c r="K111" s="43"/>
      <c r="L111" s="47"/>
      <c r="M111" s="233"/>
      <c r="N111" s="23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215</v>
      </c>
      <c r="AU111" s="20" t="s">
        <v>79</v>
      </c>
    </row>
    <row r="112" spans="1:63" s="12" customFormat="1" ht="25.9" customHeight="1">
      <c r="A112" s="12"/>
      <c r="B112" s="201"/>
      <c r="C112" s="202"/>
      <c r="D112" s="203" t="s">
        <v>71</v>
      </c>
      <c r="E112" s="204" t="s">
        <v>1463</v>
      </c>
      <c r="F112" s="204" t="s">
        <v>1464</v>
      </c>
      <c r="G112" s="202"/>
      <c r="H112" s="202"/>
      <c r="I112" s="205"/>
      <c r="J112" s="206">
        <f>BK112</f>
        <v>0</v>
      </c>
      <c r="K112" s="202"/>
      <c r="L112" s="207"/>
      <c r="M112" s="208"/>
      <c r="N112" s="209"/>
      <c r="O112" s="209"/>
      <c r="P112" s="210">
        <f>SUM(P113:P144)</f>
        <v>0</v>
      </c>
      <c r="Q112" s="209"/>
      <c r="R112" s="210">
        <f>SUM(R113:R144)</f>
        <v>0</v>
      </c>
      <c r="S112" s="209"/>
      <c r="T112" s="211">
        <f>SUM(T113:T144)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12" t="s">
        <v>79</v>
      </c>
      <c r="AT112" s="213" t="s">
        <v>71</v>
      </c>
      <c r="AU112" s="213" t="s">
        <v>72</v>
      </c>
      <c r="AY112" s="212" t="s">
        <v>207</v>
      </c>
      <c r="BK112" s="214">
        <f>SUM(BK113:BK144)</f>
        <v>0</v>
      </c>
    </row>
    <row r="113" spans="1:65" s="2" customFormat="1" ht="21.75" customHeight="1">
      <c r="A113" s="41"/>
      <c r="B113" s="42"/>
      <c r="C113" s="217" t="s">
        <v>257</v>
      </c>
      <c r="D113" s="217" t="s">
        <v>209</v>
      </c>
      <c r="E113" s="218" t="s">
        <v>1465</v>
      </c>
      <c r="F113" s="219" t="s">
        <v>1466</v>
      </c>
      <c r="G113" s="220" t="s">
        <v>244</v>
      </c>
      <c r="H113" s="221">
        <v>2</v>
      </c>
      <c r="I113" s="222"/>
      <c r="J113" s="223">
        <f>ROUND(I113*H113,2)</f>
        <v>0</v>
      </c>
      <c r="K113" s="219" t="s">
        <v>331</v>
      </c>
      <c r="L113" s="47"/>
      <c r="M113" s="224" t="s">
        <v>19</v>
      </c>
      <c r="N113" s="225" t="s">
        <v>43</v>
      </c>
      <c r="O113" s="87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28" t="s">
        <v>111</v>
      </c>
      <c r="AT113" s="228" t="s">
        <v>209</v>
      </c>
      <c r="AU113" s="228" t="s">
        <v>79</v>
      </c>
      <c r="AY113" s="20" t="s">
        <v>207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20" t="s">
        <v>79</v>
      </c>
      <c r="BK113" s="229">
        <f>ROUND(I113*H113,2)</f>
        <v>0</v>
      </c>
      <c r="BL113" s="20" t="s">
        <v>111</v>
      </c>
      <c r="BM113" s="228" t="s">
        <v>342</v>
      </c>
    </row>
    <row r="114" spans="1:47" s="2" customFormat="1" ht="12">
      <c r="A114" s="41"/>
      <c r="B114" s="42"/>
      <c r="C114" s="43"/>
      <c r="D114" s="230" t="s">
        <v>215</v>
      </c>
      <c r="E114" s="43"/>
      <c r="F114" s="231" t="s">
        <v>1466</v>
      </c>
      <c r="G114" s="43"/>
      <c r="H114" s="43"/>
      <c r="I114" s="232"/>
      <c r="J114" s="43"/>
      <c r="K114" s="43"/>
      <c r="L114" s="47"/>
      <c r="M114" s="233"/>
      <c r="N114" s="23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215</v>
      </c>
      <c r="AU114" s="20" t="s">
        <v>79</v>
      </c>
    </row>
    <row r="115" spans="1:65" s="2" customFormat="1" ht="21.75" customHeight="1">
      <c r="A115" s="41"/>
      <c r="B115" s="42"/>
      <c r="C115" s="217" t="s">
        <v>227</v>
      </c>
      <c r="D115" s="217" t="s">
        <v>209</v>
      </c>
      <c r="E115" s="218" t="s">
        <v>1467</v>
      </c>
      <c r="F115" s="219" t="s">
        <v>1468</v>
      </c>
      <c r="G115" s="220" t="s">
        <v>244</v>
      </c>
      <c r="H115" s="221">
        <v>3</v>
      </c>
      <c r="I115" s="222"/>
      <c r="J115" s="223">
        <f>ROUND(I115*H115,2)</f>
        <v>0</v>
      </c>
      <c r="K115" s="219" t="s">
        <v>331</v>
      </c>
      <c r="L115" s="47"/>
      <c r="M115" s="224" t="s">
        <v>19</v>
      </c>
      <c r="N115" s="225" t="s">
        <v>43</v>
      </c>
      <c r="O115" s="87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28" t="s">
        <v>111</v>
      </c>
      <c r="AT115" s="228" t="s">
        <v>209</v>
      </c>
      <c r="AU115" s="228" t="s">
        <v>79</v>
      </c>
      <c r="AY115" s="20" t="s">
        <v>207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20" t="s">
        <v>79</v>
      </c>
      <c r="BK115" s="229">
        <f>ROUND(I115*H115,2)</f>
        <v>0</v>
      </c>
      <c r="BL115" s="20" t="s">
        <v>111</v>
      </c>
      <c r="BM115" s="228" t="s">
        <v>351</v>
      </c>
    </row>
    <row r="116" spans="1:47" s="2" customFormat="1" ht="12">
      <c r="A116" s="41"/>
      <c r="B116" s="42"/>
      <c r="C116" s="43"/>
      <c r="D116" s="230" t="s">
        <v>215</v>
      </c>
      <c r="E116" s="43"/>
      <c r="F116" s="231" t="s">
        <v>1468</v>
      </c>
      <c r="G116" s="43"/>
      <c r="H116" s="43"/>
      <c r="I116" s="232"/>
      <c r="J116" s="43"/>
      <c r="K116" s="43"/>
      <c r="L116" s="47"/>
      <c r="M116" s="233"/>
      <c r="N116" s="23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215</v>
      </c>
      <c r="AU116" s="20" t="s">
        <v>79</v>
      </c>
    </row>
    <row r="117" spans="1:65" s="2" customFormat="1" ht="21.75" customHeight="1">
      <c r="A117" s="41"/>
      <c r="B117" s="42"/>
      <c r="C117" s="217" t="s">
        <v>272</v>
      </c>
      <c r="D117" s="217" t="s">
        <v>209</v>
      </c>
      <c r="E117" s="218" t="s">
        <v>1469</v>
      </c>
      <c r="F117" s="219" t="s">
        <v>1470</v>
      </c>
      <c r="G117" s="220" t="s">
        <v>244</v>
      </c>
      <c r="H117" s="221">
        <v>1</v>
      </c>
      <c r="I117" s="222"/>
      <c r="J117" s="223">
        <f>ROUND(I117*H117,2)</f>
        <v>0</v>
      </c>
      <c r="K117" s="219" t="s">
        <v>331</v>
      </c>
      <c r="L117" s="47"/>
      <c r="M117" s="224" t="s">
        <v>19</v>
      </c>
      <c r="N117" s="225" t="s">
        <v>43</v>
      </c>
      <c r="O117" s="87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8" t="s">
        <v>111</v>
      </c>
      <c r="AT117" s="228" t="s">
        <v>209</v>
      </c>
      <c r="AU117" s="228" t="s">
        <v>79</v>
      </c>
      <c r="AY117" s="20" t="s">
        <v>207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20" t="s">
        <v>79</v>
      </c>
      <c r="BK117" s="229">
        <f>ROUND(I117*H117,2)</f>
        <v>0</v>
      </c>
      <c r="BL117" s="20" t="s">
        <v>111</v>
      </c>
      <c r="BM117" s="228" t="s">
        <v>359</v>
      </c>
    </row>
    <row r="118" spans="1:47" s="2" customFormat="1" ht="12">
      <c r="A118" s="41"/>
      <c r="B118" s="42"/>
      <c r="C118" s="43"/>
      <c r="D118" s="230" t="s">
        <v>215</v>
      </c>
      <c r="E118" s="43"/>
      <c r="F118" s="231" t="s">
        <v>1470</v>
      </c>
      <c r="G118" s="43"/>
      <c r="H118" s="43"/>
      <c r="I118" s="232"/>
      <c r="J118" s="43"/>
      <c r="K118" s="43"/>
      <c r="L118" s="47"/>
      <c r="M118" s="233"/>
      <c r="N118" s="23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215</v>
      </c>
      <c r="AU118" s="20" t="s">
        <v>79</v>
      </c>
    </row>
    <row r="119" spans="1:65" s="2" customFormat="1" ht="24.15" customHeight="1">
      <c r="A119" s="41"/>
      <c r="B119" s="42"/>
      <c r="C119" s="217" t="s">
        <v>282</v>
      </c>
      <c r="D119" s="217" t="s">
        <v>209</v>
      </c>
      <c r="E119" s="218" t="s">
        <v>1471</v>
      </c>
      <c r="F119" s="219" t="s">
        <v>1472</v>
      </c>
      <c r="G119" s="220" t="s">
        <v>244</v>
      </c>
      <c r="H119" s="221">
        <v>1</v>
      </c>
      <c r="I119" s="222"/>
      <c r="J119" s="223">
        <f>ROUND(I119*H119,2)</f>
        <v>0</v>
      </c>
      <c r="K119" s="219" t="s">
        <v>331</v>
      </c>
      <c r="L119" s="47"/>
      <c r="M119" s="224" t="s">
        <v>19</v>
      </c>
      <c r="N119" s="225" t="s">
        <v>43</v>
      </c>
      <c r="O119" s="87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8" t="s">
        <v>111</v>
      </c>
      <c r="AT119" s="228" t="s">
        <v>209</v>
      </c>
      <c r="AU119" s="228" t="s">
        <v>79</v>
      </c>
      <c r="AY119" s="20" t="s">
        <v>207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0" t="s">
        <v>79</v>
      </c>
      <c r="BK119" s="229">
        <f>ROUND(I119*H119,2)</f>
        <v>0</v>
      </c>
      <c r="BL119" s="20" t="s">
        <v>111</v>
      </c>
      <c r="BM119" s="228" t="s">
        <v>367</v>
      </c>
    </row>
    <row r="120" spans="1:47" s="2" customFormat="1" ht="12">
      <c r="A120" s="41"/>
      <c r="B120" s="42"/>
      <c r="C120" s="43"/>
      <c r="D120" s="230" t="s">
        <v>215</v>
      </c>
      <c r="E120" s="43"/>
      <c r="F120" s="231" t="s">
        <v>1472</v>
      </c>
      <c r="G120" s="43"/>
      <c r="H120" s="43"/>
      <c r="I120" s="232"/>
      <c r="J120" s="43"/>
      <c r="K120" s="43"/>
      <c r="L120" s="47"/>
      <c r="M120" s="233"/>
      <c r="N120" s="23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215</v>
      </c>
      <c r="AU120" s="20" t="s">
        <v>79</v>
      </c>
    </row>
    <row r="121" spans="1:65" s="2" customFormat="1" ht="16.5" customHeight="1">
      <c r="A121" s="41"/>
      <c r="B121" s="42"/>
      <c r="C121" s="217" t="s">
        <v>292</v>
      </c>
      <c r="D121" s="217" t="s">
        <v>209</v>
      </c>
      <c r="E121" s="218" t="s">
        <v>1473</v>
      </c>
      <c r="F121" s="219" t="s">
        <v>1474</v>
      </c>
      <c r="G121" s="220" t="s">
        <v>244</v>
      </c>
      <c r="H121" s="221">
        <v>1</v>
      </c>
      <c r="I121" s="222"/>
      <c r="J121" s="223">
        <f>ROUND(I121*H121,2)</f>
        <v>0</v>
      </c>
      <c r="K121" s="219" t="s">
        <v>331</v>
      </c>
      <c r="L121" s="47"/>
      <c r="M121" s="224" t="s">
        <v>19</v>
      </c>
      <c r="N121" s="225" t="s">
        <v>43</v>
      </c>
      <c r="O121" s="87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8" t="s">
        <v>111</v>
      </c>
      <c r="AT121" s="228" t="s">
        <v>209</v>
      </c>
      <c r="AU121" s="228" t="s">
        <v>79</v>
      </c>
      <c r="AY121" s="20" t="s">
        <v>207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20" t="s">
        <v>79</v>
      </c>
      <c r="BK121" s="229">
        <f>ROUND(I121*H121,2)</f>
        <v>0</v>
      </c>
      <c r="BL121" s="20" t="s">
        <v>111</v>
      </c>
      <c r="BM121" s="228" t="s">
        <v>375</v>
      </c>
    </row>
    <row r="122" spans="1:47" s="2" customFormat="1" ht="12">
      <c r="A122" s="41"/>
      <c r="B122" s="42"/>
      <c r="C122" s="43"/>
      <c r="D122" s="230" t="s">
        <v>215</v>
      </c>
      <c r="E122" s="43"/>
      <c r="F122" s="231" t="s">
        <v>1474</v>
      </c>
      <c r="G122" s="43"/>
      <c r="H122" s="43"/>
      <c r="I122" s="232"/>
      <c r="J122" s="43"/>
      <c r="K122" s="43"/>
      <c r="L122" s="47"/>
      <c r="M122" s="233"/>
      <c r="N122" s="23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215</v>
      </c>
      <c r="AU122" s="20" t="s">
        <v>79</v>
      </c>
    </row>
    <row r="123" spans="1:65" s="2" customFormat="1" ht="37.8" customHeight="1">
      <c r="A123" s="41"/>
      <c r="B123" s="42"/>
      <c r="C123" s="217" t="s">
        <v>8</v>
      </c>
      <c r="D123" s="217" t="s">
        <v>209</v>
      </c>
      <c r="E123" s="218" t="s">
        <v>1475</v>
      </c>
      <c r="F123" s="219" t="s">
        <v>1476</v>
      </c>
      <c r="G123" s="220" t="s">
        <v>244</v>
      </c>
      <c r="H123" s="221">
        <v>4</v>
      </c>
      <c r="I123" s="222"/>
      <c r="J123" s="223">
        <f>ROUND(I123*H123,2)</f>
        <v>0</v>
      </c>
      <c r="K123" s="219" t="s">
        <v>331</v>
      </c>
      <c r="L123" s="47"/>
      <c r="M123" s="224" t="s">
        <v>19</v>
      </c>
      <c r="N123" s="225" t="s">
        <v>43</v>
      </c>
      <c r="O123" s="87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8" t="s">
        <v>111</v>
      </c>
      <c r="AT123" s="228" t="s">
        <v>209</v>
      </c>
      <c r="AU123" s="228" t="s">
        <v>79</v>
      </c>
      <c r="AY123" s="20" t="s">
        <v>207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20" t="s">
        <v>79</v>
      </c>
      <c r="BK123" s="229">
        <f>ROUND(I123*H123,2)</f>
        <v>0</v>
      </c>
      <c r="BL123" s="20" t="s">
        <v>111</v>
      </c>
      <c r="BM123" s="228" t="s">
        <v>384</v>
      </c>
    </row>
    <row r="124" spans="1:47" s="2" customFormat="1" ht="12">
      <c r="A124" s="41"/>
      <c r="B124" s="42"/>
      <c r="C124" s="43"/>
      <c r="D124" s="230" t="s">
        <v>215</v>
      </c>
      <c r="E124" s="43"/>
      <c r="F124" s="231" t="s">
        <v>1476</v>
      </c>
      <c r="G124" s="43"/>
      <c r="H124" s="43"/>
      <c r="I124" s="232"/>
      <c r="J124" s="43"/>
      <c r="K124" s="43"/>
      <c r="L124" s="47"/>
      <c r="M124" s="233"/>
      <c r="N124" s="23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215</v>
      </c>
      <c r="AU124" s="20" t="s">
        <v>79</v>
      </c>
    </row>
    <row r="125" spans="1:65" s="2" customFormat="1" ht="21.75" customHeight="1">
      <c r="A125" s="41"/>
      <c r="B125" s="42"/>
      <c r="C125" s="217" t="s">
        <v>328</v>
      </c>
      <c r="D125" s="217" t="s">
        <v>209</v>
      </c>
      <c r="E125" s="218" t="s">
        <v>1477</v>
      </c>
      <c r="F125" s="219" t="s">
        <v>1478</v>
      </c>
      <c r="G125" s="220" t="s">
        <v>244</v>
      </c>
      <c r="H125" s="221">
        <v>5</v>
      </c>
      <c r="I125" s="222"/>
      <c r="J125" s="223">
        <f>ROUND(I125*H125,2)</f>
        <v>0</v>
      </c>
      <c r="K125" s="219" t="s">
        <v>331</v>
      </c>
      <c r="L125" s="47"/>
      <c r="M125" s="224" t="s">
        <v>19</v>
      </c>
      <c r="N125" s="225" t="s">
        <v>43</v>
      </c>
      <c r="O125" s="87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8" t="s">
        <v>111</v>
      </c>
      <c r="AT125" s="228" t="s">
        <v>209</v>
      </c>
      <c r="AU125" s="228" t="s">
        <v>79</v>
      </c>
      <c r="AY125" s="20" t="s">
        <v>207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20" t="s">
        <v>79</v>
      </c>
      <c r="BK125" s="229">
        <f>ROUND(I125*H125,2)</f>
        <v>0</v>
      </c>
      <c r="BL125" s="20" t="s">
        <v>111</v>
      </c>
      <c r="BM125" s="228" t="s">
        <v>393</v>
      </c>
    </row>
    <row r="126" spans="1:47" s="2" customFormat="1" ht="12">
      <c r="A126" s="41"/>
      <c r="B126" s="42"/>
      <c r="C126" s="43"/>
      <c r="D126" s="230" t="s">
        <v>215</v>
      </c>
      <c r="E126" s="43"/>
      <c r="F126" s="231" t="s">
        <v>1478</v>
      </c>
      <c r="G126" s="43"/>
      <c r="H126" s="43"/>
      <c r="I126" s="232"/>
      <c r="J126" s="43"/>
      <c r="K126" s="43"/>
      <c r="L126" s="47"/>
      <c r="M126" s="233"/>
      <c r="N126" s="23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215</v>
      </c>
      <c r="AU126" s="20" t="s">
        <v>79</v>
      </c>
    </row>
    <row r="127" spans="1:65" s="2" customFormat="1" ht="33" customHeight="1">
      <c r="A127" s="41"/>
      <c r="B127" s="42"/>
      <c r="C127" s="217" t="s">
        <v>342</v>
      </c>
      <c r="D127" s="217" t="s">
        <v>209</v>
      </c>
      <c r="E127" s="218" t="s">
        <v>1479</v>
      </c>
      <c r="F127" s="219" t="s">
        <v>1480</v>
      </c>
      <c r="G127" s="220" t="s">
        <v>244</v>
      </c>
      <c r="H127" s="221">
        <v>7</v>
      </c>
      <c r="I127" s="222"/>
      <c r="J127" s="223">
        <f>ROUND(I127*H127,2)</f>
        <v>0</v>
      </c>
      <c r="K127" s="219" t="s">
        <v>331</v>
      </c>
      <c r="L127" s="47"/>
      <c r="M127" s="224" t="s">
        <v>19</v>
      </c>
      <c r="N127" s="225" t="s">
        <v>43</v>
      </c>
      <c r="O127" s="87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8" t="s">
        <v>111</v>
      </c>
      <c r="AT127" s="228" t="s">
        <v>209</v>
      </c>
      <c r="AU127" s="228" t="s">
        <v>79</v>
      </c>
      <c r="AY127" s="20" t="s">
        <v>207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20" t="s">
        <v>79</v>
      </c>
      <c r="BK127" s="229">
        <f>ROUND(I127*H127,2)</f>
        <v>0</v>
      </c>
      <c r="BL127" s="20" t="s">
        <v>111</v>
      </c>
      <c r="BM127" s="228" t="s">
        <v>402</v>
      </c>
    </row>
    <row r="128" spans="1:47" s="2" customFormat="1" ht="12">
      <c r="A128" s="41"/>
      <c r="B128" s="42"/>
      <c r="C128" s="43"/>
      <c r="D128" s="230" t="s">
        <v>215</v>
      </c>
      <c r="E128" s="43"/>
      <c r="F128" s="231" t="s">
        <v>1480</v>
      </c>
      <c r="G128" s="43"/>
      <c r="H128" s="43"/>
      <c r="I128" s="232"/>
      <c r="J128" s="43"/>
      <c r="K128" s="43"/>
      <c r="L128" s="47"/>
      <c r="M128" s="233"/>
      <c r="N128" s="23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215</v>
      </c>
      <c r="AU128" s="20" t="s">
        <v>79</v>
      </c>
    </row>
    <row r="129" spans="1:65" s="2" customFormat="1" ht="21.75" customHeight="1">
      <c r="A129" s="41"/>
      <c r="B129" s="42"/>
      <c r="C129" s="217" t="s">
        <v>347</v>
      </c>
      <c r="D129" s="217" t="s">
        <v>209</v>
      </c>
      <c r="E129" s="218" t="s">
        <v>1481</v>
      </c>
      <c r="F129" s="219" t="s">
        <v>1482</v>
      </c>
      <c r="G129" s="220" t="s">
        <v>244</v>
      </c>
      <c r="H129" s="221">
        <v>7</v>
      </c>
      <c r="I129" s="222"/>
      <c r="J129" s="223">
        <f>ROUND(I129*H129,2)</f>
        <v>0</v>
      </c>
      <c r="K129" s="219" t="s">
        <v>331</v>
      </c>
      <c r="L129" s="47"/>
      <c r="M129" s="224" t="s">
        <v>19</v>
      </c>
      <c r="N129" s="225" t="s">
        <v>43</v>
      </c>
      <c r="O129" s="87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8" t="s">
        <v>111</v>
      </c>
      <c r="AT129" s="228" t="s">
        <v>209</v>
      </c>
      <c r="AU129" s="228" t="s">
        <v>79</v>
      </c>
      <c r="AY129" s="20" t="s">
        <v>207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20" t="s">
        <v>79</v>
      </c>
      <c r="BK129" s="229">
        <f>ROUND(I129*H129,2)</f>
        <v>0</v>
      </c>
      <c r="BL129" s="20" t="s">
        <v>111</v>
      </c>
      <c r="BM129" s="228" t="s">
        <v>410</v>
      </c>
    </row>
    <row r="130" spans="1:47" s="2" customFormat="1" ht="12">
      <c r="A130" s="41"/>
      <c r="B130" s="42"/>
      <c r="C130" s="43"/>
      <c r="D130" s="230" t="s">
        <v>215</v>
      </c>
      <c r="E130" s="43"/>
      <c r="F130" s="231" t="s">
        <v>1483</v>
      </c>
      <c r="G130" s="43"/>
      <c r="H130" s="43"/>
      <c r="I130" s="232"/>
      <c r="J130" s="43"/>
      <c r="K130" s="43"/>
      <c r="L130" s="47"/>
      <c r="M130" s="233"/>
      <c r="N130" s="23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215</v>
      </c>
      <c r="AU130" s="20" t="s">
        <v>79</v>
      </c>
    </row>
    <row r="131" spans="1:65" s="2" customFormat="1" ht="24.15" customHeight="1">
      <c r="A131" s="41"/>
      <c r="B131" s="42"/>
      <c r="C131" s="217" t="s">
        <v>351</v>
      </c>
      <c r="D131" s="217" t="s">
        <v>209</v>
      </c>
      <c r="E131" s="218" t="s">
        <v>1484</v>
      </c>
      <c r="F131" s="219" t="s">
        <v>1485</v>
      </c>
      <c r="G131" s="220" t="s">
        <v>244</v>
      </c>
      <c r="H131" s="221">
        <v>14</v>
      </c>
      <c r="I131" s="222"/>
      <c r="J131" s="223">
        <f>ROUND(I131*H131,2)</f>
        <v>0</v>
      </c>
      <c r="K131" s="219" t="s">
        <v>331</v>
      </c>
      <c r="L131" s="47"/>
      <c r="M131" s="224" t="s">
        <v>19</v>
      </c>
      <c r="N131" s="225" t="s">
        <v>43</v>
      </c>
      <c r="O131" s="87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28" t="s">
        <v>111</v>
      </c>
      <c r="AT131" s="228" t="s">
        <v>209</v>
      </c>
      <c r="AU131" s="228" t="s">
        <v>79</v>
      </c>
      <c r="AY131" s="20" t="s">
        <v>207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20" t="s">
        <v>79</v>
      </c>
      <c r="BK131" s="229">
        <f>ROUND(I131*H131,2)</f>
        <v>0</v>
      </c>
      <c r="BL131" s="20" t="s">
        <v>111</v>
      </c>
      <c r="BM131" s="228" t="s">
        <v>421</v>
      </c>
    </row>
    <row r="132" spans="1:47" s="2" customFormat="1" ht="12">
      <c r="A132" s="41"/>
      <c r="B132" s="42"/>
      <c r="C132" s="43"/>
      <c r="D132" s="230" t="s">
        <v>215</v>
      </c>
      <c r="E132" s="43"/>
      <c r="F132" s="231" t="s">
        <v>1485</v>
      </c>
      <c r="G132" s="43"/>
      <c r="H132" s="43"/>
      <c r="I132" s="232"/>
      <c r="J132" s="43"/>
      <c r="K132" s="43"/>
      <c r="L132" s="47"/>
      <c r="M132" s="233"/>
      <c r="N132" s="234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215</v>
      </c>
      <c r="AU132" s="20" t="s">
        <v>79</v>
      </c>
    </row>
    <row r="133" spans="1:65" s="2" customFormat="1" ht="24.15" customHeight="1">
      <c r="A133" s="41"/>
      <c r="B133" s="42"/>
      <c r="C133" s="217" t="s">
        <v>355</v>
      </c>
      <c r="D133" s="217" t="s">
        <v>209</v>
      </c>
      <c r="E133" s="218" t="s">
        <v>1486</v>
      </c>
      <c r="F133" s="219" t="s">
        <v>1487</v>
      </c>
      <c r="G133" s="220" t="s">
        <v>244</v>
      </c>
      <c r="H133" s="221">
        <v>1</v>
      </c>
      <c r="I133" s="222"/>
      <c r="J133" s="223">
        <f>ROUND(I133*H133,2)</f>
        <v>0</v>
      </c>
      <c r="K133" s="219" t="s">
        <v>331</v>
      </c>
      <c r="L133" s="47"/>
      <c r="M133" s="224" t="s">
        <v>19</v>
      </c>
      <c r="N133" s="225" t="s">
        <v>43</v>
      </c>
      <c r="O133" s="87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28" t="s">
        <v>111</v>
      </c>
      <c r="AT133" s="228" t="s">
        <v>209</v>
      </c>
      <c r="AU133" s="228" t="s">
        <v>79</v>
      </c>
      <c r="AY133" s="20" t="s">
        <v>207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20" t="s">
        <v>79</v>
      </c>
      <c r="BK133" s="229">
        <f>ROUND(I133*H133,2)</f>
        <v>0</v>
      </c>
      <c r="BL133" s="20" t="s">
        <v>111</v>
      </c>
      <c r="BM133" s="228" t="s">
        <v>448</v>
      </c>
    </row>
    <row r="134" spans="1:47" s="2" customFormat="1" ht="12">
      <c r="A134" s="41"/>
      <c r="B134" s="42"/>
      <c r="C134" s="43"/>
      <c r="D134" s="230" t="s">
        <v>215</v>
      </c>
      <c r="E134" s="43"/>
      <c r="F134" s="231" t="s">
        <v>1487</v>
      </c>
      <c r="G134" s="43"/>
      <c r="H134" s="43"/>
      <c r="I134" s="232"/>
      <c r="J134" s="43"/>
      <c r="K134" s="43"/>
      <c r="L134" s="47"/>
      <c r="M134" s="233"/>
      <c r="N134" s="23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215</v>
      </c>
      <c r="AU134" s="20" t="s">
        <v>79</v>
      </c>
    </row>
    <row r="135" spans="1:65" s="2" customFormat="1" ht="24.15" customHeight="1">
      <c r="A135" s="41"/>
      <c r="B135" s="42"/>
      <c r="C135" s="217" t="s">
        <v>359</v>
      </c>
      <c r="D135" s="217" t="s">
        <v>209</v>
      </c>
      <c r="E135" s="218" t="s">
        <v>1488</v>
      </c>
      <c r="F135" s="219" t="s">
        <v>1489</v>
      </c>
      <c r="G135" s="220" t="s">
        <v>244</v>
      </c>
      <c r="H135" s="221">
        <v>4</v>
      </c>
      <c r="I135" s="222"/>
      <c r="J135" s="223">
        <f>ROUND(I135*H135,2)</f>
        <v>0</v>
      </c>
      <c r="K135" s="219" t="s">
        <v>331</v>
      </c>
      <c r="L135" s="47"/>
      <c r="M135" s="224" t="s">
        <v>19</v>
      </c>
      <c r="N135" s="225" t="s">
        <v>43</v>
      </c>
      <c r="O135" s="87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28" t="s">
        <v>111</v>
      </c>
      <c r="AT135" s="228" t="s">
        <v>209</v>
      </c>
      <c r="AU135" s="228" t="s">
        <v>79</v>
      </c>
      <c r="AY135" s="20" t="s">
        <v>207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20" t="s">
        <v>79</v>
      </c>
      <c r="BK135" s="229">
        <f>ROUND(I135*H135,2)</f>
        <v>0</v>
      </c>
      <c r="BL135" s="20" t="s">
        <v>111</v>
      </c>
      <c r="BM135" s="228" t="s">
        <v>461</v>
      </c>
    </row>
    <row r="136" spans="1:47" s="2" customFormat="1" ht="12">
      <c r="A136" s="41"/>
      <c r="B136" s="42"/>
      <c r="C136" s="43"/>
      <c r="D136" s="230" t="s">
        <v>215</v>
      </c>
      <c r="E136" s="43"/>
      <c r="F136" s="231" t="s">
        <v>1489</v>
      </c>
      <c r="G136" s="43"/>
      <c r="H136" s="43"/>
      <c r="I136" s="232"/>
      <c r="J136" s="43"/>
      <c r="K136" s="43"/>
      <c r="L136" s="47"/>
      <c r="M136" s="233"/>
      <c r="N136" s="234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215</v>
      </c>
      <c r="AU136" s="20" t="s">
        <v>79</v>
      </c>
    </row>
    <row r="137" spans="1:65" s="2" customFormat="1" ht="44.25" customHeight="1">
      <c r="A137" s="41"/>
      <c r="B137" s="42"/>
      <c r="C137" s="217" t="s">
        <v>363</v>
      </c>
      <c r="D137" s="217" t="s">
        <v>209</v>
      </c>
      <c r="E137" s="218" t="s">
        <v>1490</v>
      </c>
      <c r="F137" s="219" t="s">
        <v>1491</v>
      </c>
      <c r="G137" s="220" t="s">
        <v>244</v>
      </c>
      <c r="H137" s="221">
        <v>1</v>
      </c>
      <c r="I137" s="222"/>
      <c r="J137" s="223">
        <f>ROUND(I137*H137,2)</f>
        <v>0</v>
      </c>
      <c r="K137" s="219" t="s">
        <v>331</v>
      </c>
      <c r="L137" s="47"/>
      <c r="M137" s="224" t="s">
        <v>19</v>
      </c>
      <c r="N137" s="225" t="s">
        <v>43</v>
      </c>
      <c r="O137" s="87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8" t="s">
        <v>111</v>
      </c>
      <c r="AT137" s="228" t="s">
        <v>209</v>
      </c>
      <c r="AU137" s="228" t="s">
        <v>79</v>
      </c>
      <c r="AY137" s="20" t="s">
        <v>207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20" t="s">
        <v>79</v>
      </c>
      <c r="BK137" s="229">
        <f>ROUND(I137*H137,2)</f>
        <v>0</v>
      </c>
      <c r="BL137" s="20" t="s">
        <v>111</v>
      </c>
      <c r="BM137" s="228" t="s">
        <v>475</v>
      </c>
    </row>
    <row r="138" spans="1:47" s="2" customFormat="1" ht="12">
      <c r="A138" s="41"/>
      <c r="B138" s="42"/>
      <c r="C138" s="43"/>
      <c r="D138" s="230" t="s">
        <v>215</v>
      </c>
      <c r="E138" s="43"/>
      <c r="F138" s="231" t="s">
        <v>1491</v>
      </c>
      <c r="G138" s="43"/>
      <c r="H138" s="43"/>
      <c r="I138" s="232"/>
      <c r="J138" s="43"/>
      <c r="K138" s="43"/>
      <c r="L138" s="47"/>
      <c r="M138" s="233"/>
      <c r="N138" s="23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215</v>
      </c>
      <c r="AU138" s="20" t="s">
        <v>79</v>
      </c>
    </row>
    <row r="139" spans="1:65" s="2" customFormat="1" ht="44.25" customHeight="1">
      <c r="A139" s="41"/>
      <c r="B139" s="42"/>
      <c r="C139" s="217" t="s">
        <v>367</v>
      </c>
      <c r="D139" s="217" t="s">
        <v>209</v>
      </c>
      <c r="E139" s="218" t="s">
        <v>1492</v>
      </c>
      <c r="F139" s="219" t="s">
        <v>1493</v>
      </c>
      <c r="G139" s="220" t="s">
        <v>244</v>
      </c>
      <c r="H139" s="221">
        <v>1</v>
      </c>
      <c r="I139" s="222"/>
      <c r="J139" s="223">
        <f>ROUND(I139*H139,2)</f>
        <v>0</v>
      </c>
      <c r="K139" s="219" t="s">
        <v>331</v>
      </c>
      <c r="L139" s="47"/>
      <c r="M139" s="224" t="s">
        <v>19</v>
      </c>
      <c r="N139" s="225" t="s">
        <v>43</v>
      </c>
      <c r="O139" s="87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8" t="s">
        <v>111</v>
      </c>
      <c r="AT139" s="228" t="s">
        <v>209</v>
      </c>
      <c r="AU139" s="228" t="s">
        <v>79</v>
      </c>
      <c r="AY139" s="20" t="s">
        <v>207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20" t="s">
        <v>79</v>
      </c>
      <c r="BK139" s="229">
        <f>ROUND(I139*H139,2)</f>
        <v>0</v>
      </c>
      <c r="BL139" s="20" t="s">
        <v>111</v>
      </c>
      <c r="BM139" s="228" t="s">
        <v>488</v>
      </c>
    </row>
    <row r="140" spans="1:47" s="2" customFormat="1" ht="12">
      <c r="A140" s="41"/>
      <c r="B140" s="42"/>
      <c r="C140" s="43"/>
      <c r="D140" s="230" t="s">
        <v>215</v>
      </c>
      <c r="E140" s="43"/>
      <c r="F140" s="231" t="s">
        <v>1493</v>
      </c>
      <c r="G140" s="43"/>
      <c r="H140" s="43"/>
      <c r="I140" s="232"/>
      <c r="J140" s="43"/>
      <c r="K140" s="43"/>
      <c r="L140" s="47"/>
      <c r="M140" s="233"/>
      <c r="N140" s="23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215</v>
      </c>
      <c r="AU140" s="20" t="s">
        <v>79</v>
      </c>
    </row>
    <row r="141" spans="1:65" s="2" customFormat="1" ht="33" customHeight="1">
      <c r="A141" s="41"/>
      <c r="B141" s="42"/>
      <c r="C141" s="217" t="s">
        <v>7</v>
      </c>
      <c r="D141" s="217" t="s">
        <v>209</v>
      </c>
      <c r="E141" s="218" t="s">
        <v>1494</v>
      </c>
      <c r="F141" s="219" t="s">
        <v>1495</v>
      </c>
      <c r="G141" s="220" t="s">
        <v>244</v>
      </c>
      <c r="H141" s="221">
        <v>4</v>
      </c>
      <c r="I141" s="222"/>
      <c r="J141" s="223">
        <f>ROUND(I141*H141,2)</f>
        <v>0</v>
      </c>
      <c r="K141" s="219" t="s">
        <v>331</v>
      </c>
      <c r="L141" s="47"/>
      <c r="M141" s="224" t="s">
        <v>19</v>
      </c>
      <c r="N141" s="225" t="s">
        <v>43</v>
      </c>
      <c r="O141" s="87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28" t="s">
        <v>111</v>
      </c>
      <c r="AT141" s="228" t="s">
        <v>209</v>
      </c>
      <c r="AU141" s="228" t="s">
        <v>79</v>
      </c>
      <c r="AY141" s="20" t="s">
        <v>207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20" t="s">
        <v>79</v>
      </c>
      <c r="BK141" s="229">
        <f>ROUND(I141*H141,2)</f>
        <v>0</v>
      </c>
      <c r="BL141" s="20" t="s">
        <v>111</v>
      </c>
      <c r="BM141" s="228" t="s">
        <v>509</v>
      </c>
    </row>
    <row r="142" spans="1:47" s="2" customFormat="1" ht="12">
      <c r="A142" s="41"/>
      <c r="B142" s="42"/>
      <c r="C142" s="43"/>
      <c r="D142" s="230" t="s">
        <v>215</v>
      </c>
      <c r="E142" s="43"/>
      <c r="F142" s="231" t="s">
        <v>1495</v>
      </c>
      <c r="G142" s="43"/>
      <c r="H142" s="43"/>
      <c r="I142" s="232"/>
      <c r="J142" s="43"/>
      <c r="K142" s="43"/>
      <c r="L142" s="47"/>
      <c r="M142" s="233"/>
      <c r="N142" s="234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215</v>
      </c>
      <c r="AU142" s="20" t="s">
        <v>79</v>
      </c>
    </row>
    <row r="143" spans="1:65" s="2" customFormat="1" ht="24.15" customHeight="1">
      <c r="A143" s="41"/>
      <c r="B143" s="42"/>
      <c r="C143" s="217" t="s">
        <v>375</v>
      </c>
      <c r="D143" s="217" t="s">
        <v>209</v>
      </c>
      <c r="E143" s="218" t="s">
        <v>1496</v>
      </c>
      <c r="F143" s="219" t="s">
        <v>1497</v>
      </c>
      <c r="G143" s="220" t="s">
        <v>244</v>
      </c>
      <c r="H143" s="221">
        <v>1</v>
      </c>
      <c r="I143" s="222"/>
      <c r="J143" s="223">
        <f>ROUND(I143*H143,2)</f>
        <v>0</v>
      </c>
      <c r="K143" s="219" t="s">
        <v>331</v>
      </c>
      <c r="L143" s="47"/>
      <c r="M143" s="224" t="s">
        <v>19</v>
      </c>
      <c r="N143" s="225" t="s">
        <v>43</v>
      </c>
      <c r="O143" s="87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8" t="s">
        <v>111</v>
      </c>
      <c r="AT143" s="228" t="s">
        <v>209</v>
      </c>
      <c r="AU143" s="228" t="s">
        <v>79</v>
      </c>
      <c r="AY143" s="20" t="s">
        <v>207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20" t="s">
        <v>79</v>
      </c>
      <c r="BK143" s="229">
        <f>ROUND(I143*H143,2)</f>
        <v>0</v>
      </c>
      <c r="BL143" s="20" t="s">
        <v>111</v>
      </c>
      <c r="BM143" s="228" t="s">
        <v>523</v>
      </c>
    </row>
    <row r="144" spans="1:47" s="2" customFormat="1" ht="12">
      <c r="A144" s="41"/>
      <c r="B144" s="42"/>
      <c r="C144" s="43"/>
      <c r="D144" s="230" t="s">
        <v>215</v>
      </c>
      <c r="E144" s="43"/>
      <c r="F144" s="231" t="s">
        <v>1497</v>
      </c>
      <c r="G144" s="43"/>
      <c r="H144" s="43"/>
      <c r="I144" s="232"/>
      <c r="J144" s="43"/>
      <c r="K144" s="43"/>
      <c r="L144" s="47"/>
      <c r="M144" s="233"/>
      <c r="N144" s="23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215</v>
      </c>
      <c r="AU144" s="20" t="s">
        <v>79</v>
      </c>
    </row>
    <row r="145" spans="1:63" s="12" customFormat="1" ht="25.9" customHeight="1">
      <c r="A145" s="12"/>
      <c r="B145" s="201"/>
      <c r="C145" s="202"/>
      <c r="D145" s="203" t="s">
        <v>71</v>
      </c>
      <c r="E145" s="204" t="s">
        <v>1498</v>
      </c>
      <c r="F145" s="204" t="s">
        <v>1499</v>
      </c>
      <c r="G145" s="202"/>
      <c r="H145" s="202"/>
      <c r="I145" s="205"/>
      <c r="J145" s="206">
        <f>BK145</f>
        <v>0</v>
      </c>
      <c r="K145" s="202"/>
      <c r="L145" s="207"/>
      <c r="M145" s="208"/>
      <c r="N145" s="209"/>
      <c r="O145" s="209"/>
      <c r="P145" s="210">
        <f>SUM(P146:P157)</f>
        <v>0</v>
      </c>
      <c r="Q145" s="209"/>
      <c r="R145" s="210">
        <f>SUM(R146:R157)</f>
        <v>0</v>
      </c>
      <c r="S145" s="209"/>
      <c r="T145" s="211">
        <f>SUM(T146:T157)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2" t="s">
        <v>79</v>
      </c>
      <c r="AT145" s="213" t="s">
        <v>71</v>
      </c>
      <c r="AU145" s="213" t="s">
        <v>72</v>
      </c>
      <c r="AY145" s="212" t="s">
        <v>207</v>
      </c>
      <c r="BK145" s="214">
        <f>SUM(BK146:BK157)</f>
        <v>0</v>
      </c>
    </row>
    <row r="146" spans="1:65" s="2" customFormat="1" ht="62.7" customHeight="1">
      <c r="A146" s="41"/>
      <c r="B146" s="42"/>
      <c r="C146" s="217" t="s">
        <v>380</v>
      </c>
      <c r="D146" s="217" t="s">
        <v>209</v>
      </c>
      <c r="E146" s="218" t="s">
        <v>1500</v>
      </c>
      <c r="F146" s="219" t="s">
        <v>1501</v>
      </c>
      <c r="G146" s="220" t="s">
        <v>244</v>
      </c>
      <c r="H146" s="221">
        <v>1</v>
      </c>
      <c r="I146" s="222"/>
      <c r="J146" s="223">
        <f>ROUND(I146*H146,2)</f>
        <v>0</v>
      </c>
      <c r="K146" s="219" t="s">
        <v>331</v>
      </c>
      <c r="L146" s="47"/>
      <c r="M146" s="224" t="s">
        <v>19</v>
      </c>
      <c r="N146" s="225" t="s">
        <v>43</v>
      </c>
      <c r="O146" s="87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8" t="s">
        <v>111</v>
      </c>
      <c r="AT146" s="228" t="s">
        <v>209</v>
      </c>
      <c r="AU146" s="228" t="s">
        <v>79</v>
      </c>
      <c r="AY146" s="20" t="s">
        <v>207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20" t="s">
        <v>79</v>
      </c>
      <c r="BK146" s="229">
        <f>ROUND(I146*H146,2)</f>
        <v>0</v>
      </c>
      <c r="BL146" s="20" t="s">
        <v>111</v>
      </c>
      <c r="BM146" s="228" t="s">
        <v>545</v>
      </c>
    </row>
    <row r="147" spans="1:47" s="2" customFormat="1" ht="12">
      <c r="A147" s="41"/>
      <c r="B147" s="42"/>
      <c r="C147" s="43"/>
      <c r="D147" s="230" t="s">
        <v>215</v>
      </c>
      <c r="E147" s="43"/>
      <c r="F147" s="231" t="s">
        <v>1501</v>
      </c>
      <c r="G147" s="43"/>
      <c r="H147" s="43"/>
      <c r="I147" s="232"/>
      <c r="J147" s="43"/>
      <c r="K147" s="43"/>
      <c r="L147" s="47"/>
      <c r="M147" s="233"/>
      <c r="N147" s="23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215</v>
      </c>
      <c r="AU147" s="20" t="s">
        <v>79</v>
      </c>
    </row>
    <row r="148" spans="1:65" s="2" customFormat="1" ht="49.05" customHeight="1">
      <c r="A148" s="41"/>
      <c r="B148" s="42"/>
      <c r="C148" s="217" t="s">
        <v>384</v>
      </c>
      <c r="D148" s="217" t="s">
        <v>209</v>
      </c>
      <c r="E148" s="218" t="s">
        <v>1502</v>
      </c>
      <c r="F148" s="219" t="s">
        <v>1503</v>
      </c>
      <c r="G148" s="220" t="s">
        <v>244</v>
      </c>
      <c r="H148" s="221">
        <v>2</v>
      </c>
      <c r="I148" s="222"/>
      <c r="J148" s="223">
        <f>ROUND(I148*H148,2)</f>
        <v>0</v>
      </c>
      <c r="K148" s="219" t="s">
        <v>331</v>
      </c>
      <c r="L148" s="47"/>
      <c r="M148" s="224" t="s">
        <v>19</v>
      </c>
      <c r="N148" s="225" t="s">
        <v>43</v>
      </c>
      <c r="O148" s="87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28" t="s">
        <v>111</v>
      </c>
      <c r="AT148" s="228" t="s">
        <v>209</v>
      </c>
      <c r="AU148" s="228" t="s">
        <v>79</v>
      </c>
      <c r="AY148" s="20" t="s">
        <v>207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20" t="s">
        <v>79</v>
      </c>
      <c r="BK148" s="229">
        <f>ROUND(I148*H148,2)</f>
        <v>0</v>
      </c>
      <c r="BL148" s="20" t="s">
        <v>111</v>
      </c>
      <c r="BM148" s="228" t="s">
        <v>559</v>
      </c>
    </row>
    <row r="149" spans="1:47" s="2" customFormat="1" ht="12">
      <c r="A149" s="41"/>
      <c r="B149" s="42"/>
      <c r="C149" s="43"/>
      <c r="D149" s="230" t="s">
        <v>215</v>
      </c>
      <c r="E149" s="43"/>
      <c r="F149" s="231" t="s">
        <v>1503</v>
      </c>
      <c r="G149" s="43"/>
      <c r="H149" s="43"/>
      <c r="I149" s="232"/>
      <c r="J149" s="43"/>
      <c r="K149" s="43"/>
      <c r="L149" s="47"/>
      <c r="M149" s="233"/>
      <c r="N149" s="23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215</v>
      </c>
      <c r="AU149" s="20" t="s">
        <v>79</v>
      </c>
    </row>
    <row r="150" spans="1:65" s="2" customFormat="1" ht="49.05" customHeight="1">
      <c r="A150" s="41"/>
      <c r="B150" s="42"/>
      <c r="C150" s="217" t="s">
        <v>388</v>
      </c>
      <c r="D150" s="217" t="s">
        <v>209</v>
      </c>
      <c r="E150" s="218" t="s">
        <v>1504</v>
      </c>
      <c r="F150" s="219" t="s">
        <v>1505</v>
      </c>
      <c r="G150" s="220" t="s">
        <v>244</v>
      </c>
      <c r="H150" s="221">
        <v>2</v>
      </c>
      <c r="I150" s="222"/>
      <c r="J150" s="223">
        <f>ROUND(I150*H150,2)</f>
        <v>0</v>
      </c>
      <c r="K150" s="219" t="s">
        <v>331</v>
      </c>
      <c r="L150" s="47"/>
      <c r="M150" s="224" t="s">
        <v>19</v>
      </c>
      <c r="N150" s="225" t="s">
        <v>43</v>
      </c>
      <c r="O150" s="87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28" t="s">
        <v>111</v>
      </c>
      <c r="AT150" s="228" t="s">
        <v>209</v>
      </c>
      <c r="AU150" s="228" t="s">
        <v>79</v>
      </c>
      <c r="AY150" s="20" t="s">
        <v>207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20" t="s">
        <v>79</v>
      </c>
      <c r="BK150" s="229">
        <f>ROUND(I150*H150,2)</f>
        <v>0</v>
      </c>
      <c r="BL150" s="20" t="s">
        <v>111</v>
      </c>
      <c r="BM150" s="228" t="s">
        <v>570</v>
      </c>
    </row>
    <row r="151" spans="1:47" s="2" customFormat="1" ht="12">
      <c r="A151" s="41"/>
      <c r="B151" s="42"/>
      <c r="C151" s="43"/>
      <c r="D151" s="230" t="s">
        <v>215</v>
      </c>
      <c r="E151" s="43"/>
      <c r="F151" s="231" t="s">
        <v>1505</v>
      </c>
      <c r="G151" s="43"/>
      <c r="H151" s="43"/>
      <c r="I151" s="232"/>
      <c r="J151" s="43"/>
      <c r="K151" s="43"/>
      <c r="L151" s="47"/>
      <c r="M151" s="233"/>
      <c r="N151" s="234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215</v>
      </c>
      <c r="AU151" s="20" t="s">
        <v>79</v>
      </c>
    </row>
    <row r="152" spans="1:65" s="2" customFormat="1" ht="55.5" customHeight="1">
      <c r="A152" s="41"/>
      <c r="B152" s="42"/>
      <c r="C152" s="217" t="s">
        <v>393</v>
      </c>
      <c r="D152" s="217" t="s">
        <v>209</v>
      </c>
      <c r="E152" s="218" t="s">
        <v>1506</v>
      </c>
      <c r="F152" s="219" t="s">
        <v>1507</v>
      </c>
      <c r="G152" s="220" t="s">
        <v>244</v>
      </c>
      <c r="H152" s="221">
        <v>2</v>
      </c>
      <c r="I152" s="222"/>
      <c r="J152" s="223">
        <f>ROUND(I152*H152,2)</f>
        <v>0</v>
      </c>
      <c r="K152" s="219" t="s">
        <v>331</v>
      </c>
      <c r="L152" s="47"/>
      <c r="M152" s="224" t="s">
        <v>19</v>
      </c>
      <c r="N152" s="225" t="s">
        <v>43</v>
      </c>
      <c r="O152" s="87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8" t="s">
        <v>111</v>
      </c>
      <c r="AT152" s="228" t="s">
        <v>209</v>
      </c>
      <c r="AU152" s="228" t="s">
        <v>79</v>
      </c>
      <c r="AY152" s="20" t="s">
        <v>207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20" t="s">
        <v>79</v>
      </c>
      <c r="BK152" s="229">
        <f>ROUND(I152*H152,2)</f>
        <v>0</v>
      </c>
      <c r="BL152" s="20" t="s">
        <v>111</v>
      </c>
      <c r="BM152" s="228" t="s">
        <v>582</v>
      </c>
    </row>
    <row r="153" spans="1:47" s="2" customFormat="1" ht="12">
      <c r="A153" s="41"/>
      <c r="B153" s="42"/>
      <c r="C153" s="43"/>
      <c r="D153" s="230" t="s">
        <v>215</v>
      </c>
      <c r="E153" s="43"/>
      <c r="F153" s="231" t="s">
        <v>1507</v>
      </c>
      <c r="G153" s="43"/>
      <c r="H153" s="43"/>
      <c r="I153" s="232"/>
      <c r="J153" s="43"/>
      <c r="K153" s="43"/>
      <c r="L153" s="47"/>
      <c r="M153" s="233"/>
      <c r="N153" s="23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215</v>
      </c>
      <c r="AU153" s="20" t="s">
        <v>79</v>
      </c>
    </row>
    <row r="154" spans="1:65" s="2" customFormat="1" ht="55.5" customHeight="1">
      <c r="A154" s="41"/>
      <c r="B154" s="42"/>
      <c r="C154" s="217" t="s">
        <v>398</v>
      </c>
      <c r="D154" s="217" t="s">
        <v>209</v>
      </c>
      <c r="E154" s="218" t="s">
        <v>1508</v>
      </c>
      <c r="F154" s="219" t="s">
        <v>1509</v>
      </c>
      <c r="G154" s="220" t="s">
        <v>244</v>
      </c>
      <c r="H154" s="221">
        <v>4</v>
      </c>
      <c r="I154" s="222"/>
      <c r="J154" s="223">
        <f>ROUND(I154*H154,2)</f>
        <v>0</v>
      </c>
      <c r="K154" s="219" t="s">
        <v>331</v>
      </c>
      <c r="L154" s="47"/>
      <c r="M154" s="224" t="s">
        <v>19</v>
      </c>
      <c r="N154" s="225" t="s">
        <v>43</v>
      </c>
      <c r="O154" s="87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28" t="s">
        <v>111</v>
      </c>
      <c r="AT154" s="228" t="s">
        <v>209</v>
      </c>
      <c r="AU154" s="228" t="s">
        <v>79</v>
      </c>
      <c r="AY154" s="20" t="s">
        <v>207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20" t="s">
        <v>79</v>
      </c>
      <c r="BK154" s="229">
        <f>ROUND(I154*H154,2)</f>
        <v>0</v>
      </c>
      <c r="BL154" s="20" t="s">
        <v>111</v>
      </c>
      <c r="BM154" s="228" t="s">
        <v>597</v>
      </c>
    </row>
    <row r="155" spans="1:47" s="2" customFormat="1" ht="12">
      <c r="A155" s="41"/>
      <c r="B155" s="42"/>
      <c r="C155" s="43"/>
      <c r="D155" s="230" t="s">
        <v>215</v>
      </c>
      <c r="E155" s="43"/>
      <c r="F155" s="231" t="s">
        <v>1509</v>
      </c>
      <c r="G155" s="43"/>
      <c r="H155" s="43"/>
      <c r="I155" s="232"/>
      <c r="J155" s="43"/>
      <c r="K155" s="43"/>
      <c r="L155" s="47"/>
      <c r="M155" s="233"/>
      <c r="N155" s="234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215</v>
      </c>
      <c r="AU155" s="20" t="s">
        <v>79</v>
      </c>
    </row>
    <row r="156" spans="1:65" s="2" customFormat="1" ht="76.35" customHeight="1">
      <c r="A156" s="41"/>
      <c r="B156" s="42"/>
      <c r="C156" s="217" t="s">
        <v>402</v>
      </c>
      <c r="D156" s="217" t="s">
        <v>209</v>
      </c>
      <c r="E156" s="218" t="s">
        <v>1510</v>
      </c>
      <c r="F156" s="219" t="s">
        <v>1511</v>
      </c>
      <c r="G156" s="220" t="s">
        <v>244</v>
      </c>
      <c r="H156" s="221">
        <v>1</v>
      </c>
      <c r="I156" s="222"/>
      <c r="J156" s="223">
        <f>ROUND(I156*H156,2)</f>
        <v>0</v>
      </c>
      <c r="K156" s="219" t="s">
        <v>331</v>
      </c>
      <c r="L156" s="47"/>
      <c r="M156" s="224" t="s">
        <v>19</v>
      </c>
      <c r="N156" s="225" t="s">
        <v>43</v>
      </c>
      <c r="O156" s="87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8" t="s">
        <v>111</v>
      </c>
      <c r="AT156" s="228" t="s">
        <v>209</v>
      </c>
      <c r="AU156" s="228" t="s">
        <v>79</v>
      </c>
      <c r="AY156" s="20" t="s">
        <v>207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20" t="s">
        <v>79</v>
      </c>
      <c r="BK156" s="229">
        <f>ROUND(I156*H156,2)</f>
        <v>0</v>
      </c>
      <c r="BL156" s="20" t="s">
        <v>111</v>
      </c>
      <c r="BM156" s="228" t="s">
        <v>614</v>
      </c>
    </row>
    <row r="157" spans="1:47" s="2" customFormat="1" ht="12">
      <c r="A157" s="41"/>
      <c r="B157" s="42"/>
      <c r="C157" s="43"/>
      <c r="D157" s="230" t="s">
        <v>215</v>
      </c>
      <c r="E157" s="43"/>
      <c r="F157" s="231" t="s">
        <v>1511</v>
      </c>
      <c r="G157" s="43"/>
      <c r="H157" s="43"/>
      <c r="I157" s="232"/>
      <c r="J157" s="43"/>
      <c r="K157" s="43"/>
      <c r="L157" s="47"/>
      <c r="M157" s="233"/>
      <c r="N157" s="234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215</v>
      </c>
      <c r="AU157" s="20" t="s">
        <v>79</v>
      </c>
    </row>
    <row r="158" spans="1:63" s="12" customFormat="1" ht="25.9" customHeight="1">
      <c r="A158" s="12"/>
      <c r="B158" s="201"/>
      <c r="C158" s="202"/>
      <c r="D158" s="203" t="s">
        <v>71</v>
      </c>
      <c r="E158" s="204" t="s">
        <v>1512</v>
      </c>
      <c r="F158" s="204" t="s">
        <v>1513</v>
      </c>
      <c r="G158" s="202"/>
      <c r="H158" s="202"/>
      <c r="I158" s="205"/>
      <c r="J158" s="206">
        <f>BK158</f>
        <v>0</v>
      </c>
      <c r="K158" s="202"/>
      <c r="L158" s="207"/>
      <c r="M158" s="208"/>
      <c r="N158" s="209"/>
      <c r="O158" s="209"/>
      <c r="P158" s="210">
        <f>SUM(P159:P168)</f>
        <v>0</v>
      </c>
      <c r="Q158" s="209"/>
      <c r="R158" s="210">
        <f>SUM(R159:R168)</f>
        <v>0</v>
      </c>
      <c r="S158" s="209"/>
      <c r="T158" s="211">
        <f>SUM(T159:T168)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2" t="s">
        <v>81</v>
      </c>
      <c r="AT158" s="213" t="s">
        <v>71</v>
      </c>
      <c r="AU158" s="213" t="s">
        <v>72</v>
      </c>
      <c r="AY158" s="212" t="s">
        <v>207</v>
      </c>
      <c r="BK158" s="214">
        <f>SUM(BK159:BK168)</f>
        <v>0</v>
      </c>
    </row>
    <row r="159" spans="1:65" s="2" customFormat="1" ht="33" customHeight="1">
      <c r="A159" s="41"/>
      <c r="B159" s="42"/>
      <c r="C159" s="217" t="s">
        <v>406</v>
      </c>
      <c r="D159" s="217" t="s">
        <v>209</v>
      </c>
      <c r="E159" s="218" t="s">
        <v>1514</v>
      </c>
      <c r="F159" s="219" t="s">
        <v>1515</v>
      </c>
      <c r="G159" s="220" t="s">
        <v>654</v>
      </c>
      <c r="H159" s="221">
        <v>15</v>
      </c>
      <c r="I159" s="222"/>
      <c r="J159" s="223">
        <f>ROUND(I159*H159,2)</f>
        <v>0</v>
      </c>
      <c r="K159" s="219" t="s">
        <v>331</v>
      </c>
      <c r="L159" s="47"/>
      <c r="M159" s="224" t="s">
        <v>19</v>
      </c>
      <c r="N159" s="225" t="s">
        <v>43</v>
      </c>
      <c r="O159" s="87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28" t="s">
        <v>351</v>
      </c>
      <c r="AT159" s="228" t="s">
        <v>209</v>
      </c>
      <c r="AU159" s="228" t="s">
        <v>79</v>
      </c>
      <c r="AY159" s="20" t="s">
        <v>207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20" t="s">
        <v>79</v>
      </c>
      <c r="BK159" s="229">
        <f>ROUND(I159*H159,2)</f>
        <v>0</v>
      </c>
      <c r="BL159" s="20" t="s">
        <v>351</v>
      </c>
      <c r="BM159" s="228" t="s">
        <v>627</v>
      </c>
    </row>
    <row r="160" spans="1:47" s="2" customFormat="1" ht="12">
      <c r="A160" s="41"/>
      <c r="B160" s="42"/>
      <c r="C160" s="43"/>
      <c r="D160" s="230" t="s">
        <v>215</v>
      </c>
      <c r="E160" s="43"/>
      <c r="F160" s="231" t="s">
        <v>1515</v>
      </c>
      <c r="G160" s="43"/>
      <c r="H160" s="43"/>
      <c r="I160" s="232"/>
      <c r="J160" s="43"/>
      <c r="K160" s="43"/>
      <c r="L160" s="47"/>
      <c r="M160" s="233"/>
      <c r="N160" s="234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215</v>
      </c>
      <c r="AU160" s="20" t="s">
        <v>79</v>
      </c>
    </row>
    <row r="161" spans="1:65" s="2" customFormat="1" ht="33" customHeight="1">
      <c r="A161" s="41"/>
      <c r="B161" s="42"/>
      <c r="C161" s="217" t="s">
        <v>410</v>
      </c>
      <c r="D161" s="217" t="s">
        <v>209</v>
      </c>
      <c r="E161" s="218" t="s">
        <v>1516</v>
      </c>
      <c r="F161" s="219" t="s">
        <v>1517</v>
      </c>
      <c r="G161" s="220" t="s">
        <v>654</v>
      </c>
      <c r="H161" s="221">
        <v>55</v>
      </c>
      <c r="I161" s="222"/>
      <c r="J161" s="223">
        <f>ROUND(I161*H161,2)</f>
        <v>0</v>
      </c>
      <c r="K161" s="219" t="s">
        <v>331</v>
      </c>
      <c r="L161" s="47"/>
      <c r="M161" s="224" t="s">
        <v>19</v>
      </c>
      <c r="N161" s="225" t="s">
        <v>43</v>
      </c>
      <c r="O161" s="87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28" t="s">
        <v>351</v>
      </c>
      <c r="AT161" s="228" t="s">
        <v>209</v>
      </c>
      <c r="AU161" s="228" t="s">
        <v>79</v>
      </c>
      <c r="AY161" s="20" t="s">
        <v>207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20" t="s">
        <v>79</v>
      </c>
      <c r="BK161" s="229">
        <f>ROUND(I161*H161,2)</f>
        <v>0</v>
      </c>
      <c r="BL161" s="20" t="s">
        <v>351</v>
      </c>
      <c r="BM161" s="228" t="s">
        <v>642</v>
      </c>
    </row>
    <row r="162" spans="1:47" s="2" customFormat="1" ht="12">
      <c r="A162" s="41"/>
      <c r="B162" s="42"/>
      <c r="C162" s="43"/>
      <c r="D162" s="230" t="s">
        <v>215</v>
      </c>
      <c r="E162" s="43"/>
      <c r="F162" s="231" t="s">
        <v>1517</v>
      </c>
      <c r="G162" s="43"/>
      <c r="H162" s="43"/>
      <c r="I162" s="232"/>
      <c r="J162" s="43"/>
      <c r="K162" s="43"/>
      <c r="L162" s="47"/>
      <c r="M162" s="233"/>
      <c r="N162" s="234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215</v>
      </c>
      <c r="AU162" s="20" t="s">
        <v>79</v>
      </c>
    </row>
    <row r="163" spans="1:65" s="2" customFormat="1" ht="33" customHeight="1">
      <c r="A163" s="41"/>
      <c r="B163" s="42"/>
      <c r="C163" s="217" t="s">
        <v>414</v>
      </c>
      <c r="D163" s="217" t="s">
        <v>209</v>
      </c>
      <c r="E163" s="218" t="s">
        <v>1518</v>
      </c>
      <c r="F163" s="219" t="s">
        <v>1519</v>
      </c>
      <c r="G163" s="220" t="s">
        <v>654</v>
      </c>
      <c r="H163" s="221">
        <v>45</v>
      </c>
      <c r="I163" s="222"/>
      <c r="J163" s="223">
        <f>ROUND(I163*H163,2)</f>
        <v>0</v>
      </c>
      <c r="K163" s="219" t="s">
        <v>331</v>
      </c>
      <c r="L163" s="47"/>
      <c r="M163" s="224" t="s">
        <v>19</v>
      </c>
      <c r="N163" s="225" t="s">
        <v>43</v>
      </c>
      <c r="O163" s="87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28" t="s">
        <v>351</v>
      </c>
      <c r="AT163" s="228" t="s">
        <v>209</v>
      </c>
      <c r="AU163" s="228" t="s">
        <v>79</v>
      </c>
      <c r="AY163" s="20" t="s">
        <v>207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20" t="s">
        <v>79</v>
      </c>
      <c r="BK163" s="229">
        <f>ROUND(I163*H163,2)</f>
        <v>0</v>
      </c>
      <c r="BL163" s="20" t="s">
        <v>351</v>
      </c>
      <c r="BM163" s="228" t="s">
        <v>656</v>
      </c>
    </row>
    <row r="164" spans="1:47" s="2" customFormat="1" ht="12">
      <c r="A164" s="41"/>
      <c r="B164" s="42"/>
      <c r="C164" s="43"/>
      <c r="D164" s="230" t="s">
        <v>215</v>
      </c>
      <c r="E164" s="43"/>
      <c r="F164" s="231" t="s">
        <v>1519</v>
      </c>
      <c r="G164" s="43"/>
      <c r="H164" s="43"/>
      <c r="I164" s="232"/>
      <c r="J164" s="43"/>
      <c r="K164" s="43"/>
      <c r="L164" s="47"/>
      <c r="M164" s="233"/>
      <c r="N164" s="234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215</v>
      </c>
      <c r="AU164" s="20" t="s">
        <v>79</v>
      </c>
    </row>
    <row r="165" spans="1:65" s="2" customFormat="1" ht="24.15" customHeight="1">
      <c r="A165" s="41"/>
      <c r="B165" s="42"/>
      <c r="C165" s="217" t="s">
        <v>421</v>
      </c>
      <c r="D165" s="217" t="s">
        <v>209</v>
      </c>
      <c r="E165" s="218" t="s">
        <v>1520</v>
      </c>
      <c r="F165" s="219" t="s">
        <v>1521</v>
      </c>
      <c r="G165" s="220" t="s">
        <v>654</v>
      </c>
      <c r="H165" s="221">
        <v>10</v>
      </c>
      <c r="I165" s="222"/>
      <c r="J165" s="223">
        <f>ROUND(I165*H165,2)</f>
        <v>0</v>
      </c>
      <c r="K165" s="219" t="s">
        <v>331</v>
      </c>
      <c r="L165" s="47"/>
      <c r="M165" s="224" t="s">
        <v>19</v>
      </c>
      <c r="N165" s="225" t="s">
        <v>43</v>
      </c>
      <c r="O165" s="87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28" t="s">
        <v>351</v>
      </c>
      <c r="AT165" s="228" t="s">
        <v>209</v>
      </c>
      <c r="AU165" s="228" t="s">
        <v>79</v>
      </c>
      <c r="AY165" s="20" t="s">
        <v>207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20" t="s">
        <v>79</v>
      </c>
      <c r="BK165" s="229">
        <f>ROUND(I165*H165,2)</f>
        <v>0</v>
      </c>
      <c r="BL165" s="20" t="s">
        <v>351</v>
      </c>
      <c r="BM165" s="228" t="s">
        <v>557</v>
      </c>
    </row>
    <row r="166" spans="1:47" s="2" customFormat="1" ht="12">
      <c r="A166" s="41"/>
      <c r="B166" s="42"/>
      <c r="C166" s="43"/>
      <c r="D166" s="230" t="s">
        <v>215</v>
      </c>
      <c r="E166" s="43"/>
      <c r="F166" s="231" t="s">
        <v>1521</v>
      </c>
      <c r="G166" s="43"/>
      <c r="H166" s="43"/>
      <c r="I166" s="232"/>
      <c r="J166" s="43"/>
      <c r="K166" s="43"/>
      <c r="L166" s="47"/>
      <c r="M166" s="233"/>
      <c r="N166" s="234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215</v>
      </c>
      <c r="AU166" s="20" t="s">
        <v>79</v>
      </c>
    </row>
    <row r="167" spans="1:65" s="2" customFormat="1" ht="24.15" customHeight="1">
      <c r="A167" s="41"/>
      <c r="B167" s="42"/>
      <c r="C167" s="217" t="s">
        <v>427</v>
      </c>
      <c r="D167" s="217" t="s">
        <v>209</v>
      </c>
      <c r="E167" s="218" t="s">
        <v>1522</v>
      </c>
      <c r="F167" s="219" t="s">
        <v>1523</v>
      </c>
      <c r="G167" s="220" t="s">
        <v>654</v>
      </c>
      <c r="H167" s="221">
        <v>2</v>
      </c>
      <c r="I167" s="222"/>
      <c r="J167" s="223">
        <f>ROUND(I167*H167,2)</f>
        <v>0</v>
      </c>
      <c r="K167" s="219" t="s">
        <v>331</v>
      </c>
      <c r="L167" s="47"/>
      <c r="M167" s="224" t="s">
        <v>19</v>
      </c>
      <c r="N167" s="225" t="s">
        <v>43</v>
      </c>
      <c r="O167" s="87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28" t="s">
        <v>351</v>
      </c>
      <c r="AT167" s="228" t="s">
        <v>209</v>
      </c>
      <c r="AU167" s="228" t="s">
        <v>79</v>
      </c>
      <c r="AY167" s="20" t="s">
        <v>207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20" t="s">
        <v>79</v>
      </c>
      <c r="BK167" s="229">
        <f>ROUND(I167*H167,2)</f>
        <v>0</v>
      </c>
      <c r="BL167" s="20" t="s">
        <v>351</v>
      </c>
      <c r="BM167" s="228" t="s">
        <v>672</v>
      </c>
    </row>
    <row r="168" spans="1:47" s="2" customFormat="1" ht="12">
      <c r="A168" s="41"/>
      <c r="B168" s="42"/>
      <c r="C168" s="43"/>
      <c r="D168" s="230" t="s">
        <v>215</v>
      </c>
      <c r="E168" s="43"/>
      <c r="F168" s="231" t="s">
        <v>1523</v>
      </c>
      <c r="G168" s="43"/>
      <c r="H168" s="43"/>
      <c r="I168" s="232"/>
      <c r="J168" s="43"/>
      <c r="K168" s="43"/>
      <c r="L168" s="47"/>
      <c r="M168" s="233"/>
      <c r="N168" s="234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20" t="s">
        <v>215</v>
      </c>
      <c r="AU168" s="20" t="s">
        <v>79</v>
      </c>
    </row>
    <row r="169" spans="1:63" s="12" customFormat="1" ht="25.9" customHeight="1">
      <c r="A169" s="12"/>
      <c r="B169" s="201"/>
      <c r="C169" s="202"/>
      <c r="D169" s="203" t="s">
        <v>71</v>
      </c>
      <c r="E169" s="204" t="s">
        <v>1524</v>
      </c>
      <c r="F169" s="204" t="s">
        <v>1525</v>
      </c>
      <c r="G169" s="202"/>
      <c r="H169" s="202"/>
      <c r="I169" s="205"/>
      <c r="J169" s="206">
        <f>BK169</f>
        <v>0</v>
      </c>
      <c r="K169" s="202"/>
      <c r="L169" s="207"/>
      <c r="M169" s="208"/>
      <c r="N169" s="209"/>
      <c r="O169" s="209"/>
      <c r="P169" s="210">
        <f>SUM(P170:P175)</f>
        <v>0</v>
      </c>
      <c r="Q169" s="209"/>
      <c r="R169" s="210">
        <f>SUM(R170:R175)</f>
        <v>0</v>
      </c>
      <c r="S169" s="209"/>
      <c r="T169" s="211">
        <f>SUM(T170:T175)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2" t="s">
        <v>79</v>
      </c>
      <c r="AT169" s="213" t="s">
        <v>71</v>
      </c>
      <c r="AU169" s="213" t="s">
        <v>72</v>
      </c>
      <c r="AY169" s="212" t="s">
        <v>207</v>
      </c>
      <c r="BK169" s="214">
        <f>SUM(BK170:BK175)</f>
        <v>0</v>
      </c>
    </row>
    <row r="170" spans="1:65" s="2" customFormat="1" ht="33" customHeight="1">
      <c r="A170" s="41"/>
      <c r="B170" s="42"/>
      <c r="C170" s="217" t="s">
        <v>448</v>
      </c>
      <c r="D170" s="217" t="s">
        <v>209</v>
      </c>
      <c r="E170" s="218" t="s">
        <v>1526</v>
      </c>
      <c r="F170" s="219" t="s">
        <v>1527</v>
      </c>
      <c r="G170" s="220" t="s">
        <v>1410</v>
      </c>
      <c r="H170" s="221">
        <v>80</v>
      </c>
      <c r="I170" s="222"/>
      <c r="J170" s="223">
        <f>ROUND(I170*H170,2)</f>
        <v>0</v>
      </c>
      <c r="K170" s="219" t="s">
        <v>331</v>
      </c>
      <c r="L170" s="47"/>
      <c r="M170" s="224" t="s">
        <v>19</v>
      </c>
      <c r="N170" s="225" t="s">
        <v>43</v>
      </c>
      <c r="O170" s="87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8" t="s">
        <v>111</v>
      </c>
      <c r="AT170" s="228" t="s">
        <v>209</v>
      </c>
      <c r="AU170" s="228" t="s">
        <v>79</v>
      </c>
      <c r="AY170" s="20" t="s">
        <v>207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20" t="s">
        <v>79</v>
      </c>
      <c r="BK170" s="229">
        <f>ROUND(I170*H170,2)</f>
        <v>0</v>
      </c>
      <c r="BL170" s="20" t="s">
        <v>111</v>
      </c>
      <c r="BM170" s="228" t="s">
        <v>683</v>
      </c>
    </row>
    <row r="171" spans="1:47" s="2" customFormat="1" ht="12">
      <c r="A171" s="41"/>
      <c r="B171" s="42"/>
      <c r="C171" s="43"/>
      <c r="D171" s="230" t="s">
        <v>215</v>
      </c>
      <c r="E171" s="43"/>
      <c r="F171" s="231" t="s">
        <v>1527</v>
      </c>
      <c r="G171" s="43"/>
      <c r="H171" s="43"/>
      <c r="I171" s="232"/>
      <c r="J171" s="43"/>
      <c r="K171" s="43"/>
      <c r="L171" s="47"/>
      <c r="M171" s="233"/>
      <c r="N171" s="234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215</v>
      </c>
      <c r="AU171" s="20" t="s">
        <v>79</v>
      </c>
    </row>
    <row r="172" spans="1:65" s="2" customFormat="1" ht="16.5" customHeight="1">
      <c r="A172" s="41"/>
      <c r="B172" s="42"/>
      <c r="C172" s="217" t="s">
        <v>454</v>
      </c>
      <c r="D172" s="217" t="s">
        <v>209</v>
      </c>
      <c r="E172" s="218" t="s">
        <v>1528</v>
      </c>
      <c r="F172" s="219" t="s">
        <v>1529</v>
      </c>
      <c r="G172" s="220" t="s">
        <v>244</v>
      </c>
      <c r="H172" s="221">
        <v>1</v>
      </c>
      <c r="I172" s="222"/>
      <c r="J172" s="223">
        <f>ROUND(I172*H172,2)</f>
        <v>0</v>
      </c>
      <c r="K172" s="219" t="s">
        <v>331</v>
      </c>
      <c r="L172" s="47"/>
      <c r="M172" s="224" t="s">
        <v>19</v>
      </c>
      <c r="N172" s="225" t="s">
        <v>43</v>
      </c>
      <c r="O172" s="87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28" t="s">
        <v>111</v>
      </c>
      <c r="AT172" s="228" t="s">
        <v>209</v>
      </c>
      <c r="AU172" s="228" t="s">
        <v>79</v>
      </c>
      <c r="AY172" s="20" t="s">
        <v>207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20" t="s">
        <v>79</v>
      </c>
      <c r="BK172" s="229">
        <f>ROUND(I172*H172,2)</f>
        <v>0</v>
      </c>
      <c r="BL172" s="20" t="s">
        <v>111</v>
      </c>
      <c r="BM172" s="228" t="s">
        <v>702</v>
      </c>
    </row>
    <row r="173" spans="1:47" s="2" customFormat="1" ht="12">
      <c r="A173" s="41"/>
      <c r="B173" s="42"/>
      <c r="C173" s="43"/>
      <c r="D173" s="230" t="s">
        <v>215</v>
      </c>
      <c r="E173" s="43"/>
      <c r="F173" s="231" t="s">
        <v>1529</v>
      </c>
      <c r="G173" s="43"/>
      <c r="H173" s="43"/>
      <c r="I173" s="232"/>
      <c r="J173" s="43"/>
      <c r="K173" s="43"/>
      <c r="L173" s="47"/>
      <c r="M173" s="233"/>
      <c r="N173" s="234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215</v>
      </c>
      <c r="AU173" s="20" t="s">
        <v>79</v>
      </c>
    </row>
    <row r="174" spans="1:65" s="2" customFormat="1" ht="44.25" customHeight="1">
      <c r="A174" s="41"/>
      <c r="B174" s="42"/>
      <c r="C174" s="217" t="s">
        <v>461</v>
      </c>
      <c r="D174" s="217" t="s">
        <v>209</v>
      </c>
      <c r="E174" s="218" t="s">
        <v>1530</v>
      </c>
      <c r="F174" s="219" t="s">
        <v>1531</v>
      </c>
      <c r="G174" s="220" t="s">
        <v>1410</v>
      </c>
      <c r="H174" s="221">
        <v>120</v>
      </c>
      <c r="I174" s="222"/>
      <c r="J174" s="223">
        <f>ROUND(I174*H174,2)</f>
        <v>0</v>
      </c>
      <c r="K174" s="219" t="s">
        <v>331</v>
      </c>
      <c r="L174" s="47"/>
      <c r="M174" s="224" t="s">
        <v>19</v>
      </c>
      <c r="N174" s="225" t="s">
        <v>43</v>
      </c>
      <c r="O174" s="87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28" t="s">
        <v>111</v>
      </c>
      <c r="AT174" s="228" t="s">
        <v>209</v>
      </c>
      <c r="AU174" s="228" t="s">
        <v>79</v>
      </c>
      <c r="AY174" s="20" t="s">
        <v>207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20" t="s">
        <v>79</v>
      </c>
      <c r="BK174" s="229">
        <f>ROUND(I174*H174,2)</f>
        <v>0</v>
      </c>
      <c r="BL174" s="20" t="s">
        <v>111</v>
      </c>
      <c r="BM174" s="228" t="s">
        <v>716</v>
      </c>
    </row>
    <row r="175" spans="1:47" s="2" customFormat="1" ht="12">
      <c r="A175" s="41"/>
      <c r="B175" s="42"/>
      <c r="C175" s="43"/>
      <c r="D175" s="230" t="s">
        <v>215</v>
      </c>
      <c r="E175" s="43"/>
      <c r="F175" s="231" t="s">
        <v>1531</v>
      </c>
      <c r="G175" s="43"/>
      <c r="H175" s="43"/>
      <c r="I175" s="232"/>
      <c r="J175" s="43"/>
      <c r="K175" s="43"/>
      <c r="L175" s="47"/>
      <c r="M175" s="296"/>
      <c r="N175" s="297"/>
      <c r="O175" s="298"/>
      <c r="P175" s="298"/>
      <c r="Q175" s="298"/>
      <c r="R175" s="298"/>
      <c r="S175" s="298"/>
      <c r="T175" s="299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20" t="s">
        <v>215</v>
      </c>
      <c r="AU175" s="20" t="s">
        <v>79</v>
      </c>
    </row>
    <row r="176" spans="1:31" s="2" customFormat="1" ht="6.95" customHeight="1">
      <c r="A176" s="41"/>
      <c r="B176" s="62"/>
      <c r="C176" s="63"/>
      <c r="D176" s="63"/>
      <c r="E176" s="63"/>
      <c r="F176" s="63"/>
      <c r="G176" s="63"/>
      <c r="H176" s="63"/>
      <c r="I176" s="63"/>
      <c r="J176" s="63"/>
      <c r="K176" s="63"/>
      <c r="L176" s="47"/>
      <c r="M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</row>
  </sheetData>
  <sheetProtection password="C7B5" sheet="1" objects="1" scenarios="1" formatColumns="0" formatRows="0" autoFilter="0"/>
  <autoFilter ref="C96:K175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3:H83"/>
    <mergeCell ref="E87:H87"/>
    <mergeCell ref="E85:H85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96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81</v>
      </c>
    </row>
    <row r="4" spans="2:46" s="1" customFormat="1" ht="24.95" customHeight="1">
      <c r="B4" s="23"/>
      <c r="D4" s="145" t="s">
        <v>138</v>
      </c>
      <c r="L4" s="23"/>
      <c r="M4" s="14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7" t="s">
        <v>16</v>
      </c>
      <c r="L6" s="23"/>
    </row>
    <row r="7" spans="2:12" s="1" customFormat="1" ht="26.25" customHeight="1">
      <c r="B7" s="23"/>
      <c r="E7" s="148" t="str">
        <f>'Rekapitulace stavby'!K6</f>
        <v>ZČU - REKONSTRUKCE POSLUCHÁREN UP 101,104,108,112 a 115</v>
      </c>
      <c r="F7" s="147"/>
      <c r="G7" s="147"/>
      <c r="H7" s="147"/>
      <c r="L7" s="23"/>
    </row>
    <row r="8" spans="2:12" ht="12">
      <c r="B8" s="23"/>
      <c r="D8" s="147" t="s">
        <v>147</v>
      </c>
      <c r="L8" s="23"/>
    </row>
    <row r="9" spans="2:12" s="1" customFormat="1" ht="16.5" customHeight="1">
      <c r="B9" s="23"/>
      <c r="E9" s="148" t="s">
        <v>150</v>
      </c>
      <c r="F9" s="1"/>
      <c r="G9" s="1"/>
      <c r="H9" s="1"/>
      <c r="L9" s="23"/>
    </row>
    <row r="10" spans="2:12" s="1" customFormat="1" ht="12" customHeight="1">
      <c r="B10" s="23"/>
      <c r="D10" s="147" t="s">
        <v>153</v>
      </c>
      <c r="L10" s="23"/>
    </row>
    <row r="11" spans="1:31" s="2" customFormat="1" ht="16.5" customHeight="1">
      <c r="A11" s="41"/>
      <c r="B11" s="47"/>
      <c r="C11" s="41"/>
      <c r="D11" s="41"/>
      <c r="E11" s="160" t="s">
        <v>1438</v>
      </c>
      <c r="F11" s="41"/>
      <c r="G11" s="41"/>
      <c r="H11" s="41"/>
      <c r="I11" s="41"/>
      <c r="J11" s="41"/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7" t="s">
        <v>1439</v>
      </c>
      <c r="E12" s="41"/>
      <c r="F12" s="41"/>
      <c r="G12" s="41"/>
      <c r="H12" s="41"/>
      <c r="I12" s="41"/>
      <c r="J12" s="41"/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30" customHeight="1">
      <c r="A13" s="41"/>
      <c r="B13" s="47"/>
      <c r="C13" s="41"/>
      <c r="D13" s="41"/>
      <c r="E13" s="150" t="s">
        <v>1532</v>
      </c>
      <c r="F13" s="41"/>
      <c r="G13" s="41"/>
      <c r="H13" s="41"/>
      <c r="I13" s="41"/>
      <c r="J13" s="41"/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7"/>
      <c r="C14" s="41"/>
      <c r="D14" s="41"/>
      <c r="E14" s="41"/>
      <c r="F14" s="41"/>
      <c r="G14" s="41"/>
      <c r="H14" s="41"/>
      <c r="I14" s="41"/>
      <c r="J14" s="41"/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7"/>
      <c r="C15" s="41"/>
      <c r="D15" s="147" t="s">
        <v>18</v>
      </c>
      <c r="E15" s="41"/>
      <c r="F15" s="136" t="s">
        <v>19</v>
      </c>
      <c r="G15" s="41"/>
      <c r="H15" s="41"/>
      <c r="I15" s="147" t="s">
        <v>20</v>
      </c>
      <c r="J15" s="136" t="s">
        <v>19</v>
      </c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21</v>
      </c>
      <c r="E16" s="41"/>
      <c r="F16" s="136" t="s">
        <v>1533</v>
      </c>
      <c r="G16" s="41"/>
      <c r="H16" s="41"/>
      <c r="I16" s="147" t="s">
        <v>23</v>
      </c>
      <c r="J16" s="151" t="str">
        <f>'Rekapitulace stavby'!AN8</f>
        <v>15. 1. 2024</v>
      </c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7"/>
      <c r="C17" s="41"/>
      <c r="D17" s="41"/>
      <c r="E17" s="41"/>
      <c r="F17" s="41"/>
      <c r="G17" s="41"/>
      <c r="H17" s="41"/>
      <c r="I17" s="41"/>
      <c r="J17" s="41"/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7"/>
      <c r="C18" s="41"/>
      <c r="D18" s="147" t="s">
        <v>25</v>
      </c>
      <c r="E18" s="41"/>
      <c r="F18" s="41"/>
      <c r="G18" s="41"/>
      <c r="H18" s="41"/>
      <c r="I18" s="147" t="s">
        <v>26</v>
      </c>
      <c r="J18" s="136" t="str">
        <f>IF('Rekapitulace stavby'!AN10="","",'Rekapitulace stavby'!AN10)</f>
        <v/>
      </c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7"/>
      <c r="C19" s="41"/>
      <c r="D19" s="41"/>
      <c r="E19" s="136" t="str">
        <f>IF('Rekapitulace stavby'!E11="","",'Rekapitulace stavby'!E11)</f>
        <v>Západočeská univerzita v Plzni, Univerzitní 8, 306</v>
      </c>
      <c r="F19" s="41"/>
      <c r="G19" s="41"/>
      <c r="H19" s="41"/>
      <c r="I19" s="147" t="s">
        <v>28</v>
      </c>
      <c r="J19" s="136" t="str">
        <f>IF('Rekapitulace stavby'!AN11="","",'Rekapitulace stavby'!AN11)</f>
        <v/>
      </c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7"/>
      <c r="C20" s="41"/>
      <c r="D20" s="41"/>
      <c r="E20" s="41"/>
      <c r="F20" s="41"/>
      <c r="G20" s="41"/>
      <c r="H20" s="41"/>
      <c r="I20" s="41"/>
      <c r="J20" s="41"/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7"/>
      <c r="C21" s="41"/>
      <c r="D21" s="147" t="s">
        <v>29</v>
      </c>
      <c r="E21" s="41"/>
      <c r="F21" s="41"/>
      <c r="G21" s="41"/>
      <c r="H21" s="41"/>
      <c r="I21" s="147" t="s">
        <v>26</v>
      </c>
      <c r="J21" s="36" t="str">
        <f>'Rekapitulace stavby'!AN13</f>
        <v>Vyplň údaj</v>
      </c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7"/>
      <c r="C22" s="41"/>
      <c r="D22" s="41"/>
      <c r="E22" s="36" t="str">
        <f>'Rekapitulace stavby'!E14</f>
        <v>Vyplň údaj</v>
      </c>
      <c r="F22" s="136"/>
      <c r="G22" s="136"/>
      <c r="H22" s="136"/>
      <c r="I22" s="147" t="s">
        <v>28</v>
      </c>
      <c r="J22" s="36" t="str">
        <f>'Rekapitulace stavby'!AN14</f>
        <v>Vyplň údaj</v>
      </c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7"/>
      <c r="C23" s="41"/>
      <c r="D23" s="41"/>
      <c r="E23" s="41"/>
      <c r="F23" s="41"/>
      <c r="G23" s="41"/>
      <c r="H23" s="41"/>
      <c r="I23" s="41"/>
      <c r="J23" s="41"/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7"/>
      <c r="C24" s="41"/>
      <c r="D24" s="147" t="s">
        <v>31</v>
      </c>
      <c r="E24" s="41"/>
      <c r="F24" s="41"/>
      <c r="G24" s="41"/>
      <c r="H24" s="41"/>
      <c r="I24" s="147" t="s">
        <v>26</v>
      </c>
      <c r="J24" s="136" t="str">
        <f>IF('Rekapitulace stavby'!AN16="","",'Rekapitulace stavby'!AN16)</f>
        <v/>
      </c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7"/>
      <c r="C25" s="41"/>
      <c r="D25" s="41"/>
      <c r="E25" s="136" t="str">
        <f>IF('Rekapitulace stavby'!E17="","",'Rekapitulace stavby'!E17)</f>
        <v>ATELIER SOUKUP OPL ŠVEHLA S.R.O.</v>
      </c>
      <c r="F25" s="41"/>
      <c r="G25" s="41"/>
      <c r="H25" s="41"/>
      <c r="I25" s="147" t="s">
        <v>28</v>
      </c>
      <c r="J25" s="136" t="str">
        <f>IF('Rekapitulace stavby'!AN17="","",'Rekapitulace stavby'!AN17)</f>
        <v/>
      </c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7"/>
      <c r="C26" s="41"/>
      <c r="D26" s="41"/>
      <c r="E26" s="41"/>
      <c r="F26" s="41"/>
      <c r="G26" s="41"/>
      <c r="H26" s="41"/>
      <c r="I26" s="41"/>
      <c r="J26" s="41"/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7"/>
      <c r="C27" s="41"/>
      <c r="D27" s="147" t="s">
        <v>34</v>
      </c>
      <c r="E27" s="41"/>
      <c r="F27" s="41"/>
      <c r="G27" s="41"/>
      <c r="H27" s="41"/>
      <c r="I27" s="147" t="s">
        <v>26</v>
      </c>
      <c r="J27" s="136" t="str">
        <f>IF('Rekapitulace stavby'!AN19="","",'Rekapitulace stavby'!AN19)</f>
        <v/>
      </c>
      <c r="K27" s="41"/>
      <c r="L27" s="149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7"/>
      <c r="C28" s="41"/>
      <c r="D28" s="41"/>
      <c r="E28" s="136" t="str">
        <f>IF('Rekapitulace stavby'!E20="","",'Rekapitulace stavby'!E20)</f>
        <v>Michal Jirka</v>
      </c>
      <c r="F28" s="41"/>
      <c r="G28" s="41"/>
      <c r="H28" s="41"/>
      <c r="I28" s="147" t="s">
        <v>28</v>
      </c>
      <c r="J28" s="136" t="str">
        <f>IF('Rekapitulace stavby'!AN20="","",'Rekapitulace stavby'!AN20)</f>
        <v/>
      </c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41"/>
      <c r="E29" s="41"/>
      <c r="F29" s="41"/>
      <c r="G29" s="41"/>
      <c r="H29" s="41"/>
      <c r="I29" s="41"/>
      <c r="J29" s="41"/>
      <c r="K29" s="41"/>
      <c r="L29" s="149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7"/>
      <c r="C30" s="41"/>
      <c r="D30" s="147" t="s">
        <v>36</v>
      </c>
      <c r="E30" s="41"/>
      <c r="F30" s="41"/>
      <c r="G30" s="41"/>
      <c r="H30" s="41"/>
      <c r="I30" s="41"/>
      <c r="J30" s="41"/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16.5" customHeight="1">
      <c r="A31" s="152"/>
      <c r="B31" s="153"/>
      <c r="C31" s="152"/>
      <c r="D31" s="152"/>
      <c r="E31" s="154" t="s">
        <v>19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1"/>
      <c r="B32" s="47"/>
      <c r="C32" s="41"/>
      <c r="D32" s="41"/>
      <c r="E32" s="41"/>
      <c r="F32" s="41"/>
      <c r="G32" s="41"/>
      <c r="H32" s="41"/>
      <c r="I32" s="41"/>
      <c r="J32" s="41"/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6"/>
      <c r="E33" s="156"/>
      <c r="F33" s="156"/>
      <c r="G33" s="156"/>
      <c r="H33" s="156"/>
      <c r="I33" s="156"/>
      <c r="J33" s="156"/>
      <c r="K33" s="156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7"/>
      <c r="C34" s="41"/>
      <c r="D34" s="157" t="s">
        <v>38</v>
      </c>
      <c r="E34" s="41"/>
      <c r="F34" s="41"/>
      <c r="G34" s="41"/>
      <c r="H34" s="41"/>
      <c r="I34" s="41"/>
      <c r="J34" s="158">
        <f>ROUND(J95,2)</f>
        <v>0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7"/>
      <c r="C35" s="41"/>
      <c r="D35" s="156"/>
      <c r="E35" s="156"/>
      <c r="F35" s="156"/>
      <c r="G35" s="156"/>
      <c r="H35" s="156"/>
      <c r="I35" s="156"/>
      <c r="J35" s="156"/>
      <c r="K35" s="156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41"/>
      <c r="F36" s="159" t="s">
        <v>40</v>
      </c>
      <c r="G36" s="41"/>
      <c r="H36" s="41"/>
      <c r="I36" s="159" t="s">
        <v>39</v>
      </c>
      <c r="J36" s="159" t="s">
        <v>41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7"/>
      <c r="C37" s="41"/>
      <c r="D37" s="160" t="s">
        <v>42</v>
      </c>
      <c r="E37" s="147" t="s">
        <v>43</v>
      </c>
      <c r="F37" s="161">
        <f>ROUND((SUM(BE95:BE298)),2)</f>
        <v>0</v>
      </c>
      <c r="G37" s="41"/>
      <c r="H37" s="41"/>
      <c r="I37" s="162">
        <v>0.21</v>
      </c>
      <c r="J37" s="161">
        <f>ROUND(((SUM(BE95:BE298))*I37),2)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7"/>
      <c r="C38" s="41"/>
      <c r="D38" s="41"/>
      <c r="E38" s="147" t="s">
        <v>44</v>
      </c>
      <c r="F38" s="161">
        <f>ROUND((SUM(BF95:BF298)),2)</f>
        <v>0</v>
      </c>
      <c r="G38" s="41"/>
      <c r="H38" s="41"/>
      <c r="I38" s="162">
        <v>0.12</v>
      </c>
      <c r="J38" s="161">
        <f>ROUND(((SUM(BF95:BF298))*I38),2)</f>
        <v>0</v>
      </c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45</v>
      </c>
      <c r="F39" s="161">
        <f>ROUND((SUM(BG95:BG298)),2)</f>
        <v>0</v>
      </c>
      <c r="G39" s="41"/>
      <c r="H39" s="41"/>
      <c r="I39" s="162">
        <v>0.21</v>
      </c>
      <c r="J39" s="161">
        <f>0</f>
        <v>0</v>
      </c>
      <c r="K39" s="41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7"/>
      <c r="C40" s="41"/>
      <c r="D40" s="41"/>
      <c r="E40" s="147" t="s">
        <v>46</v>
      </c>
      <c r="F40" s="161">
        <f>ROUND((SUM(BH95:BH298)),2)</f>
        <v>0</v>
      </c>
      <c r="G40" s="41"/>
      <c r="H40" s="41"/>
      <c r="I40" s="162">
        <v>0.12</v>
      </c>
      <c r="J40" s="161">
        <f>0</f>
        <v>0</v>
      </c>
      <c r="K40" s="4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7"/>
      <c r="C41" s="41"/>
      <c r="D41" s="41"/>
      <c r="E41" s="147" t="s">
        <v>47</v>
      </c>
      <c r="F41" s="161">
        <f>ROUND((SUM(BI95:BI298)),2)</f>
        <v>0</v>
      </c>
      <c r="G41" s="41"/>
      <c r="H41" s="41"/>
      <c r="I41" s="162">
        <v>0</v>
      </c>
      <c r="J41" s="161">
        <f>0</f>
        <v>0</v>
      </c>
      <c r="K41" s="41"/>
      <c r="L41" s="149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7"/>
      <c r="C42" s="41"/>
      <c r="D42" s="41"/>
      <c r="E42" s="41"/>
      <c r="F42" s="41"/>
      <c r="G42" s="41"/>
      <c r="H42" s="41"/>
      <c r="I42" s="41"/>
      <c r="J42" s="41"/>
      <c r="K42" s="41"/>
      <c r="L42" s="14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7"/>
      <c r="C43" s="163"/>
      <c r="D43" s="164" t="s">
        <v>48</v>
      </c>
      <c r="E43" s="165"/>
      <c r="F43" s="165"/>
      <c r="G43" s="166" t="s">
        <v>49</v>
      </c>
      <c r="H43" s="167" t="s">
        <v>50</v>
      </c>
      <c r="I43" s="165"/>
      <c r="J43" s="168">
        <f>SUM(J34:J41)</f>
        <v>0</v>
      </c>
      <c r="K43" s="169"/>
      <c r="L43" s="149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9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8" spans="1:31" s="2" customFormat="1" ht="6.95" customHeight="1">
      <c r="A48" s="4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24.95" customHeight="1">
      <c r="A49" s="41"/>
      <c r="B49" s="42"/>
      <c r="C49" s="26" t="s">
        <v>157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6.95" customHeight="1">
      <c r="A50" s="41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12" customHeight="1">
      <c r="A51" s="41"/>
      <c r="B51" s="42"/>
      <c r="C51" s="35" t="s">
        <v>16</v>
      </c>
      <c r="D51" s="43"/>
      <c r="E51" s="43"/>
      <c r="F51" s="43"/>
      <c r="G51" s="43"/>
      <c r="H51" s="43"/>
      <c r="I51" s="43"/>
      <c r="J51" s="43"/>
      <c r="K51" s="43"/>
      <c r="L51" s="149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26.25" customHeight="1">
      <c r="A52" s="41"/>
      <c r="B52" s="42"/>
      <c r="C52" s="43"/>
      <c r="D52" s="43"/>
      <c r="E52" s="174" t="str">
        <f>E7</f>
        <v>ZČU - REKONSTRUKCE POSLUCHÁREN UP 101,104,108,112 a 115</v>
      </c>
      <c r="F52" s="35"/>
      <c r="G52" s="35"/>
      <c r="H52" s="35"/>
      <c r="I52" s="43"/>
      <c r="J52" s="43"/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2:12" s="1" customFormat="1" ht="12" customHeight="1">
      <c r="B53" s="24"/>
      <c r="C53" s="35" t="s">
        <v>147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174" t="s">
        <v>150</v>
      </c>
      <c r="F54" s="25"/>
      <c r="G54" s="25"/>
      <c r="H54" s="25"/>
      <c r="I54" s="25"/>
      <c r="J54" s="25"/>
      <c r="K54" s="25"/>
      <c r="L54" s="23"/>
    </row>
    <row r="55" spans="2:12" s="1" customFormat="1" ht="12" customHeight="1">
      <c r="B55" s="24"/>
      <c r="C55" s="35" t="s">
        <v>153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41"/>
      <c r="B56" s="42"/>
      <c r="C56" s="43"/>
      <c r="D56" s="43"/>
      <c r="E56" s="295" t="s">
        <v>1438</v>
      </c>
      <c r="F56" s="43"/>
      <c r="G56" s="43"/>
      <c r="H56" s="43"/>
      <c r="I56" s="43"/>
      <c r="J56" s="43"/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12" customHeight="1">
      <c r="A57" s="41"/>
      <c r="B57" s="42"/>
      <c r="C57" s="35" t="s">
        <v>1439</v>
      </c>
      <c r="D57" s="43"/>
      <c r="E57" s="43"/>
      <c r="F57" s="43"/>
      <c r="G57" s="43"/>
      <c r="H57" s="43"/>
      <c r="I57" s="43"/>
      <c r="J57" s="43"/>
      <c r="K57" s="43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30" customHeight="1">
      <c r="A58" s="41"/>
      <c r="B58" s="42"/>
      <c r="C58" s="43"/>
      <c r="D58" s="43"/>
      <c r="E58" s="72" t="str">
        <f>E13</f>
        <v>D.1.4.b - Zařízení pro ochlazování staveb, zařízení vzduchotechniky</v>
      </c>
      <c r="F58" s="43"/>
      <c r="G58" s="43"/>
      <c r="H58" s="43"/>
      <c r="I58" s="43"/>
      <c r="J58" s="43"/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6.95" customHeight="1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2" customHeight="1">
      <c r="A60" s="41"/>
      <c r="B60" s="42"/>
      <c r="C60" s="35" t="s">
        <v>21</v>
      </c>
      <c r="D60" s="43"/>
      <c r="E60" s="43"/>
      <c r="F60" s="30" t="str">
        <f>F16</f>
        <v xml:space="preserve"> </v>
      </c>
      <c r="G60" s="43"/>
      <c r="H60" s="43"/>
      <c r="I60" s="35" t="s">
        <v>23</v>
      </c>
      <c r="J60" s="75" t="str">
        <f>IF(J16="","",J16)</f>
        <v>15. 1. 2024</v>
      </c>
      <c r="K60" s="43"/>
      <c r="L60" s="149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6.95" customHeight="1">
      <c r="A61" s="41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14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25.65" customHeight="1">
      <c r="A62" s="41"/>
      <c r="B62" s="42"/>
      <c r="C62" s="35" t="s">
        <v>25</v>
      </c>
      <c r="D62" s="43"/>
      <c r="E62" s="43"/>
      <c r="F62" s="30" t="str">
        <f>E19</f>
        <v>Západočeská univerzita v Plzni, Univerzitní 8, 306</v>
      </c>
      <c r="G62" s="43"/>
      <c r="H62" s="43"/>
      <c r="I62" s="35" t="s">
        <v>31</v>
      </c>
      <c r="J62" s="39" t="str">
        <f>E25</f>
        <v>ATELIER SOUKUP OPL ŠVEHLA S.R.O.</v>
      </c>
      <c r="K62" s="43"/>
      <c r="L62" s="149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31" s="2" customFormat="1" ht="15.15" customHeight="1">
      <c r="A63" s="41"/>
      <c r="B63" s="42"/>
      <c r="C63" s="35" t="s">
        <v>29</v>
      </c>
      <c r="D63" s="43"/>
      <c r="E63" s="43"/>
      <c r="F63" s="30" t="str">
        <f>IF(E22="","",E22)</f>
        <v>Vyplň údaj</v>
      </c>
      <c r="G63" s="43"/>
      <c r="H63" s="43"/>
      <c r="I63" s="35" t="s">
        <v>34</v>
      </c>
      <c r="J63" s="39" t="str">
        <f>E28</f>
        <v>Michal Jirka</v>
      </c>
      <c r="K63" s="43"/>
      <c r="L63" s="149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1:31" s="2" customFormat="1" ht="10.3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49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29.25" customHeight="1">
      <c r="A65" s="41"/>
      <c r="B65" s="42"/>
      <c r="C65" s="175" t="s">
        <v>158</v>
      </c>
      <c r="D65" s="176"/>
      <c r="E65" s="176"/>
      <c r="F65" s="176"/>
      <c r="G65" s="176"/>
      <c r="H65" s="176"/>
      <c r="I65" s="176"/>
      <c r="J65" s="177" t="s">
        <v>159</v>
      </c>
      <c r="K65" s="176"/>
      <c r="L65" s="149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10.3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49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47" s="2" customFormat="1" ht="22.8" customHeight="1">
      <c r="A67" s="41"/>
      <c r="B67" s="42"/>
      <c r="C67" s="178" t="s">
        <v>70</v>
      </c>
      <c r="D67" s="43"/>
      <c r="E67" s="43"/>
      <c r="F67" s="43"/>
      <c r="G67" s="43"/>
      <c r="H67" s="43"/>
      <c r="I67" s="43"/>
      <c r="J67" s="105">
        <f>J95</f>
        <v>0</v>
      </c>
      <c r="K67" s="43"/>
      <c r="L67" s="149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U67" s="20" t="s">
        <v>160</v>
      </c>
    </row>
    <row r="68" spans="1:31" s="9" customFormat="1" ht="24.95" customHeight="1">
      <c r="A68" s="9"/>
      <c r="B68" s="179"/>
      <c r="C68" s="180"/>
      <c r="D68" s="181" t="s">
        <v>1534</v>
      </c>
      <c r="E68" s="182"/>
      <c r="F68" s="182"/>
      <c r="G68" s="182"/>
      <c r="H68" s="182"/>
      <c r="I68" s="182"/>
      <c r="J68" s="183">
        <f>J96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9"/>
      <c r="C69" s="180"/>
      <c r="D69" s="181" t="s">
        <v>1535</v>
      </c>
      <c r="E69" s="182"/>
      <c r="F69" s="182"/>
      <c r="G69" s="182"/>
      <c r="H69" s="182"/>
      <c r="I69" s="182"/>
      <c r="J69" s="183">
        <f>J222</f>
        <v>0</v>
      </c>
      <c r="K69" s="180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9"/>
      <c r="C70" s="180"/>
      <c r="D70" s="181" t="s">
        <v>1536</v>
      </c>
      <c r="E70" s="182"/>
      <c r="F70" s="182"/>
      <c r="G70" s="182"/>
      <c r="H70" s="182"/>
      <c r="I70" s="182"/>
      <c r="J70" s="183">
        <f>J273</f>
        <v>0</v>
      </c>
      <c r="K70" s="180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9"/>
      <c r="C71" s="180"/>
      <c r="D71" s="181" t="s">
        <v>1537</v>
      </c>
      <c r="E71" s="182"/>
      <c r="F71" s="182"/>
      <c r="G71" s="182"/>
      <c r="H71" s="182"/>
      <c r="I71" s="182"/>
      <c r="J71" s="183">
        <f>J280</f>
        <v>0</v>
      </c>
      <c r="K71" s="180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2" customFormat="1" ht="21.8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49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6.95" customHeight="1">
      <c r="A73" s="41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49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7" spans="1:31" s="2" customFormat="1" ht="6.95" customHeight="1">
      <c r="A77" s="41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149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24.95" customHeight="1">
      <c r="A78" s="41"/>
      <c r="B78" s="42"/>
      <c r="C78" s="26" t="s">
        <v>192</v>
      </c>
      <c r="D78" s="43"/>
      <c r="E78" s="43"/>
      <c r="F78" s="43"/>
      <c r="G78" s="43"/>
      <c r="H78" s="43"/>
      <c r="I78" s="43"/>
      <c r="J78" s="43"/>
      <c r="K78" s="43"/>
      <c r="L78" s="149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9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16</v>
      </c>
      <c r="D80" s="43"/>
      <c r="E80" s="43"/>
      <c r="F80" s="43"/>
      <c r="G80" s="43"/>
      <c r="H80" s="43"/>
      <c r="I80" s="43"/>
      <c r="J80" s="43"/>
      <c r="K80" s="43"/>
      <c r="L80" s="149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26.25" customHeight="1">
      <c r="A81" s="41"/>
      <c r="B81" s="42"/>
      <c r="C81" s="43"/>
      <c r="D81" s="43"/>
      <c r="E81" s="174" t="str">
        <f>E7</f>
        <v>ZČU - REKONSTRUKCE POSLUCHÁREN UP 101,104,108,112 a 115</v>
      </c>
      <c r="F81" s="35"/>
      <c r="G81" s="35"/>
      <c r="H81" s="35"/>
      <c r="I81" s="43"/>
      <c r="J81" s="43"/>
      <c r="K81" s="43"/>
      <c r="L81" s="149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2:12" s="1" customFormat="1" ht="12" customHeight="1">
      <c r="B82" s="24"/>
      <c r="C82" s="35" t="s">
        <v>147</v>
      </c>
      <c r="D82" s="25"/>
      <c r="E82" s="25"/>
      <c r="F82" s="25"/>
      <c r="G82" s="25"/>
      <c r="H82" s="25"/>
      <c r="I82" s="25"/>
      <c r="J82" s="25"/>
      <c r="K82" s="25"/>
      <c r="L82" s="23"/>
    </row>
    <row r="83" spans="2:12" s="1" customFormat="1" ht="16.5" customHeight="1">
      <c r="B83" s="24"/>
      <c r="C83" s="25"/>
      <c r="D83" s="25"/>
      <c r="E83" s="174" t="s">
        <v>150</v>
      </c>
      <c r="F83" s="25"/>
      <c r="G83" s="25"/>
      <c r="H83" s="25"/>
      <c r="I83" s="25"/>
      <c r="J83" s="25"/>
      <c r="K83" s="25"/>
      <c r="L83" s="23"/>
    </row>
    <row r="84" spans="2:12" s="1" customFormat="1" ht="12" customHeight="1">
      <c r="B84" s="24"/>
      <c r="C84" s="35" t="s">
        <v>153</v>
      </c>
      <c r="D84" s="25"/>
      <c r="E84" s="25"/>
      <c r="F84" s="25"/>
      <c r="G84" s="25"/>
      <c r="H84" s="25"/>
      <c r="I84" s="25"/>
      <c r="J84" s="25"/>
      <c r="K84" s="25"/>
      <c r="L84" s="23"/>
    </row>
    <row r="85" spans="1:31" s="2" customFormat="1" ht="16.5" customHeight="1">
      <c r="A85" s="41"/>
      <c r="B85" s="42"/>
      <c r="C85" s="43"/>
      <c r="D85" s="43"/>
      <c r="E85" s="295" t="s">
        <v>1438</v>
      </c>
      <c r="F85" s="43"/>
      <c r="G85" s="43"/>
      <c r="H85" s="43"/>
      <c r="I85" s="43"/>
      <c r="J85" s="43"/>
      <c r="K85" s="43"/>
      <c r="L85" s="149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5" t="s">
        <v>1439</v>
      </c>
      <c r="D86" s="43"/>
      <c r="E86" s="43"/>
      <c r="F86" s="43"/>
      <c r="G86" s="43"/>
      <c r="H86" s="43"/>
      <c r="I86" s="43"/>
      <c r="J86" s="43"/>
      <c r="K86" s="43"/>
      <c r="L86" s="149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30" customHeight="1">
      <c r="A87" s="41"/>
      <c r="B87" s="42"/>
      <c r="C87" s="43"/>
      <c r="D87" s="43"/>
      <c r="E87" s="72" t="str">
        <f>E13</f>
        <v>D.1.4.b - Zařízení pro ochlazování staveb, zařízení vzduchotechniky</v>
      </c>
      <c r="F87" s="43"/>
      <c r="G87" s="43"/>
      <c r="H87" s="43"/>
      <c r="I87" s="43"/>
      <c r="J87" s="43"/>
      <c r="K87" s="43"/>
      <c r="L87" s="149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49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5" t="s">
        <v>21</v>
      </c>
      <c r="D89" s="43"/>
      <c r="E89" s="43"/>
      <c r="F89" s="30" t="str">
        <f>F16</f>
        <v xml:space="preserve"> </v>
      </c>
      <c r="G89" s="43"/>
      <c r="H89" s="43"/>
      <c r="I89" s="35" t="s">
        <v>23</v>
      </c>
      <c r="J89" s="75" t="str">
        <f>IF(J16="","",J16)</f>
        <v>15. 1. 2024</v>
      </c>
      <c r="K89" s="43"/>
      <c r="L89" s="149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49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25.65" customHeight="1">
      <c r="A91" s="41"/>
      <c r="B91" s="42"/>
      <c r="C91" s="35" t="s">
        <v>25</v>
      </c>
      <c r="D91" s="43"/>
      <c r="E91" s="43"/>
      <c r="F91" s="30" t="str">
        <f>E19</f>
        <v>Západočeská univerzita v Plzni, Univerzitní 8, 306</v>
      </c>
      <c r="G91" s="43"/>
      <c r="H91" s="43"/>
      <c r="I91" s="35" t="s">
        <v>31</v>
      </c>
      <c r="J91" s="39" t="str">
        <f>E25</f>
        <v>ATELIER SOUKUP OPL ŠVEHLA S.R.O.</v>
      </c>
      <c r="K91" s="43"/>
      <c r="L91" s="149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5.15" customHeight="1">
      <c r="A92" s="41"/>
      <c r="B92" s="42"/>
      <c r="C92" s="35" t="s">
        <v>29</v>
      </c>
      <c r="D92" s="43"/>
      <c r="E92" s="43"/>
      <c r="F92" s="30" t="str">
        <f>IF(E22="","",E22)</f>
        <v>Vyplň údaj</v>
      </c>
      <c r="G92" s="43"/>
      <c r="H92" s="43"/>
      <c r="I92" s="35" t="s">
        <v>34</v>
      </c>
      <c r="J92" s="39" t="str">
        <f>E28</f>
        <v>Michal Jirka</v>
      </c>
      <c r="K92" s="43"/>
      <c r="L92" s="149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149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11" customFormat="1" ht="29.25" customHeight="1">
      <c r="A94" s="190"/>
      <c r="B94" s="191"/>
      <c r="C94" s="192" t="s">
        <v>193</v>
      </c>
      <c r="D94" s="193" t="s">
        <v>57</v>
      </c>
      <c r="E94" s="193" t="s">
        <v>53</v>
      </c>
      <c r="F94" s="193" t="s">
        <v>54</v>
      </c>
      <c r="G94" s="193" t="s">
        <v>194</v>
      </c>
      <c r="H94" s="193" t="s">
        <v>195</v>
      </c>
      <c r="I94" s="193" t="s">
        <v>196</v>
      </c>
      <c r="J94" s="193" t="s">
        <v>159</v>
      </c>
      <c r="K94" s="194" t="s">
        <v>197</v>
      </c>
      <c r="L94" s="195"/>
      <c r="M94" s="95" t="s">
        <v>19</v>
      </c>
      <c r="N94" s="96" t="s">
        <v>42</v>
      </c>
      <c r="O94" s="96" t="s">
        <v>198</v>
      </c>
      <c r="P94" s="96" t="s">
        <v>199</v>
      </c>
      <c r="Q94" s="96" t="s">
        <v>200</v>
      </c>
      <c r="R94" s="96" t="s">
        <v>201</v>
      </c>
      <c r="S94" s="96" t="s">
        <v>202</v>
      </c>
      <c r="T94" s="97" t="s">
        <v>203</v>
      </c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</row>
    <row r="95" spans="1:63" s="2" customFormat="1" ht="22.8" customHeight="1">
      <c r="A95" s="41"/>
      <c r="B95" s="42"/>
      <c r="C95" s="102" t="s">
        <v>204</v>
      </c>
      <c r="D95" s="43"/>
      <c r="E95" s="43"/>
      <c r="F95" s="43"/>
      <c r="G95" s="43"/>
      <c r="H95" s="43"/>
      <c r="I95" s="43"/>
      <c r="J95" s="196">
        <f>BK95</f>
        <v>0</v>
      </c>
      <c r="K95" s="43"/>
      <c r="L95" s="47"/>
      <c r="M95" s="98"/>
      <c r="N95" s="197"/>
      <c r="O95" s="99"/>
      <c r="P95" s="198">
        <f>P96+P222+P273+P280</f>
        <v>0</v>
      </c>
      <c r="Q95" s="99"/>
      <c r="R95" s="198">
        <f>R96+R222+R273+R280</f>
        <v>0</v>
      </c>
      <c r="S95" s="99"/>
      <c r="T95" s="199">
        <f>T96+T222+T273+T280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71</v>
      </c>
      <c r="AU95" s="20" t="s">
        <v>160</v>
      </c>
      <c r="BK95" s="200">
        <f>BK96+BK222+BK273+BK280</f>
        <v>0</v>
      </c>
    </row>
    <row r="96" spans="1:63" s="12" customFormat="1" ht="25.9" customHeight="1">
      <c r="A96" s="12"/>
      <c r="B96" s="201"/>
      <c r="C96" s="202"/>
      <c r="D96" s="203" t="s">
        <v>71</v>
      </c>
      <c r="E96" s="204" t="s">
        <v>1453</v>
      </c>
      <c r="F96" s="204" t="s">
        <v>1538</v>
      </c>
      <c r="G96" s="202"/>
      <c r="H96" s="202"/>
      <c r="I96" s="205"/>
      <c r="J96" s="206">
        <f>BK96</f>
        <v>0</v>
      </c>
      <c r="K96" s="202"/>
      <c r="L96" s="207"/>
      <c r="M96" s="208"/>
      <c r="N96" s="209"/>
      <c r="O96" s="209"/>
      <c r="P96" s="210">
        <f>SUM(P97:P221)</f>
        <v>0</v>
      </c>
      <c r="Q96" s="209"/>
      <c r="R96" s="210">
        <f>SUM(R97:R221)</f>
        <v>0</v>
      </c>
      <c r="S96" s="209"/>
      <c r="T96" s="211">
        <f>SUM(T97:T221)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2" t="s">
        <v>79</v>
      </c>
      <c r="AT96" s="213" t="s">
        <v>71</v>
      </c>
      <c r="AU96" s="213" t="s">
        <v>72</v>
      </c>
      <c r="AY96" s="212" t="s">
        <v>207</v>
      </c>
      <c r="BK96" s="214">
        <f>SUM(BK97:BK221)</f>
        <v>0</v>
      </c>
    </row>
    <row r="97" spans="1:65" s="2" customFormat="1" ht="24.15" customHeight="1">
      <c r="A97" s="41"/>
      <c r="B97" s="42"/>
      <c r="C97" s="217" t="s">
        <v>79</v>
      </c>
      <c r="D97" s="217" t="s">
        <v>209</v>
      </c>
      <c r="E97" s="218" t="s">
        <v>1539</v>
      </c>
      <c r="F97" s="219" t="s">
        <v>1540</v>
      </c>
      <c r="G97" s="220" t="s">
        <v>244</v>
      </c>
      <c r="H97" s="221">
        <v>1</v>
      </c>
      <c r="I97" s="222"/>
      <c r="J97" s="223">
        <f>ROUND(I97*H97,2)</f>
        <v>0</v>
      </c>
      <c r="K97" s="219" t="s">
        <v>1541</v>
      </c>
      <c r="L97" s="47"/>
      <c r="M97" s="224" t="s">
        <v>19</v>
      </c>
      <c r="N97" s="225" t="s">
        <v>43</v>
      </c>
      <c r="O97" s="87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8" t="s">
        <v>111</v>
      </c>
      <c r="AT97" s="228" t="s">
        <v>209</v>
      </c>
      <c r="AU97" s="228" t="s">
        <v>79</v>
      </c>
      <c r="AY97" s="20" t="s">
        <v>207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0" t="s">
        <v>79</v>
      </c>
      <c r="BK97" s="229">
        <f>ROUND(I97*H97,2)</f>
        <v>0</v>
      </c>
      <c r="BL97" s="20" t="s">
        <v>111</v>
      </c>
      <c r="BM97" s="228" t="s">
        <v>81</v>
      </c>
    </row>
    <row r="98" spans="1:47" s="2" customFormat="1" ht="12">
      <c r="A98" s="41"/>
      <c r="B98" s="42"/>
      <c r="C98" s="43"/>
      <c r="D98" s="230" t="s">
        <v>215</v>
      </c>
      <c r="E98" s="43"/>
      <c r="F98" s="231" t="s">
        <v>1540</v>
      </c>
      <c r="G98" s="43"/>
      <c r="H98" s="43"/>
      <c r="I98" s="232"/>
      <c r="J98" s="43"/>
      <c r="K98" s="43"/>
      <c r="L98" s="47"/>
      <c r="M98" s="233"/>
      <c r="N98" s="234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215</v>
      </c>
      <c r="AU98" s="20" t="s">
        <v>79</v>
      </c>
    </row>
    <row r="99" spans="1:47" s="2" customFormat="1" ht="12">
      <c r="A99" s="41"/>
      <c r="B99" s="42"/>
      <c r="C99" s="43"/>
      <c r="D99" s="230" t="s">
        <v>1542</v>
      </c>
      <c r="E99" s="43"/>
      <c r="F99" s="300" t="s">
        <v>1543</v>
      </c>
      <c r="G99" s="43"/>
      <c r="H99" s="43"/>
      <c r="I99" s="232"/>
      <c r="J99" s="43"/>
      <c r="K99" s="43"/>
      <c r="L99" s="47"/>
      <c r="M99" s="233"/>
      <c r="N99" s="23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1542</v>
      </c>
      <c r="AU99" s="20" t="s">
        <v>79</v>
      </c>
    </row>
    <row r="100" spans="1:65" s="2" customFormat="1" ht="16.5" customHeight="1">
      <c r="A100" s="41"/>
      <c r="B100" s="42"/>
      <c r="C100" s="217" t="s">
        <v>81</v>
      </c>
      <c r="D100" s="217" t="s">
        <v>209</v>
      </c>
      <c r="E100" s="218" t="s">
        <v>1544</v>
      </c>
      <c r="F100" s="219" t="s">
        <v>1545</v>
      </c>
      <c r="G100" s="220" t="s">
        <v>244</v>
      </c>
      <c r="H100" s="221">
        <v>1</v>
      </c>
      <c r="I100" s="222"/>
      <c r="J100" s="223">
        <f>ROUND(I100*H100,2)</f>
        <v>0</v>
      </c>
      <c r="K100" s="219" t="s">
        <v>1541</v>
      </c>
      <c r="L100" s="47"/>
      <c r="M100" s="224" t="s">
        <v>19</v>
      </c>
      <c r="N100" s="225" t="s">
        <v>43</v>
      </c>
      <c r="O100" s="87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8" t="s">
        <v>111</v>
      </c>
      <c r="AT100" s="228" t="s">
        <v>209</v>
      </c>
      <c r="AU100" s="228" t="s">
        <v>79</v>
      </c>
      <c r="AY100" s="20" t="s">
        <v>207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20" t="s">
        <v>79</v>
      </c>
      <c r="BK100" s="229">
        <f>ROUND(I100*H100,2)</f>
        <v>0</v>
      </c>
      <c r="BL100" s="20" t="s">
        <v>111</v>
      </c>
      <c r="BM100" s="228" t="s">
        <v>111</v>
      </c>
    </row>
    <row r="101" spans="1:47" s="2" customFormat="1" ht="12">
      <c r="A101" s="41"/>
      <c r="B101" s="42"/>
      <c r="C101" s="43"/>
      <c r="D101" s="230" t="s">
        <v>215</v>
      </c>
      <c r="E101" s="43"/>
      <c r="F101" s="231" t="s">
        <v>1545</v>
      </c>
      <c r="G101" s="43"/>
      <c r="H101" s="43"/>
      <c r="I101" s="232"/>
      <c r="J101" s="43"/>
      <c r="K101" s="43"/>
      <c r="L101" s="47"/>
      <c r="M101" s="233"/>
      <c r="N101" s="23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215</v>
      </c>
      <c r="AU101" s="20" t="s">
        <v>79</v>
      </c>
    </row>
    <row r="102" spans="1:47" s="2" customFormat="1" ht="12">
      <c r="A102" s="41"/>
      <c r="B102" s="42"/>
      <c r="C102" s="43"/>
      <c r="D102" s="230" t="s">
        <v>1542</v>
      </c>
      <c r="E102" s="43"/>
      <c r="F102" s="300" t="s">
        <v>1546</v>
      </c>
      <c r="G102" s="43"/>
      <c r="H102" s="43"/>
      <c r="I102" s="232"/>
      <c r="J102" s="43"/>
      <c r="K102" s="43"/>
      <c r="L102" s="47"/>
      <c r="M102" s="233"/>
      <c r="N102" s="23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1542</v>
      </c>
      <c r="AU102" s="20" t="s">
        <v>79</v>
      </c>
    </row>
    <row r="103" spans="1:65" s="2" customFormat="1" ht="21.75" customHeight="1">
      <c r="A103" s="41"/>
      <c r="B103" s="42"/>
      <c r="C103" s="269" t="s">
        <v>92</v>
      </c>
      <c r="D103" s="269" t="s">
        <v>223</v>
      </c>
      <c r="E103" s="270" t="s">
        <v>1451</v>
      </c>
      <c r="F103" s="271" t="s">
        <v>1547</v>
      </c>
      <c r="G103" s="272" t="s">
        <v>244</v>
      </c>
      <c r="H103" s="273">
        <v>1</v>
      </c>
      <c r="I103" s="274"/>
      <c r="J103" s="275">
        <f>ROUND(I103*H103,2)</f>
        <v>0</v>
      </c>
      <c r="K103" s="271" t="s">
        <v>1541</v>
      </c>
      <c r="L103" s="276"/>
      <c r="M103" s="277" t="s">
        <v>19</v>
      </c>
      <c r="N103" s="278" t="s">
        <v>43</v>
      </c>
      <c r="O103" s="87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8" t="s">
        <v>227</v>
      </c>
      <c r="AT103" s="228" t="s">
        <v>223</v>
      </c>
      <c r="AU103" s="228" t="s">
        <v>79</v>
      </c>
      <c r="AY103" s="20" t="s">
        <v>207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20" t="s">
        <v>79</v>
      </c>
      <c r="BK103" s="229">
        <f>ROUND(I103*H103,2)</f>
        <v>0</v>
      </c>
      <c r="BL103" s="20" t="s">
        <v>111</v>
      </c>
      <c r="BM103" s="228" t="s">
        <v>250</v>
      </c>
    </row>
    <row r="104" spans="1:47" s="2" customFormat="1" ht="12">
      <c r="A104" s="41"/>
      <c r="B104" s="42"/>
      <c r="C104" s="43"/>
      <c r="D104" s="230" t="s">
        <v>215</v>
      </c>
      <c r="E104" s="43"/>
      <c r="F104" s="231" t="s">
        <v>1547</v>
      </c>
      <c r="G104" s="43"/>
      <c r="H104" s="43"/>
      <c r="I104" s="232"/>
      <c r="J104" s="43"/>
      <c r="K104" s="43"/>
      <c r="L104" s="47"/>
      <c r="M104" s="233"/>
      <c r="N104" s="234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215</v>
      </c>
      <c r="AU104" s="20" t="s">
        <v>79</v>
      </c>
    </row>
    <row r="105" spans="1:47" s="2" customFormat="1" ht="12">
      <c r="A105" s="41"/>
      <c r="B105" s="42"/>
      <c r="C105" s="43"/>
      <c r="D105" s="230" t="s">
        <v>1542</v>
      </c>
      <c r="E105" s="43"/>
      <c r="F105" s="300" t="s">
        <v>1548</v>
      </c>
      <c r="G105" s="43"/>
      <c r="H105" s="43"/>
      <c r="I105" s="232"/>
      <c r="J105" s="43"/>
      <c r="K105" s="43"/>
      <c r="L105" s="47"/>
      <c r="M105" s="233"/>
      <c r="N105" s="23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1542</v>
      </c>
      <c r="AU105" s="20" t="s">
        <v>79</v>
      </c>
    </row>
    <row r="106" spans="1:65" s="2" customFormat="1" ht="16.5" customHeight="1">
      <c r="A106" s="41"/>
      <c r="B106" s="42"/>
      <c r="C106" s="217" t="s">
        <v>111</v>
      </c>
      <c r="D106" s="217" t="s">
        <v>209</v>
      </c>
      <c r="E106" s="218" t="s">
        <v>1549</v>
      </c>
      <c r="F106" s="219" t="s">
        <v>1550</v>
      </c>
      <c r="G106" s="220" t="s">
        <v>244</v>
      </c>
      <c r="H106" s="221">
        <v>1</v>
      </c>
      <c r="I106" s="222"/>
      <c r="J106" s="223">
        <f>ROUND(I106*H106,2)</f>
        <v>0</v>
      </c>
      <c r="K106" s="219" t="s">
        <v>1541</v>
      </c>
      <c r="L106" s="47"/>
      <c r="M106" s="224" t="s">
        <v>19</v>
      </c>
      <c r="N106" s="225" t="s">
        <v>43</v>
      </c>
      <c r="O106" s="87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8" t="s">
        <v>111</v>
      </c>
      <c r="AT106" s="228" t="s">
        <v>209</v>
      </c>
      <c r="AU106" s="228" t="s">
        <v>79</v>
      </c>
      <c r="AY106" s="20" t="s">
        <v>207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20" t="s">
        <v>79</v>
      </c>
      <c r="BK106" s="229">
        <f>ROUND(I106*H106,2)</f>
        <v>0</v>
      </c>
      <c r="BL106" s="20" t="s">
        <v>111</v>
      </c>
      <c r="BM106" s="228" t="s">
        <v>227</v>
      </c>
    </row>
    <row r="107" spans="1:47" s="2" customFormat="1" ht="12">
      <c r="A107" s="41"/>
      <c r="B107" s="42"/>
      <c r="C107" s="43"/>
      <c r="D107" s="230" t="s">
        <v>215</v>
      </c>
      <c r="E107" s="43"/>
      <c r="F107" s="231" t="s">
        <v>1550</v>
      </c>
      <c r="G107" s="43"/>
      <c r="H107" s="43"/>
      <c r="I107" s="232"/>
      <c r="J107" s="43"/>
      <c r="K107" s="43"/>
      <c r="L107" s="47"/>
      <c r="M107" s="233"/>
      <c r="N107" s="23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215</v>
      </c>
      <c r="AU107" s="20" t="s">
        <v>79</v>
      </c>
    </row>
    <row r="108" spans="1:65" s="2" customFormat="1" ht="21.75" customHeight="1">
      <c r="A108" s="41"/>
      <c r="B108" s="42"/>
      <c r="C108" s="269" t="s">
        <v>241</v>
      </c>
      <c r="D108" s="269" t="s">
        <v>223</v>
      </c>
      <c r="E108" s="270" t="s">
        <v>1455</v>
      </c>
      <c r="F108" s="271" t="s">
        <v>1551</v>
      </c>
      <c r="G108" s="272" t="s">
        <v>654</v>
      </c>
      <c r="H108" s="273">
        <v>50</v>
      </c>
      <c r="I108" s="274"/>
      <c r="J108" s="275">
        <f>ROUND(I108*H108,2)</f>
        <v>0</v>
      </c>
      <c r="K108" s="271" t="s">
        <v>1541</v>
      </c>
      <c r="L108" s="276"/>
      <c r="M108" s="277" t="s">
        <v>19</v>
      </c>
      <c r="N108" s="278" t="s">
        <v>43</v>
      </c>
      <c r="O108" s="87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8" t="s">
        <v>227</v>
      </c>
      <c r="AT108" s="228" t="s">
        <v>223</v>
      </c>
      <c r="AU108" s="228" t="s">
        <v>79</v>
      </c>
      <c r="AY108" s="20" t="s">
        <v>207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20" t="s">
        <v>79</v>
      </c>
      <c r="BK108" s="229">
        <f>ROUND(I108*H108,2)</f>
        <v>0</v>
      </c>
      <c r="BL108" s="20" t="s">
        <v>111</v>
      </c>
      <c r="BM108" s="228" t="s">
        <v>282</v>
      </c>
    </row>
    <row r="109" spans="1:47" s="2" customFormat="1" ht="12">
      <c r="A109" s="41"/>
      <c r="B109" s="42"/>
      <c r="C109" s="43"/>
      <c r="D109" s="230" t="s">
        <v>215</v>
      </c>
      <c r="E109" s="43"/>
      <c r="F109" s="231" t="s">
        <v>1551</v>
      </c>
      <c r="G109" s="43"/>
      <c r="H109" s="43"/>
      <c r="I109" s="232"/>
      <c r="J109" s="43"/>
      <c r="K109" s="43"/>
      <c r="L109" s="47"/>
      <c r="M109" s="233"/>
      <c r="N109" s="23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215</v>
      </c>
      <c r="AU109" s="20" t="s">
        <v>79</v>
      </c>
    </row>
    <row r="110" spans="1:65" s="2" customFormat="1" ht="16.5" customHeight="1">
      <c r="A110" s="41"/>
      <c r="B110" s="42"/>
      <c r="C110" s="217" t="s">
        <v>250</v>
      </c>
      <c r="D110" s="217" t="s">
        <v>209</v>
      </c>
      <c r="E110" s="218" t="s">
        <v>1552</v>
      </c>
      <c r="F110" s="219" t="s">
        <v>1553</v>
      </c>
      <c r="G110" s="220" t="s">
        <v>654</v>
      </c>
      <c r="H110" s="221">
        <v>50</v>
      </c>
      <c r="I110" s="222"/>
      <c r="J110" s="223">
        <f>ROUND(I110*H110,2)</f>
        <v>0</v>
      </c>
      <c r="K110" s="219" t="s">
        <v>1541</v>
      </c>
      <c r="L110" s="47"/>
      <c r="M110" s="224" t="s">
        <v>19</v>
      </c>
      <c r="N110" s="225" t="s">
        <v>43</v>
      </c>
      <c r="O110" s="87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8" t="s">
        <v>111</v>
      </c>
      <c r="AT110" s="228" t="s">
        <v>209</v>
      </c>
      <c r="AU110" s="228" t="s">
        <v>79</v>
      </c>
      <c r="AY110" s="20" t="s">
        <v>207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20" t="s">
        <v>79</v>
      </c>
      <c r="BK110" s="229">
        <f>ROUND(I110*H110,2)</f>
        <v>0</v>
      </c>
      <c r="BL110" s="20" t="s">
        <v>111</v>
      </c>
      <c r="BM110" s="228" t="s">
        <v>8</v>
      </c>
    </row>
    <row r="111" spans="1:47" s="2" customFormat="1" ht="12">
      <c r="A111" s="41"/>
      <c r="B111" s="42"/>
      <c r="C111" s="43"/>
      <c r="D111" s="230" t="s">
        <v>215</v>
      </c>
      <c r="E111" s="43"/>
      <c r="F111" s="231" t="s">
        <v>1553</v>
      </c>
      <c r="G111" s="43"/>
      <c r="H111" s="43"/>
      <c r="I111" s="232"/>
      <c r="J111" s="43"/>
      <c r="K111" s="43"/>
      <c r="L111" s="47"/>
      <c r="M111" s="233"/>
      <c r="N111" s="23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215</v>
      </c>
      <c r="AU111" s="20" t="s">
        <v>79</v>
      </c>
    </row>
    <row r="112" spans="1:65" s="2" customFormat="1" ht="16.5" customHeight="1">
      <c r="A112" s="41"/>
      <c r="B112" s="42"/>
      <c r="C112" s="269" t="s">
        <v>257</v>
      </c>
      <c r="D112" s="269" t="s">
        <v>223</v>
      </c>
      <c r="E112" s="270" t="s">
        <v>1457</v>
      </c>
      <c r="F112" s="271" t="s">
        <v>1554</v>
      </c>
      <c r="G112" s="272" t="s">
        <v>654</v>
      </c>
      <c r="H112" s="273">
        <v>50</v>
      </c>
      <c r="I112" s="274"/>
      <c r="J112" s="275">
        <f>ROUND(I112*H112,2)</f>
        <v>0</v>
      </c>
      <c r="K112" s="271" t="s">
        <v>1541</v>
      </c>
      <c r="L112" s="276"/>
      <c r="M112" s="277" t="s">
        <v>19</v>
      </c>
      <c r="N112" s="278" t="s">
        <v>43</v>
      </c>
      <c r="O112" s="87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8" t="s">
        <v>227</v>
      </c>
      <c r="AT112" s="228" t="s">
        <v>223</v>
      </c>
      <c r="AU112" s="228" t="s">
        <v>79</v>
      </c>
      <c r="AY112" s="20" t="s">
        <v>207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20" t="s">
        <v>79</v>
      </c>
      <c r="BK112" s="229">
        <f>ROUND(I112*H112,2)</f>
        <v>0</v>
      </c>
      <c r="BL112" s="20" t="s">
        <v>111</v>
      </c>
      <c r="BM112" s="228" t="s">
        <v>342</v>
      </c>
    </row>
    <row r="113" spans="1:47" s="2" customFormat="1" ht="12">
      <c r="A113" s="41"/>
      <c r="B113" s="42"/>
      <c r="C113" s="43"/>
      <c r="D113" s="230" t="s">
        <v>215</v>
      </c>
      <c r="E113" s="43"/>
      <c r="F113" s="231" t="s">
        <v>1554</v>
      </c>
      <c r="G113" s="43"/>
      <c r="H113" s="43"/>
      <c r="I113" s="232"/>
      <c r="J113" s="43"/>
      <c r="K113" s="43"/>
      <c r="L113" s="47"/>
      <c r="M113" s="233"/>
      <c r="N113" s="234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215</v>
      </c>
      <c r="AU113" s="20" t="s">
        <v>79</v>
      </c>
    </row>
    <row r="114" spans="1:65" s="2" customFormat="1" ht="16.5" customHeight="1">
      <c r="A114" s="41"/>
      <c r="B114" s="42"/>
      <c r="C114" s="217" t="s">
        <v>227</v>
      </c>
      <c r="D114" s="217" t="s">
        <v>209</v>
      </c>
      <c r="E114" s="218" t="s">
        <v>1459</v>
      </c>
      <c r="F114" s="219" t="s">
        <v>1555</v>
      </c>
      <c r="G114" s="220" t="s">
        <v>654</v>
      </c>
      <c r="H114" s="221">
        <v>50</v>
      </c>
      <c r="I114" s="222"/>
      <c r="J114" s="223">
        <f>ROUND(I114*H114,2)</f>
        <v>0</v>
      </c>
      <c r="K114" s="219" t="s">
        <v>1541</v>
      </c>
      <c r="L114" s="47"/>
      <c r="M114" s="224" t="s">
        <v>19</v>
      </c>
      <c r="N114" s="225" t="s">
        <v>43</v>
      </c>
      <c r="O114" s="87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8" t="s">
        <v>111</v>
      </c>
      <c r="AT114" s="228" t="s">
        <v>209</v>
      </c>
      <c r="AU114" s="228" t="s">
        <v>79</v>
      </c>
      <c r="AY114" s="20" t="s">
        <v>207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20" t="s">
        <v>79</v>
      </c>
      <c r="BK114" s="229">
        <f>ROUND(I114*H114,2)</f>
        <v>0</v>
      </c>
      <c r="BL114" s="20" t="s">
        <v>111</v>
      </c>
      <c r="BM114" s="228" t="s">
        <v>351</v>
      </c>
    </row>
    <row r="115" spans="1:47" s="2" customFormat="1" ht="12">
      <c r="A115" s="41"/>
      <c r="B115" s="42"/>
      <c r="C115" s="43"/>
      <c r="D115" s="230" t="s">
        <v>215</v>
      </c>
      <c r="E115" s="43"/>
      <c r="F115" s="231" t="s">
        <v>1555</v>
      </c>
      <c r="G115" s="43"/>
      <c r="H115" s="43"/>
      <c r="I115" s="232"/>
      <c r="J115" s="43"/>
      <c r="K115" s="43"/>
      <c r="L115" s="47"/>
      <c r="M115" s="233"/>
      <c r="N115" s="23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215</v>
      </c>
      <c r="AU115" s="20" t="s">
        <v>79</v>
      </c>
    </row>
    <row r="116" spans="1:65" s="2" customFormat="1" ht="16.5" customHeight="1">
      <c r="A116" s="41"/>
      <c r="B116" s="42"/>
      <c r="C116" s="269" t="s">
        <v>272</v>
      </c>
      <c r="D116" s="269" t="s">
        <v>223</v>
      </c>
      <c r="E116" s="270" t="s">
        <v>1461</v>
      </c>
      <c r="F116" s="271" t="s">
        <v>1556</v>
      </c>
      <c r="G116" s="272" t="s">
        <v>226</v>
      </c>
      <c r="H116" s="273">
        <v>2.9</v>
      </c>
      <c r="I116" s="274"/>
      <c r="J116" s="275">
        <f>ROUND(I116*H116,2)</f>
        <v>0</v>
      </c>
      <c r="K116" s="271" t="s">
        <v>1541</v>
      </c>
      <c r="L116" s="276"/>
      <c r="M116" s="277" t="s">
        <v>19</v>
      </c>
      <c r="N116" s="278" t="s">
        <v>43</v>
      </c>
      <c r="O116" s="87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8" t="s">
        <v>227</v>
      </c>
      <c r="AT116" s="228" t="s">
        <v>223</v>
      </c>
      <c r="AU116" s="228" t="s">
        <v>79</v>
      </c>
      <c r="AY116" s="20" t="s">
        <v>207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20" t="s">
        <v>79</v>
      </c>
      <c r="BK116" s="229">
        <f>ROUND(I116*H116,2)</f>
        <v>0</v>
      </c>
      <c r="BL116" s="20" t="s">
        <v>111</v>
      </c>
      <c r="BM116" s="228" t="s">
        <v>359</v>
      </c>
    </row>
    <row r="117" spans="1:47" s="2" customFormat="1" ht="12">
      <c r="A117" s="41"/>
      <c r="B117" s="42"/>
      <c r="C117" s="43"/>
      <c r="D117" s="230" t="s">
        <v>215</v>
      </c>
      <c r="E117" s="43"/>
      <c r="F117" s="231" t="s">
        <v>1556</v>
      </c>
      <c r="G117" s="43"/>
      <c r="H117" s="43"/>
      <c r="I117" s="232"/>
      <c r="J117" s="43"/>
      <c r="K117" s="43"/>
      <c r="L117" s="47"/>
      <c r="M117" s="233"/>
      <c r="N117" s="23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215</v>
      </c>
      <c r="AU117" s="20" t="s">
        <v>79</v>
      </c>
    </row>
    <row r="118" spans="1:65" s="2" customFormat="1" ht="37.8" customHeight="1">
      <c r="A118" s="41"/>
      <c r="B118" s="42"/>
      <c r="C118" s="217" t="s">
        <v>282</v>
      </c>
      <c r="D118" s="217" t="s">
        <v>209</v>
      </c>
      <c r="E118" s="218" t="s">
        <v>1465</v>
      </c>
      <c r="F118" s="219" t="s">
        <v>1557</v>
      </c>
      <c r="G118" s="220" t="s">
        <v>244</v>
      </c>
      <c r="H118" s="221">
        <v>1</v>
      </c>
      <c r="I118" s="222"/>
      <c r="J118" s="223">
        <f>ROUND(I118*H118,2)</f>
        <v>0</v>
      </c>
      <c r="K118" s="219" t="s">
        <v>1541</v>
      </c>
      <c r="L118" s="47"/>
      <c r="M118" s="224" t="s">
        <v>19</v>
      </c>
      <c r="N118" s="225" t="s">
        <v>43</v>
      </c>
      <c r="O118" s="87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8" t="s">
        <v>111</v>
      </c>
      <c r="AT118" s="228" t="s">
        <v>209</v>
      </c>
      <c r="AU118" s="228" t="s">
        <v>79</v>
      </c>
      <c r="AY118" s="20" t="s">
        <v>207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20" t="s">
        <v>79</v>
      </c>
      <c r="BK118" s="229">
        <f>ROUND(I118*H118,2)</f>
        <v>0</v>
      </c>
      <c r="BL118" s="20" t="s">
        <v>111</v>
      </c>
      <c r="BM118" s="228" t="s">
        <v>367</v>
      </c>
    </row>
    <row r="119" spans="1:47" s="2" customFormat="1" ht="12">
      <c r="A119" s="41"/>
      <c r="B119" s="42"/>
      <c r="C119" s="43"/>
      <c r="D119" s="230" t="s">
        <v>215</v>
      </c>
      <c r="E119" s="43"/>
      <c r="F119" s="231" t="s">
        <v>1557</v>
      </c>
      <c r="G119" s="43"/>
      <c r="H119" s="43"/>
      <c r="I119" s="232"/>
      <c r="J119" s="43"/>
      <c r="K119" s="43"/>
      <c r="L119" s="47"/>
      <c r="M119" s="233"/>
      <c r="N119" s="23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215</v>
      </c>
      <c r="AU119" s="20" t="s">
        <v>79</v>
      </c>
    </row>
    <row r="120" spans="1:65" s="2" customFormat="1" ht="21.75" customHeight="1">
      <c r="A120" s="41"/>
      <c r="B120" s="42"/>
      <c r="C120" s="269" t="s">
        <v>292</v>
      </c>
      <c r="D120" s="269" t="s">
        <v>223</v>
      </c>
      <c r="E120" s="270" t="s">
        <v>1467</v>
      </c>
      <c r="F120" s="271" t="s">
        <v>1558</v>
      </c>
      <c r="G120" s="272" t="s">
        <v>244</v>
      </c>
      <c r="H120" s="273">
        <v>1</v>
      </c>
      <c r="I120" s="274"/>
      <c r="J120" s="275">
        <f>ROUND(I120*H120,2)</f>
        <v>0</v>
      </c>
      <c r="K120" s="271" t="s">
        <v>1541</v>
      </c>
      <c r="L120" s="276"/>
      <c r="M120" s="277" t="s">
        <v>19</v>
      </c>
      <c r="N120" s="278" t="s">
        <v>43</v>
      </c>
      <c r="O120" s="87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8" t="s">
        <v>227</v>
      </c>
      <c r="AT120" s="228" t="s">
        <v>223</v>
      </c>
      <c r="AU120" s="228" t="s">
        <v>79</v>
      </c>
      <c r="AY120" s="20" t="s">
        <v>207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20" t="s">
        <v>79</v>
      </c>
      <c r="BK120" s="229">
        <f>ROUND(I120*H120,2)</f>
        <v>0</v>
      </c>
      <c r="BL120" s="20" t="s">
        <v>111</v>
      </c>
      <c r="BM120" s="228" t="s">
        <v>375</v>
      </c>
    </row>
    <row r="121" spans="1:47" s="2" customFormat="1" ht="12">
      <c r="A121" s="41"/>
      <c r="B121" s="42"/>
      <c r="C121" s="43"/>
      <c r="D121" s="230" t="s">
        <v>215</v>
      </c>
      <c r="E121" s="43"/>
      <c r="F121" s="231" t="s">
        <v>1558</v>
      </c>
      <c r="G121" s="43"/>
      <c r="H121" s="43"/>
      <c r="I121" s="232"/>
      <c r="J121" s="43"/>
      <c r="K121" s="43"/>
      <c r="L121" s="47"/>
      <c r="M121" s="233"/>
      <c r="N121" s="23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215</v>
      </c>
      <c r="AU121" s="20" t="s">
        <v>79</v>
      </c>
    </row>
    <row r="122" spans="1:65" s="2" customFormat="1" ht="16.5" customHeight="1">
      <c r="A122" s="41"/>
      <c r="B122" s="42"/>
      <c r="C122" s="217" t="s">
        <v>8</v>
      </c>
      <c r="D122" s="217" t="s">
        <v>209</v>
      </c>
      <c r="E122" s="218" t="s">
        <v>1469</v>
      </c>
      <c r="F122" s="219" t="s">
        <v>1559</v>
      </c>
      <c r="G122" s="220" t="s">
        <v>244</v>
      </c>
      <c r="H122" s="221">
        <v>1</v>
      </c>
      <c r="I122" s="222"/>
      <c r="J122" s="223">
        <f>ROUND(I122*H122,2)</f>
        <v>0</v>
      </c>
      <c r="K122" s="219" t="s">
        <v>1541</v>
      </c>
      <c r="L122" s="47"/>
      <c r="M122" s="224" t="s">
        <v>19</v>
      </c>
      <c r="N122" s="225" t="s">
        <v>43</v>
      </c>
      <c r="O122" s="87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8" t="s">
        <v>111</v>
      </c>
      <c r="AT122" s="228" t="s">
        <v>209</v>
      </c>
      <c r="AU122" s="228" t="s">
        <v>79</v>
      </c>
      <c r="AY122" s="20" t="s">
        <v>207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20" t="s">
        <v>79</v>
      </c>
      <c r="BK122" s="229">
        <f>ROUND(I122*H122,2)</f>
        <v>0</v>
      </c>
      <c r="BL122" s="20" t="s">
        <v>111</v>
      </c>
      <c r="BM122" s="228" t="s">
        <v>384</v>
      </c>
    </row>
    <row r="123" spans="1:47" s="2" customFormat="1" ht="12">
      <c r="A123" s="41"/>
      <c r="B123" s="42"/>
      <c r="C123" s="43"/>
      <c r="D123" s="230" t="s">
        <v>215</v>
      </c>
      <c r="E123" s="43"/>
      <c r="F123" s="231" t="s">
        <v>1559</v>
      </c>
      <c r="G123" s="43"/>
      <c r="H123" s="43"/>
      <c r="I123" s="232"/>
      <c r="J123" s="43"/>
      <c r="K123" s="43"/>
      <c r="L123" s="47"/>
      <c r="M123" s="233"/>
      <c r="N123" s="23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215</v>
      </c>
      <c r="AU123" s="20" t="s">
        <v>79</v>
      </c>
    </row>
    <row r="124" spans="1:65" s="2" customFormat="1" ht="16.5" customHeight="1">
      <c r="A124" s="41"/>
      <c r="B124" s="42"/>
      <c r="C124" s="269" t="s">
        <v>328</v>
      </c>
      <c r="D124" s="269" t="s">
        <v>223</v>
      </c>
      <c r="E124" s="270" t="s">
        <v>1560</v>
      </c>
      <c r="F124" s="271" t="s">
        <v>1561</v>
      </c>
      <c r="G124" s="272" t="s">
        <v>244</v>
      </c>
      <c r="H124" s="273">
        <v>1</v>
      </c>
      <c r="I124" s="274"/>
      <c r="J124" s="275">
        <f>ROUND(I124*H124,2)</f>
        <v>0</v>
      </c>
      <c r="K124" s="271" t="s">
        <v>1541</v>
      </c>
      <c r="L124" s="276"/>
      <c r="M124" s="277" t="s">
        <v>19</v>
      </c>
      <c r="N124" s="278" t="s">
        <v>43</v>
      </c>
      <c r="O124" s="87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28" t="s">
        <v>227</v>
      </c>
      <c r="AT124" s="228" t="s">
        <v>223</v>
      </c>
      <c r="AU124" s="228" t="s">
        <v>79</v>
      </c>
      <c r="AY124" s="20" t="s">
        <v>207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20" t="s">
        <v>79</v>
      </c>
      <c r="BK124" s="229">
        <f>ROUND(I124*H124,2)</f>
        <v>0</v>
      </c>
      <c r="BL124" s="20" t="s">
        <v>111</v>
      </c>
      <c r="BM124" s="228" t="s">
        <v>393</v>
      </c>
    </row>
    <row r="125" spans="1:47" s="2" customFormat="1" ht="12">
      <c r="A125" s="41"/>
      <c r="B125" s="42"/>
      <c r="C125" s="43"/>
      <c r="D125" s="230" t="s">
        <v>215</v>
      </c>
      <c r="E125" s="43"/>
      <c r="F125" s="231" t="s">
        <v>1561</v>
      </c>
      <c r="G125" s="43"/>
      <c r="H125" s="43"/>
      <c r="I125" s="232"/>
      <c r="J125" s="43"/>
      <c r="K125" s="43"/>
      <c r="L125" s="47"/>
      <c r="M125" s="233"/>
      <c r="N125" s="23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215</v>
      </c>
      <c r="AU125" s="20" t="s">
        <v>79</v>
      </c>
    </row>
    <row r="126" spans="1:65" s="2" customFormat="1" ht="16.5" customHeight="1">
      <c r="A126" s="41"/>
      <c r="B126" s="42"/>
      <c r="C126" s="217" t="s">
        <v>342</v>
      </c>
      <c r="D126" s="217" t="s">
        <v>209</v>
      </c>
      <c r="E126" s="218" t="s">
        <v>1562</v>
      </c>
      <c r="F126" s="219" t="s">
        <v>1563</v>
      </c>
      <c r="G126" s="220" t="s">
        <v>244</v>
      </c>
      <c r="H126" s="221">
        <v>1</v>
      </c>
      <c r="I126" s="222"/>
      <c r="J126" s="223">
        <f>ROUND(I126*H126,2)</f>
        <v>0</v>
      </c>
      <c r="K126" s="219" t="s">
        <v>1541</v>
      </c>
      <c r="L126" s="47"/>
      <c r="M126" s="224" t="s">
        <v>19</v>
      </c>
      <c r="N126" s="225" t="s">
        <v>43</v>
      </c>
      <c r="O126" s="87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8" t="s">
        <v>111</v>
      </c>
      <c r="AT126" s="228" t="s">
        <v>209</v>
      </c>
      <c r="AU126" s="228" t="s">
        <v>79</v>
      </c>
      <c r="AY126" s="20" t="s">
        <v>207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20" t="s">
        <v>79</v>
      </c>
      <c r="BK126" s="229">
        <f>ROUND(I126*H126,2)</f>
        <v>0</v>
      </c>
      <c r="BL126" s="20" t="s">
        <v>111</v>
      </c>
      <c r="BM126" s="228" t="s">
        <v>402</v>
      </c>
    </row>
    <row r="127" spans="1:47" s="2" customFormat="1" ht="12">
      <c r="A127" s="41"/>
      <c r="B127" s="42"/>
      <c r="C127" s="43"/>
      <c r="D127" s="230" t="s">
        <v>215</v>
      </c>
      <c r="E127" s="43"/>
      <c r="F127" s="231" t="s">
        <v>1563</v>
      </c>
      <c r="G127" s="43"/>
      <c r="H127" s="43"/>
      <c r="I127" s="232"/>
      <c r="J127" s="43"/>
      <c r="K127" s="43"/>
      <c r="L127" s="47"/>
      <c r="M127" s="233"/>
      <c r="N127" s="23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215</v>
      </c>
      <c r="AU127" s="20" t="s">
        <v>79</v>
      </c>
    </row>
    <row r="128" spans="1:65" s="2" customFormat="1" ht="24.15" customHeight="1">
      <c r="A128" s="41"/>
      <c r="B128" s="42"/>
      <c r="C128" s="269" t="s">
        <v>347</v>
      </c>
      <c r="D128" s="269" t="s">
        <v>223</v>
      </c>
      <c r="E128" s="270" t="s">
        <v>1564</v>
      </c>
      <c r="F128" s="271" t="s">
        <v>1565</v>
      </c>
      <c r="G128" s="272" t="s">
        <v>244</v>
      </c>
      <c r="H128" s="273">
        <v>5</v>
      </c>
      <c r="I128" s="274"/>
      <c r="J128" s="275">
        <f>ROUND(I128*H128,2)</f>
        <v>0</v>
      </c>
      <c r="K128" s="271" t="s">
        <v>1541</v>
      </c>
      <c r="L128" s="276"/>
      <c r="M128" s="277" t="s">
        <v>19</v>
      </c>
      <c r="N128" s="278" t="s">
        <v>43</v>
      </c>
      <c r="O128" s="87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8" t="s">
        <v>227</v>
      </c>
      <c r="AT128" s="228" t="s">
        <v>223</v>
      </c>
      <c r="AU128" s="228" t="s">
        <v>79</v>
      </c>
      <c r="AY128" s="20" t="s">
        <v>207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20" t="s">
        <v>79</v>
      </c>
      <c r="BK128" s="229">
        <f>ROUND(I128*H128,2)</f>
        <v>0</v>
      </c>
      <c r="BL128" s="20" t="s">
        <v>111</v>
      </c>
      <c r="BM128" s="228" t="s">
        <v>410</v>
      </c>
    </row>
    <row r="129" spans="1:47" s="2" customFormat="1" ht="12">
      <c r="A129" s="41"/>
      <c r="B129" s="42"/>
      <c r="C129" s="43"/>
      <c r="D129" s="230" t="s">
        <v>215</v>
      </c>
      <c r="E129" s="43"/>
      <c r="F129" s="231" t="s">
        <v>1565</v>
      </c>
      <c r="G129" s="43"/>
      <c r="H129" s="43"/>
      <c r="I129" s="232"/>
      <c r="J129" s="43"/>
      <c r="K129" s="43"/>
      <c r="L129" s="47"/>
      <c r="M129" s="233"/>
      <c r="N129" s="23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215</v>
      </c>
      <c r="AU129" s="20" t="s">
        <v>79</v>
      </c>
    </row>
    <row r="130" spans="1:47" s="2" customFormat="1" ht="12">
      <c r="A130" s="41"/>
      <c r="B130" s="42"/>
      <c r="C130" s="43"/>
      <c r="D130" s="230" t="s">
        <v>1542</v>
      </c>
      <c r="E130" s="43"/>
      <c r="F130" s="300" t="s">
        <v>1566</v>
      </c>
      <c r="G130" s="43"/>
      <c r="H130" s="43"/>
      <c r="I130" s="232"/>
      <c r="J130" s="43"/>
      <c r="K130" s="43"/>
      <c r="L130" s="47"/>
      <c r="M130" s="233"/>
      <c r="N130" s="23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1542</v>
      </c>
      <c r="AU130" s="20" t="s">
        <v>79</v>
      </c>
    </row>
    <row r="131" spans="1:65" s="2" customFormat="1" ht="16.5" customHeight="1">
      <c r="A131" s="41"/>
      <c r="B131" s="42"/>
      <c r="C131" s="217" t="s">
        <v>351</v>
      </c>
      <c r="D131" s="217" t="s">
        <v>209</v>
      </c>
      <c r="E131" s="218" t="s">
        <v>1567</v>
      </c>
      <c r="F131" s="219" t="s">
        <v>1568</v>
      </c>
      <c r="G131" s="220" t="s">
        <v>244</v>
      </c>
      <c r="H131" s="221">
        <v>5</v>
      </c>
      <c r="I131" s="222"/>
      <c r="J131" s="223">
        <f>ROUND(I131*H131,2)</f>
        <v>0</v>
      </c>
      <c r="K131" s="219" t="s">
        <v>1541</v>
      </c>
      <c r="L131" s="47"/>
      <c r="M131" s="224" t="s">
        <v>19</v>
      </c>
      <c r="N131" s="225" t="s">
        <v>43</v>
      </c>
      <c r="O131" s="87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28" t="s">
        <v>111</v>
      </c>
      <c r="AT131" s="228" t="s">
        <v>209</v>
      </c>
      <c r="AU131" s="228" t="s">
        <v>79</v>
      </c>
      <c r="AY131" s="20" t="s">
        <v>207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20" t="s">
        <v>79</v>
      </c>
      <c r="BK131" s="229">
        <f>ROUND(I131*H131,2)</f>
        <v>0</v>
      </c>
      <c r="BL131" s="20" t="s">
        <v>111</v>
      </c>
      <c r="BM131" s="228" t="s">
        <v>421</v>
      </c>
    </row>
    <row r="132" spans="1:47" s="2" customFormat="1" ht="12">
      <c r="A132" s="41"/>
      <c r="B132" s="42"/>
      <c r="C132" s="43"/>
      <c r="D132" s="230" t="s">
        <v>215</v>
      </c>
      <c r="E132" s="43"/>
      <c r="F132" s="231" t="s">
        <v>1568</v>
      </c>
      <c r="G132" s="43"/>
      <c r="H132" s="43"/>
      <c r="I132" s="232"/>
      <c r="J132" s="43"/>
      <c r="K132" s="43"/>
      <c r="L132" s="47"/>
      <c r="M132" s="233"/>
      <c r="N132" s="234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215</v>
      </c>
      <c r="AU132" s="20" t="s">
        <v>79</v>
      </c>
    </row>
    <row r="133" spans="1:65" s="2" customFormat="1" ht="24.15" customHeight="1">
      <c r="A133" s="41"/>
      <c r="B133" s="42"/>
      <c r="C133" s="269" t="s">
        <v>355</v>
      </c>
      <c r="D133" s="269" t="s">
        <v>223</v>
      </c>
      <c r="E133" s="270" t="s">
        <v>1564</v>
      </c>
      <c r="F133" s="271" t="s">
        <v>1565</v>
      </c>
      <c r="G133" s="272" t="s">
        <v>244</v>
      </c>
      <c r="H133" s="273">
        <v>5</v>
      </c>
      <c r="I133" s="274"/>
      <c r="J133" s="275">
        <f>ROUND(I133*H133,2)</f>
        <v>0</v>
      </c>
      <c r="K133" s="271" t="s">
        <v>1541</v>
      </c>
      <c r="L133" s="276"/>
      <c r="M133" s="277" t="s">
        <v>19</v>
      </c>
      <c r="N133" s="278" t="s">
        <v>43</v>
      </c>
      <c r="O133" s="87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28" t="s">
        <v>227</v>
      </c>
      <c r="AT133" s="228" t="s">
        <v>223</v>
      </c>
      <c r="AU133" s="228" t="s">
        <v>79</v>
      </c>
      <c r="AY133" s="20" t="s">
        <v>207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20" t="s">
        <v>79</v>
      </c>
      <c r="BK133" s="229">
        <f>ROUND(I133*H133,2)</f>
        <v>0</v>
      </c>
      <c r="BL133" s="20" t="s">
        <v>111</v>
      </c>
      <c r="BM133" s="228" t="s">
        <v>448</v>
      </c>
    </row>
    <row r="134" spans="1:47" s="2" customFormat="1" ht="12">
      <c r="A134" s="41"/>
      <c r="B134" s="42"/>
      <c r="C134" s="43"/>
      <c r="D134" s="230" t="s">
        <v>215</v>
      </c>
      <c r="E134" s="43"/>
      <c r="F134" s="231" t="s">
        <v>1565</v>
      </c>
      <c r="G134" s="43"/>
      <c r="H134" s="43"/>
      <c r="I134" s="232"/>
      <c r="J134" s="43"/>
      <c r="K134" s="43"/>
      <c r="L134" s="47"/>
      <c r="M134" s="233"/>
      <c r="N134" s="23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215</v>
      </c>
      <c r="AU134" s="20" t="s">
        <v>79</v>
      </c>
    </row>
    <row r="135" spans="1:47" s="2" customFormat="1" ht="12">
      <c r="A135" s="41"/>
      <c r="B135" s="42"/>
      <c r="C135" s="43"/>
      <c r="D135" s="230" t="s">
        <v>1542</v>
      </c>
      <c r="E135" s="43"/>
      <c r="F135" s="300" t="s">
        <v>1566</v>
      </c>
      <c r="G135" s="43"/>
      <c r="H135" s="43"/>
      <c r="I135" s="232"/>
      <c r="J135" s="43"/>
      <c r="K135" s="43"/>
      <c r="L135" s="47"/>
      <c r="M135" s="233"/>
      <c r="N135" s="234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1542</v>
      </c>
      <c r="AU135" s="20" t="s">
        <v>79</v>
      </c>
    </row>
    <row r="136" spans="1:65" s="2" customFormat="1" ht="16.5" customHeight="1">
      <c r="A136" s="41"/>
      <c r="B136" s="42"/>
      <c r="C136" s="217" t="s">
        <v>359</v>
      </c>
      <c r="D136" s="217" t="s">
        <v>209</v>
      </c>
      <c r="E136" s="218" t="s">
        <v>1567</v>
      </c>
      <c r="F136" s="219" t="s">
        <v>1568</v>
      </c>
      <c r="G136" s="220" t="s">
        <v>244</v>
      </c>
      <c r="H136" s="221">
        <v>5</v>
      </c>
      <c r="I136" s="222"/>
      <c r="J136" s="223">
        <f>ROUND(I136*H136,2)</f>
        <v>0</v>
      </c>
      <c r="K136" s="219" t="s">
        <v>1541</v>
      </c>
      <c r="L136" s="47"/>
      <c r="M136" s="224" t="s">
        <v>19</v>
      </c>
      <c r="N136" s="225" t="s">
        <v>43</v>
      </c>
      <c r="O136" s="87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28" t="s">
        <v>111</v>
      </c>
      <c r="AT136" s="228" t="s">
        <v>209</v>
      </c>
      <c r="AU136" s="228" t="s">
        <v>79</v>
      </c>
      <c r="AY136" s="20" t="s">
        <v>207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20" t="s">
        <v>79</v>
      </c>
      <c r="BK136" s="229">
        <f>ROUND(I136*H136,2)</f>
        <v>0</v>
      </c>
      <c r="BL136" s="20" t="s">
        <v>111</v>
      </c>
      <c r="BM136" s="228" t="s">
        <v>461</v>
      </c>
    </row>
    <row r="137" spans="1:47" s="2" customFormat="1" ht="12">
      <c r="A137" s="41"/>
      <c r="B137" s="42"/>
      <c r="C137" s="43"/>
      <c r="D137" s="230" t="s">
        <v>215</v>
      </c>
      <c r="E137" s="43"/>
      <c r="F137" s="231" t="s">
        <v>1568</v>
      </c>
      <c r="G137" s="43"/>
      <c r="H137" s="43"/>
      <c r="I137" s="232"/>
      <c r="J137" s="43"/>
      <c r="K137" s="43"/>
      <c r="L137" s="47"/>
      <c r="M137" s="233"/>
      <c r="N137" s="234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215</v>
      </c>
      <c r="AU137" s="20" t="s">
        <v>79</v>
      </c>
    </row>
    <row r="138" spans="1:65" s="2" customFormat="1" ht="16.5" customHeight="1">
      <c r="A138" s="41"/>
      <c r="B138" s="42"/>
      <c r="C138" s="269" t="s">
        <v>363</v>
      </c>
      <c r="D138" s="269" t="s">
        <v>223</v>
      </c>
      <c r="E138" s="270" t="s">
        <v>1475</v>
      </c>
      <c r="F138" s="271" t="s">
        <v>1569</v>
      </c>
      <c r="G138" s="272" t="s">
        <v>244</v>
      </c>
      <c r="H138" s="273">
        <v>8</v>
      </c>
      <c r="I138" s="274"/>
      <c r="J138" s="275">
        <f>ROUND(I138*H138,2)</f>
        <v>0</v>
      </c>
      <c r="K138" s="271" t="s">
        <v>1541</v>
      </c>
      <c r="L138" s="276"/>
      <c r="M138" s="277" t="s">
        <v>19</v>
      </c>
      <c r="N138" s="278" t="s">
        <v>43</v>
      </c>
      <c r="O138" s="87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8" t="s">
        <v>227</v>
      </c>
      <c r="AT138" s="228" t="s">
        <v>223</v>
      </c>
      <c r="AU138" s="228" t="s">
        <v>79</v>
      </c>
      <c r="AY138" s="20" t="s">
        <v>207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20" t="s">
        <v>79</v>
      </c>
      <c r="BK138" s="229">
        <f>ROUND(I138*H138,2)</f>
        <v>0</v>
      </c>
      <c r="BL138" s="20" t="s">
        <v>111</v>
      </c>
      <c r="BM138" s="228" t="s">
        <v>475</v>
      </c>
    </row>
    <row r="139" spans="1:47" s="2" customFormat="1" ht="12">
      <c r="A139" s="41"/>
      <c r="B139" s="42"/>
      <c r="C139" s="43"/>
      <c r="D139" s="230" t="s">
        <v>215</v>
      </c>
      <c r="E139" s="43"/>
      <c r="F139" s="231" t="s">
        <v>1569</v>
      </c>
      <c r="G139" s="43"/>
      <c r="H139" s="43"/>
      <c r="I139" s="232"/>
      <c r="J139" s="43"/>
      <c r="K139" s="43"/>
      <c r="L139" s="47"/>
      <c r="M139" s="233"/>
      <c r="N139" s="234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215</v>
      </c>
      <c r="AU139" s="20" t="s">
        <v>79</v>
      </c>
    </row>
    <row r="140" spans="1:47" s="2" customFormat="1" ht="12">
      <c r="A140" s="41"/>
      <c r="B140" s="42"/>
      <c r="C140" s="43"/>
      <c r="D140" s="230" t="s">
        <v>1542</v>
      </c>
      <c r="E140" s="43"/>
      <c r="F140" s="300" t="s">
        <v>1570</v>
      </c>
      <c r="G140" s="43"/>
      <c r="H140" s="43"/>
      <c r="I140" s="232"/>
      <c r="J140" s="43"/>
      <c r="K140" s="43"/>
      <c r="L140" s="47"/>
      <c r="M140" s="233"/>
      <c r="N140" s="23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1542</v>
      </c>
      <c r="AU140" s="20" t="s">
        <v>79</v>
      </c>
    </row>
    <row r="141" spans="1:65" s="2" customFormat="1" ht="16.5" customHeight="1">
      <c r="A141" s="41"/>
      <c r="B141" s="42"/>
      <c r="C141" s="217" t="s">
        <v>367</v>
      </c>
      <c r="D141" s="217" t="s">
        <v>209</v>
      </c>
      <c r="E141" s="218" t="s">
        <v>1571</v>
      </c>
      <c r="F141" s="219" t="s">
        <v>1572</v>
      </c>
      <c r="G141" s="220" t="s">
        <v>244</v>
      </c>
      <c r="H141" s="221">
        <v>8</v>
      </c>
      <c r="I141" s="222"/>
      <c r="J141" s="223">
        <f>ROUND(I141*H141,2)</f>
        <v>0</v>
      </c>
      <c r="K141" s="219" t="s">
        <v>1541</v>
      </c>
      <c r="L141" s="47"/>
      <c r="M141" s="224" t="s">
        <v>19</v>
      </c>
      <c r="N141" s="225" t="s">
        <v>43</v>
      </c>
      <c r="O141" s="87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28" t="s">
        <v>111</v>
      </c>
      <c r="AT141" s="228" t="s">
        <v>209</v>
      </c>
      <c r="AU141" s="228" t="s">
        <v>79</v>
      </c>
      <c r="AY141" s="20" t="s">
        <v>207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20" t="s">
        <v>79</v>
      </c>
      <c r="BK141" s="229">
        <f>ROUND(I141*H141,2)</f>
        <v>0</v>
      </c>
      <c r="BL141" s="20" t="s">
        <v>111</v>
      </c>
      <c r="BM141" s="228" t="s">
        <v>488</v>
      </c>
    </row>
    <row r="142" spans="1:47" s="2" customFormat="1" ht="12">
      <c r="A142" s="41"/>
      <c r="B142" s="42"/>
      <c r="C142" s="43"/>
      <c r="D142" s="230" t="s">
        <v>215</v>
      </c>
      <c r="E142" s="43"/>
      <c r="F142" s="231" t="s">
        <v>1572</v>
      </c>
      <c r="G142" s="43"/>
      <c r="H142" s="43"/>
      <c r="I142" s="232"/>
      <c r="J142" s="43"/>
      <c r="K142" s="43"/>
      <c r="L142" s="47"/>
      <c r="M142" s="233"/>
      <c r="N142" s="234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215</v>
      </c>
      <c r="AU142" s="20" t="s">
        <v>79</v>
      </c>
    </row>
    <row r="143" spans="1:65" s="2" customFormat="1" ht="24.15" customHeight="1">
      <c r="A143" s="41"/>
      <c r="B143" s="42"/>
      <c r="C143" s="269" t="s">
        <v>7</v>
      </c>
      <c r="D143" s="269" t="s">
        <v>223</v>
      </c>
      <c r="E143" s="270" t="s">
        <v>1573</v>
      </c>
      <c r="F143" s="271" t="s">
        <v>1574</v>
      </c>
      <c r="G143" s="272" t="s">
        <v>244</v>
      </c>
      <c r="H143" s="273">
        <v>2</v>
      </c>
      <c r="I143" s="274"/>
      <c r="J143" s="275">
        <f>ROUND(I143*H143,2)</f>
        <v>0</v>
      </c>
      <c r="K143" s="271" t="s">
        <v>1541</v>
      </c>
      <c r="L143" s="276"/>
      <c r="M143" s="277" t="s">
        <v>19</v>
      </c>
      <c r="N143" s="278" t="s">
        <v>43</v>
      </c>
      <c r="O143" s="87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8" t="s">
        <v>227</v>
      </c>
      <c r="AT143" s="228" t="s">
        <v>223</v>
      </c>
      <c r="AU143" s="228" t="s">
        <v>79</v>
      </c>
      <c r="AY143" s="20" t="s">
        <v>207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20" t="s">
        <v>79</v>
      </c>
      <c r="BK143" s="229">
        <f>ROUND(I143*H143,2)</f>
        <v>0</v>
      </c>
      <c r="BL143" s="20" t="s">
        <v>111</v>
      </c>
      <c r="BM143" s="228" t="s">
        <v>509</v>
      </c>
    </row>
    <row r="144" spans="1:47" s="2" customFormat="1" ht="12">
      <c r="A144" s="41"/>
      <c r="B144" s="42"/>
      <c r="C144" s="43"/>
      <c r="D144" s="230" t="s">
        <v>215</v>
      </c>
      <c r="E144" s="43"/>
      <c r="F144" s="231" t="s">
        <v>1574</v>
      </c>
      <c r="G144" s="43"/>
      <c r="H144" s="43"/>
      <c r="I144" s="232"/>
      <c r="J144" s="43"/>
      <c r="K144" s="43"/>
      <c r="L144" s="47"/>
      <c r="M144" s="233"/>
      <c r="N144" s="23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215</v>
      </c>
      <c r="AU144" s="20" t="s">
        <v>79</v>
      </c>
    </row>
    <row r="145" spans="1:47" s="2" customFormat="1" ht="12">
      <c r="A145" s="41"/>
      <c r="B145" s="42"/>
      <c r="C145" s="43"/>
      <c r="D145" s="230" t="s">
        <v>1542</v>
      </c>
      <c r="E145" s="43"/>
      <c r="F145" s="300" t="s">
        <v>1575</v>
      </c>
      <c r="G145" s="43"/>
      <c r="H145" s="43"/>
      <c r="I145" s="232"/>
      <c r="J145" s="43"/>
      <c r="K145" s="43"/>
      <c r="L145" s="47"/>
      <c r="M145" s="233"/>
      <c r="N145" s="234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1542</v>
      </c>
      <c r="AU145" s="20" t="s">
        <v>79</v>
      </c>
    </row>
    <row r="146" spans="1:65" s="2" customFormat="1" ht="16.5" customHeight="1">
      <c r="A146" s="41"/>
      <c r="B146" s="42"/>
      <c r="C146" s="217" t="s">
        <v>375</v>
      </c>
      <c r="D146" s="217" t="s">
        <v>209</v>
      </c>
      <c r="E146" s="218" t="s">
        <v>1576</v>
      </c>
      <c r="F146" s="219" t="s">
        <v>1577</v>
      </c>
      <c r="G146" s="220" t="s">
        <v>244</v>
      </c>
      <c r="H146" s="221">
        <v>2</v>
      </c>
      <c r="I146" s="222"/>
      <c r="J146" s="223">
        <f>ROUND(I146*H146,2)</f>
        <v>0</v>
      </c>
      <c r="K146" s="219" t="s">
        <v>1541</v>
      </c>
      <c r="L146" s="47"/>
      <c r="M146" s="224" t="s">
        <v>19</v>
      </c>
      <c r="N146" s="225" t="s">
        <v>43</v>
      </c>
      <c r="O146" s="87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8" t="s">
        <v>111</v>
      </c>
      <c r="AT146" s="228" t="s">
        <v>209</v>
      </c>
      <c r="AU146" s="228" t="s">
        <v>79</v>
      </c>
      <c r="AY146" s="20" t="s">
        <v>207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20" t="s">
        <v>79</v>
      </c>
      <c r="BK146" s="229">
        <f>ROUND(I146*H146,2)</f>
        <v>0</v>
      </c>
      <c r="BL146" s="20" t="s">
        <v>111</v>
      </c>
      <c r="BM146" s="228" t="s">
        <v>523</v>
      </c>
    </row>
    <row r="147" spans="1:47" s="2" customFormat="1" ht="12">
      <c r="A147" s="41"/>
      <c r="B147" s="42"/>
      <c r="C147" s="43"/>
      <c r="D147" s="230" t="s">
        <v>215</v>
      </c>
      <c r="E147" s="43"/>
      <c r="F147" s="231" t="s">
        <v>1577</v>
      </c>
      <c r="G147" s="43"/>
      <c r="H147" s="43"/>
      <c r="I147" s="232"/>
      <c r="J147" s="43"/>
      <c r="K147" s="43"/>
      <c r="L147" s="47"/>
      <c r="M147" s="233"/>
      <c r="N147" s="23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215</v>
      </c>
      <c r="AU147" s="20" t="s">
        <v>79</v>
      </c>
    </row>
    <row r="148" spans="1:47" s="2" customFormat="1" ht="12">
      <c r="A148" s="41"/>
      <c r="B148" s="42"/>
      <c r="C148" s="43"/>
      <c r="D148" s="230" t="s">
        <v>1542</v>
      </c>
      <c r="E148" s="43"/>
      <c r="F148" s="300" t="s">
        <v>1578</v>
      </c>
      <c r="G148" s="43"/>
      <c r="H148" s="43"/>
      <c r="I148" s="232"/>
      <c r="J148" s="43"/>
      <c r="K148" s="43"/>
      <c r="L148" s="47"/>
      <c r="M148" s="233"/>
      <c r="N148" s="234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1542</v>
      </c>
      <c r="AU148" s="20" t="s">
        <v>79</v>
      </c>
    </row>
    <row r="149" spans="1:65" s="2" customFormat="1" ht="24.15" customHeight="1">
      <c r="A149" s="41"/>
      <c r="B149" s="42"/>
      <c r="C149" s="269" t="s">
        <v>380</v>
      </c>
      <c r="D149" s="269" t="s">
        <v>223</v>
      </c>
      <c r="E149" s="270" t="s">
        <v>1579</v>
      </c>
      <c r="F149" s="271" t="s">
        <v>1580</v>
      </c>
      <c r="G149" s="272" t="s">
        <v>244</v>
      </c>
      <c r="H149" s="273">
        <v>2</v>
      </c>
      <c r="I149" s="274"/>
      <c r="J149" s="275">
        <f>ROUND(I149*H149,2)</f>
        <v>0</v>
      </c>
      <c r="K149" s="271" t="s">
        <v>1541</v>
      </c>
      <c r="L149" s="276"/>
      <c r="M149" s="277" t="s">
        <v>19</v>
      </c>
      <c r="N149" s="278" t="s">
        <v>43</v>
      </c>
      <c r="O149" s="87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8" t="s">
        <v>227</v>
      </c>
      <c r="AT149" s="228" t="s">
        <v>223</v>
      </c>
      <c r="AU149" s="228" t="s">
        <v>79</v>
      </c>
      <c r="AY149" s="20" t="s">
        <v>207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20" t="s">
        <v>79</v>
      </c>
      <c r="BK149" s="229">
        <f>ROUND(I149*H149,2)</f>
        <v>0</v>
      </c>
      <c r="BL149" s="20" t="s">
        <v>111</v>
      </c>
      <c r="BM149" s="228" t="s">
        <v>545</v>
      </c>
    </row>
    <row r="150" spans="1:47" s="2" customFormat="1" ht="12">
      <c r="A150" s="41"/>
      <c r="B150" s="42"/>
      <c r="C150" s="43"/>
      <c r="D150" s="230" t="s">
        <v>215</v>
      </c>
      <c r="E150" s="43"/>
      <c r="F150" s="231" t="s">
        <v>1580</v>
      </c>
      <c r="G150" s="43"/>
      <c r="H150" s="43"/>
      <c r="I150" s="232"/>
      <c r="J150" s="43"/>
      <c r="K150" s="43"/>
      <c r="L150" s="47"/>
      <c r="M150" s="233"/>
      <c r="N150" s="234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215</v>
      </c>
      <c r="AU150" s="20" t="s">
        <v>79</v>
      </c>
    </row>
    <row r="151" spans="1:65" s="2" customFormat="1" ht="16.5" customHeight="1">
      <c r="A151" s="41"/>
      <c r="B151" s="42"/>
      <c r="C151" s="217" t="s">
        <v>384</v>
      </c>
      <c r="D151" s="217" t="s">
        <v>209</v>
      </c>
      <c r="E151" s="218" t="s">
        <v>1581</v>
      </c>
      <c r="F151" s="219" t="s">
        <v>1582</v>
      </c>
      <c r="G151" s="220" t="s">
        <v>244</v>
      </c>
      <c r="H151" s="221">
        <v>2</v>
      </c>
      <c r="I151" s="222"/>
      <c r="J151" s="223">
        <f>ROUND(I151*H151,2)</f>
        <v>0</v>
      </c>
      <c r="K151" s="219" t="s">
        <v>1541</v>
      </c>
      <c r="L151" s="47"/>
      <c r="M151" s="224" t="s">
        <v>19</v>
      </c>
      <c r="N151" s="225" t="s">
        <v>43</v>
      </c>
      <c r="O151" s="87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28" t="s">
        <v>111</v>
      </c>
      <c r="AT151" s="228" t="s">
        <v>209</v>
      </c>
      <c r="AU151" s="228" t="s">
        <v>79</v>
      </c>
      <c r="AY151" s="20" t="s">
        <v>207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20" t="s">
        <v>79</v>
      </c>
      <c r="BK151" s="229">
        <f>ROUND(I151*H151,2)</f>
        <v>0</v>
      </c>
      <c r="BL151" s="20" t="s">
        <v>111</v>
      </c>
      <c r="BM151" s="228" t="s">
        <v>559</v>
      </c>
    </row>
    <row r="152" spans="1:47" s="2" customFormat="1" ht="12">
      <c r="A152" s="41"/>
      <c r="B152" s="42"/>
      <c r="C152" s="43"/>
      <c r="D152" s="230" t="s">
        <v>215</v>
      </c>
      <c r="E152" s="43"/>
      <c r="F152" s="231" t="s">
        <v>1582</v>
      </c>
      <c r="G152" s="43"/>
      <c r="H152" s="43"/>
      <c r="I152" s="232"/>
      <c r="J152" s="43"/>
      <c r="K152" s="43"/>
      <c r="L152" s="47"/>
      <c r="M152" s="233"/>
      <c r="N152" s="234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20" t="s">
        <v>215</v>
      </c>
      <c r="AU152" s="20" t="s">
        <v>79</v>
      </c>
    </row>
    <row r="153" spans="1:65" s="2" customFormat="1" ht="24.15" customHeight="1">
      <c r="A153" s="41"/>
      <c r="B153" s="42"/>
      <c r="C153" s="269" t="s">
        <v>388</v>
      </c>
      <c r="D153" s="269" t="s">
        <v>223</v>
      </c>
      <c r="E153" s="270" t="s">
        <v>1583</v>
      </c>
      <c r="F153" s="271" t="s">
        <v>1584</v>
      </c>
      <c r="G153" s="272" t="s">
        <v>244</v>
      </c>
      <c r="H153" s="273">
        <v>1</v>
      </c>
      <c r="I153" s="274"/>
      <c r="J153" s="275">
        <f>ROUND(I153*H153,2)</f>
        <v>0</v>
      </c>
      <c r="K153" s="271" t="s">
        <v>1541</v>
      </c>
      <c r="L153" s="276"/>
      <c r="M153" s="277" t="s">
        <v>19</v>
      </c>
      <c r="N153" s="278" t="s">
        <v>43</v>
      </c>
      <c r="O153" s="87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28" t="s">
        <v>227</v>
      </c>
      <c r="AT153" s="228" t="s">
        <v>223</v>
      </c>
      <c r="AU153" s="228" t="s">
        <v>79</v>
      </c>
      <c r="AY153" s="20" t="s">
        <v>207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20" t="s">
        <v>79</v>
      </c>
      <c r="BK153" s="229">
        <f>ROUND(I153*H153,2)</f>
        <v>0</v>
      </c>
      <c r="BL153" s="20" t="s">
        <v>111</v>
      </c>
      <c r="BM153" s="228" t="s">
        <v>570</v>
      </c>
    </row>
    <row r="154" spans="1:47" s="2" customFormat="1" ht="12">
      <c r="A154" s="41"/>
      <c r="B154" s="42"/>
      <c r="C154" s="43"/>
      <c r="D154" s="230" t="s">
        <v>215</v>
      </c>
      <c r="E154" s="43"/>
      <c r="F154" s="231" t="s">
        <v>1584</v>
      </c>
      <c r="G154" s="43"/>
      <c r="H154" s="43"/>
      <c r="I154" s="232"/>
      <c r="J154" s="43"/>
      <c r="K154" s="43"/>
      <c r="L154" s="47"/>
      <c r="M154" s="233"/>
      <c r="N154" s="234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215</v>
      </c>
      <c r="AU154" s="20" t="s">
        <v>79</v>
      </c>
    </row>
    <row r="155" spans="1:65" s="2" customFormat="1" ht="16.5" customHeight="1">
      <c r="A155" s="41"/>
      <c r="B155" s="42"/>
      <c r="C155" s="217" t="s">
        <v>393</v>
      </c>
      <c r="D155" s="217" t="s">
        <v>209</v>
      </c>
      <c r="E155" s="218" t="s">
        <v>1585</v>
      </c>
      <c r="F155" s="219" t="s">
        <v>1582</v>
      </c>
      <c r="G155" s="220" t="s">
        <v>244</v>
      </c>
      <c r="H155" s="221">
        <v>1</v>
      </c>
      <c r="I155" s="222"/>
      <c r="J155" s="223">
        <f>ROUND(I155*H155,2)</f>
        <v>0</v>
      </c>
      <c r="K155" s="219" t="s">
        <v>1541</v>
      </c>
      <c r="L155" s="47"/>
      <c r="M155" s="224" t="s">
        <v>19</v>
      </c>
      <c r="N155" s="225" t="s">
        <v>43</v>
      </c>
      <c r="O155" s="87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28" t="s">
        <v>111</v>
      </c>
      <c r="AT155" s="228" t="s">
        <v>209</v>
      </c>
      <c r="AU155" s="228" t="s">
        <v>79</v>
      </c>
      <c r="AY155" s="20" t="s">
        <v>207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20" t="s">
        <v>79</v>
      </c>
      <c r="BK155" s="229">
        <f>ROUND(I155*H155,2)</f>
        <v>0</v>
      </c>
      <c r="BL155" s="20" t="s">
        <v>111</v>
      </c>
      <c r="BM155" s="228" t="s">
        <v>582</v>
      </c>
    </row>
    <row r="156" spans="1:47" s="2" customFormat="1" ht="12">
      <c r="A156" s="41"/>
      <c r="B156" s="42"/>
      <c r="C156" s="43"/>
      <c r="D156" s="230" t="s">
        <v>215</v>
      </c>
      <c r="E156" s="43"/>
      <c r="F156" s="231" t="s">
        <v>1582</v>
      </c>
      <c r="G156" s="43"/>
      <c r="H156" s="43"/>
      <c r="I156" s="232"/>
      <c r="J156" s="43"/>
      <c r="K156" s="43"/>
      <c r="L156" s="47"/>
      <c r="M156" s="233"/>
      <c r="N156" s="234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215</v>
      </c>
      <c r="AU156" s="20" t="s">
        <v>79</v>
      </c>
    </row>
    <row r="157" spans="1:65" s="2" customFormat="1" ht="24.15" customHeight="1">
      <c r="A157" s="41"/>
      <c r="B157" s="42"/>
      <c r="C157" s="269" t="s">
        <v>398</v>
      </c>
      <c r="D157" s="269" t="s">
        <v>223</v>
      </c>
      <c r="E157" s="270" t="s">
        <v>1488</v>
      </c>
      <c r="F157" s="271" t="s">
        <v>1586</v>
      </c>
      <c r="G157" s="272" t="s">
        <v>244</v>
      </c>
      <c r="H157" s="273">
        <v>1</v>
      </c>
      <c r="I157" s="274"/>
      <c r="J157" s="275">
        <f>ROUND(I157*H157,2)</f>
        <v>0</v>
      </c>
      <c r="K157" s="271" t="s">
        <v>1541</v>
      </c>
      <c r="L157" s="276"/>
      <c r="M157" s="277" t="s">
        <v>19</v>
      </c>
      <c r="N157" s="278" t="s">
        <v>43</v>
      </c>
      <c r="O157" s="87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28" t="s">
        <v>227</v>
      </c>
      <c r="AT157" s="228" t="s">
        <v>223</v>
      </c>
      <c r="AU157" s="228" t="s">
        <v>79</v>
      </c>
      <c r="AY157" s="20" t="s">
        <v>207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20" t="s">
        <v>79</v>
      </c>
      <c r="BK157" s="229">
        <f>ROUND(I157*H157,2)</f>
        <v>0</v>
      </c>
      <c r="BL157" s="20" t="s">
        <v>111</v>
      </c>
      <c r="BM157" s="228" t="s">
        <v>597</v>
      </c>
    </row>
    <row r="158" spans="1:47" s="2" customFormat="1" ht="12">
      <c r="A158" s="41"/>
      <c r="B158" s="42"/>
      <c r="C158" s="43"/>
      <c r="D158" s="230" t="s">
        <v>215</v>
      </c>
      <c r="E158" s="43"/>
      <c r="F158" s="231" t="s">
        <v>1586</v>
      </c>
      <c r="G158" s="43"/>
      <c r="H158" s="43"/>
      <c r="I158" s="232"/>
      <c r="J158" s="43"/>
      <c r="K158" s="43"/>
      <c r="L158" s="47"/>
      <c r="M158" s="233"/>
      <c r="N158" s="234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215</v>
      </c>
      <c r="AU158" s="20" t="s">
        <v>79</v>
      </c>
    </row>
    <row r="159" spans="1:65" s="2" customFormat="1" ht="16.5" customHeight="1">
      <c r="A159" s="41"/>
      <c r="B159" s="42"/>
      <c r="C159" s="217" t="s">
        <v>402</v>
      </c>
      <c r="D159" s="217" t="s">
        <v>209</v>
      </c>
      <c r="E159" s="218" t="s">
        <v>1587</v>
      </c>
      <c r="F159" s="219" t="s">
        <v>1582</v>
      </c>
      <c r="G159" s="220" t="s">
        <v>244</v>
      </c>
      <c r="H159" s="221">
        <v>1</v>
      </c>
      <c r="I159" s="222"/>
      <c r="J159" s="223">
        <f>ROUND(I159*H159,2)</f>
        <v>0</v>
      </c>
      <c r="K159" s="219" t="s">
        <v>1541</v>
      </c>
      <c r="L159" s="47"/>
      <c r="M159" s="224" t="s">
        <v>19</v>
      </c>
      <c r="N159" s="225" t="s">
        <v>43</v>
      </c>
      <c r="O159" s="87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28" t="s">
        <v>111</v>
      </c>
      <c r="AT159" s="228" t="s">
        <v>209</v>
      </c>
      <c r="AU159" s="228" t="s">
        <v>79</v>
      </c>
      <c r="AY159" s="20" t="s">
        <v>207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20" t="s">
        <v>79</v>
      </c>
      <c r="BK159" s="229">
        <f>ROUND(I159*H159,2)</f>
        <v>0</v>
      </c>
      <c r="BL159" s="20" t="s">
        <v>111</v>
      </c>
      <c r="BM159" s="228" t="s">
        <v>614</v>
      </c>
    </row>
    <row r="160" spans="1:47" s="2" customFormat="1" ht="12">
      <c r="A160" s="41"/>
      <c r="B160" s="42"/>
      <c r="C160" s="43"/>
      <c r="D160" s="230" t="s">
        <v>215</v>
      </c>
      <c r="E160" s="43"/>
      <c r="F160" s="231" t="s">
        <v>1582</v>
      </c>
      <c r="G160" s="43"/>
      <c r="H160" s="43"/>
      <c r="I160" s="232"/>
      <c r="J160" s="43"/>
      <c r="K160" s="43"/>
      <c r="L160" s="47"/>
      <c r="M160" s="233"/>
      <c r="N160" s="234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215</v>
      </c>
      <c r="AU160" s="20" t="s">
        <v>79</v>
      </c>
    </row>
    <row r="161" spans="1:65" s="2" customFormat="1" ht="24.15" customHeight="1">
      <c r="A161" s="41"/>
      <c r="B161" s="42"/>
      <c r="C161" s="269" t="s">
        <v>406</v>
      </c>
      <c r="D161" s="269" t="s">
        <v>223</v>
      </c>
      <c r="E161" s="270" t="s">
        <v>1588</v>
      </c>
      <c r="F161" s="271" t="s">
        <v>1589</v>
      </c>
      <c r="G161" s="272" t="s">
        <v>244</v>
      </c>
      <c r="H161" s="273">
        <v>1</v>
      </c>
      <c r="I161" s="274"/>
      <c r="J161" s="275">
        <f>ROUND(I161*H161,2)</f>
        <v>0</v>
      </c>
      <c r="K161" s="271" t="s">
        <v>1541</v>
      </c>
      <c r="L161" s="276"/>
      <c r="M161" s="277" t="s">
        <v>19</v>
      </c>
      <c r="N161" s="278" t="s">
        <v>43</v>
      </c>
      <c r="O161" s="87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28" t="s">
        <v>227</v>
      </c>
      <c r="AT161" s="228" t="s">
        <v>223</v>
      </c>
      <c r="AU161" s="228" t="s">
        <v>79</v>
      </c>
      <c r="AY161" s="20" t="s">
        <v>207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20" t="s">
        <v>79</v>
      </c>
      <c r="BK161" s="229">
        <f>ROUND(I161*H161,2)</f>
        <v>0</v>
      </c>
      <c r="BL161" s="20" t="s">
        <v>111</v>
      </c>
      <c r="BM161" s="228" t="s">
        <v>627</v>
      </c>
    </row>
    <row r="162" spans="1:47" s="2" customFormat="1" ht="12">
      <c r="A162" s="41"/>
      <c r="B162" s="42"/>
      <c r="C162" s="43"/>
      <c r="D162" s="230" t="s">
        <v>215</v>
      </c>
      <c r="E162" s="43"/>
      <c r="F162" s="231" t="s">
        <v>1589</v>
      </c>
      <c r="G162" s="43"/>
      <c r="H162" s="43"/>
      <c r="I162" s="232"/>
      <c r="J162" s="43"/>
      <c r="K162" s="43"/>
      <c r="L162" s="47"/>
      <c r="M162" s="233"/>
      <c r="N162" s="234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215</v>
      </c>
      <c r="AU162" s="20" t="s">
        <v>79</v>
      </c>
    </row>
    <row r="163" spans="1:65" s="2" customFormat="1" ht="16.5" customHeight="1">
      <c r="A163" s="41"/>
      <c r="B163" s="42"/>
      <c r="C163" s="217" t="s">
        <v>410</v>
      </c>
      <c r="D163" s="217" t="s">
        <v>209</v>
      </c>
      <c r="E163" s="218" t="s">
        <v>1590</v>
      </c>
      <c r="F163" s="219" t="s">
        <v>1582</v>
      </c>
      <c r="G163" s="220" t="s">
        <v>244</v>
      </c>
      <c r="H163" s="221">
        <v>1</v>
      </c>
      <c r="I163" s="222"/>
      <c r="J163" s="223">
        <f>ROUND(I163*H163,2)</f>
        <v>0</v>
      </c>
      <c r="K163" s="219" t="s">
        <v>1541</v>
      </c>
      <c r="L163" s="47"/>
      <c r="M163" s="224" t="s">
        <v>19</v>
      </c>
      <c r="N163" s="225" t="s">
        <v>43</v>
      </c>
      <c r="O163" s="87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28" t="s">
        <v>111</v>
      </c>
      <c r="AT163" s="228" t="s">
        <v>209</v>
      </c>
      <c r="AU163" s="228" t="s">
        <v>79</v>
      </c>
      <c r="AY163" s="20" t="s">
        <v>207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20" t="s">
        <v>79</v>
      </c>
      <c r="BK163" s="229">
        <f>ROUND(I163*H163,2)</f>
        <v>0</v>
      </c>
      <c r="BL163" s="20" t="s">
        <v>111</v>
      </c>
      <c r="BM163" s="228" t="s">
        <v>642</v>
      </c>
    </row>
    <row r="164" spans="1:47" s="2" customFormat="1" ht="12">
      <c r="A164" s="41"/>
      <c r="B164" s="42"/>
      <c r="C164" s="43"/>
      <c r="D164" s="230" t="s">
        <v>215</v>
      </c>
      <c r="E164" s="43"/>
      <c r="F164" s="231" t="s">
        <v>1582</v>
      </c>
      <c r="G164" s="43"/>
      <c r="H164" s="43"/>
      <c r="I164" s="232"/>
      <c r="J164" s="43"/>
      <c r="K164" s="43"/>
      <c r="L164" s="47"/>
      <c r="M164" s="233"/>
      <c r="N164" s="234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215</v>
      </c>
      <c r="AU164" s="20" t="s">
        <v>79</v>
      </c>
    </row>
    <row r="165" spans="1:65" s="2" customFormat="1" ht="24.15" customHeight="1">
      <c r="A165" s="41"/>
      <c r="B165" s="42"/>
      <c r="C165" s="269" t="s">
        <v>414</v>
      </c>
      <c r="D165" s="269" t="s">
        <v>223</v>
      </c>
      <c r="E165" s="270" t="s">
        <v>1496</v>
      </c>
      <c r="F165" s="271" t="s">
        <v>1591</v>
      </c>
      <c r="G165" s="272" t="s">
        <v>244</v>
      </c>
      <c r="H165" s="273">
        <v>1</v>
      </c>
      <c r="I165" s="274"/>
      <c r="J165" s="275">
        <f>ROUND(I165*H165,2)</f>
        <v>0</v>
      </c>
      <c r="K165" s="271" t="s">
        <v>1541</v>
      </c>
      <c r="L165" s="276"/>
      <c r="M165" s="277" t="s">
        <v>19</v>
      </c>
      <c r="N165" s="278" t="s">
        <v>43</v>
      </c>
      <c r="O165" s="87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28" t="s">
        <v>227</v>
      </c>
      <c r="AT165" s="228" t="s">
        <v>223</v>
      </c>
      <c r="AU165" s="228" t="s">
        <v>79</v>
      </c>
      <c r="AY165" s="20" t="s">
        <v>207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20" t="s">
        <v>79</v>
      </c>
      <c r="BK165" s="229">
        <f>ROUND(I165*H165,2)</f>
        <v>0</v>
      </c>
      <c r="BL165" s="20" t="s">
        <v>111</v>
      </c>
      <c r="BM165" s="228" t="s">
        <v>656</v>
      </c>
    </row>
    <row r="166" spans="1:47" s="2" customFormat="1" ht="12">
      <c r="A166" s="41"/>
      <c r="B166" s="42"/>
      <c r="C166" s="43"/>
      <c r="D166" s="230" t="s">
        <v>215</v>
      </c>
      <c r="E166" s="43"/>
      <c r="F166" s="231" t="s">
        <v>1591</v>
      </c>
      <c r="G166" s="43"/>
      <c r="H166" s="43"/>
      <c r="I166" s="232"/>
      <c r="J166" s="43"/>
      <c r="K166" s="43"/>
      <c r="L166" s="47"/>
      <c r="M166" s="233"/>
      <c r="N166" s="234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215</v>
      </c>
      <c r="AU166" s="20" t="s">
        <v>79</v>
      </c>
    </row>
    <row r="167" spans="1:65" s="2" customFormat="1" ht="16.5" customHeight="1">
      <c r="A167" s="41"/>
      <c r="B167" s="42"/>
      <c r="C167" s="217" t="s">
        <v>421</v>
      </c>
      <c r="D167" s="217" t="s">
        <v>209</v>
      </c>
      <c r="E167" s="218" t="s">
        <v>1592</v>
      </c>
      <c r="F167" s="219" t="s">
        <v>1582</v>
      </c>
      <c r="G167" s="220" t="s">
        <v>244</v>
      </c>
      <c r="H167" s="221">
        <v>1</v>
      </c>
      <c r="I167" s="222"/>
      <c r="J167" s="223">
        <f>ROUND(I167*H167,2)</f>
        <v>0</v>
      </c>
      <c r="K167" s="219" t="s">
        <v>1541</v>
      </c>
      <c r="L167" s="47"/>
      <c r="M167" s="224" t="s">
        <v>19</v>
      </c>
      <c r="N167" s="225" t="s">
        <v>43</v>
      </c>
      <c r="O167" s="87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28" t="s">
        <v>111</v>
      </c>
      <c r="AT167" s="228" t="s">
        <v>209</v>
      </c>
      <c r="AU167" s="228" t="s">
        <v>79</v>
      </c>
      <c r="AY167" s="20" t="s">
        <v>207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20" t="s">
        <v>79</v>
      </c>
      <c r="BK167" s="229">
        <f>ROUND(I167*H167,2)</f>
        <v>0</v>
      </c>
      <c r="BL167" s="20" t="s">
        <v>111</v>
      </c>
      <c r="BM167" s="228" t="s">
        <v>557</v>
      </c>
    </row>
    <row r="168" spans="1:47" s="2" customFormat="1" ht="12">
      <c r="A168" s="41"/>
      <c r="B168" s="42"/>
      <c r="C168" s="43"/>
      <c r="D168" s="230" t="s">
        <v>215</v>
      </c>
      <c r="E168" s="43"/>
      <c r="F168" s="231" t="s">
        <v>1582</v>
      </c>
      <c r="G168" s="43"/>
      <c r="H168" s="43"/>
      <c r="I168" s="232"/>
      <c r="J168" s="43"/>
      <c r="K168" s="43"/>
      <c r="L168" s="47"/>
      <c r="M168" s="233"/>
      <c r="N168" s="234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20" t="s">
        <v>215</v>
      </c>
      <c r="AU168" s="20" t="s">
        <v>79</v>
      </c>
    </row>
    <row r="169" spans="1:65" s="2" customFormat="1" ht="24.15" customHeight="1">
      <c r="A169" s="41"/>
      <c r="B169" s="42"/>
      <c r="C169" s="269" t="s">
        <v>427</v>
      </c>
      <c r="D169" s="269" t="s">
        <v>223</v>
      </c>
      <c r="E169" s="270" t="s">
        <v>1588</v>
      </c>
      <c r="F169" s="271" t="s">
        <v>1589</v>
      </c>
      <c r="G169" s="272" t="s">
        <v>244</v>
      </c>
      <c r="H169" s="273">
        <v>2</v>
      </c>
      <c r="I169" s="274"/>
      <c r="J169" s="275">
        <f>ROUND(I169*H169,2)</f>
        <v>0</v>
      </c>
      <c r="K169" s="271" t="s">
        <v>1541</v>
      </c>
      <c r="L169" s="276"/>
      <c r="M169" s="277" t="s">
        <v>19</v>
      </c>
      <c r="N169" s="278" t="s">
        <v>43</v>
      </c>
      <c r="O169" s="87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28" t="s">
        <v>227</v>
      </c>
      <c r="AT169" s="228" t="s">
        <v>223</v>
      </c>
      <c r="AU169" s="228" t="s">
        <v>79</v>
      </c>
      <c r="AY169" s="20" t="s">
        <v>207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20" t="s">
        <v>79</v>
      </c>
      <c r="BK169" s="229">
        <f>ROUND(I169*H169,2)</f>
        <v>0</v>
      </c>
      <c r="BL169" s="20" t="s">
        <v>111</v>
      </c>
      <c r="BM169" s="228" t="s">
        <v>672</v>
      </c>
    </row>
    <row r="170" spans="1:47" s="2" customFormat="1" ht="12">
      <c r="A170" s="41"/>
      <c r="B170" s="42"/>
      <c r="C170" s="43"/>
      <c r="D170" s="230" t="s">
        <v>215</v>
      </c>
      <c r="E170" s="43"/>
      <c r="F170" s="231" t="s">
        <v>1589</v>
      </c>
      <c r="G170" s="43"/>
      <c r="H170" s="43"/>
      <c r="I170" s="232"/>
      <c r="J170" s="43"/>
      <c r="K170" s="43"/>
      <c r="L170" s="47"/>
      <c r="M170" s="233"/>
      <c r="N170" s="234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215</v>
      </c>
      <c r="AU170" s="20" t="s">
        <v>79</v>
      </c>
    </row>
    <row r="171" spans="1:65" s="2" customFormat="1" ht="16.5" customHeight="1">
      <c r="A171" s="41"/>
      <c r="B171" s="42"/>
      <c r="C171" s="217" t="s">
        <v>448</v>
      </c>
      <c r="D171" s="217" t="s">
        <v>209</v>
      </c>
      <c r="E171" s="218" t="s">
        <v>1590</v>
      </c>
      <c r="F171" s="219" t="s">
        <v>1582</v>
      </c>
      <c r="G171" s="220" t="s">
        <v>244</v>
      </c>
      <c r="H171" s="221">
        <v>2</v>
      </c>
      <c r="I171" s="222"/>
      <c r="J171" s="223">
        <f>ROUND(I171*H171,2)</f>
        <v>0</v>
      </c>
      <c r="K171" s="219" t="s">
        <v>1541</v>
      </c>
      <c r="L171" s="47"/>
      <c r="M171" s="224" t="s">
        <v>19</v>
      </c>
      <c r="N171" s="225" t="s">
        <v>43</v>
      </c>
      <c r="O171" s="87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28" t="s">
        <v>111</v>
      </c>
      <c r="AT171" s="228" t="s">
        <v>209</v>
      </c>
      <c r="AU171" s="228" t="s">
        <v>79</v>
      </c>
      <c r="AY171" s="20" t="s">
        <v>207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20" t="s">
        <v>79</v>
      </c>
      <c r="BK171" s="229">
        <f>ROUND(I171*H171,2)</f>
        <v>0</v>
      </c>
      <c r="BL171" s="20" t="s">
        <v>111</v>
      </c>
      <c r="BM171" s="228" t="s">
        <v>683</v>
      </c>
    </row>
    <row r="172" spans="1:47" s="2" customFormat="1" ht="12">
      <c r="A172" s="41"/>
      <c r="B172" s="42"/>
      <c r="C172" s="43"/>
      <c r="D172" s="230" t="s">
        <v>215</v>
      </c>
      <c r="E172" s="43"/>
      <c r="F172" s="231" t="s">
        <v>1582</v>
      </c>
      <c r="G172" s="43"/>
      <c r="H172" s="43"/>
      <c r="I172" s="232"/>
      <c r="J172" s="43"/>
      <c r="K172" s="43"/>
      <c r="L172" s="47"/>
      <c r="M172" s="233"/>
      <c r="N172" s="234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20" t="s">
        <v>215</v>
      </c>
      <c r="AU172" s="20" t="s">
        <v>79</v>
      </c>
    </row>
    <row r="173" spans="1:65" s="2" customFormat="1" ht="16.5" customHeight="1">
      <c r="A173" s="41"/>
      <c r="B173" s="42"/>
      <c r="C173" s="269" t="s">
        <v>454</v>
      </c>
      <c r="D173" s="269" t="s">
        <v>223</v>
      </c>
      <c r="E173" s="270" t="s">
        <v>1593</v>
      </c>
      <c r="F173" s="271" t="s">
        <v>1594</v>
      </c>
      <c r="G173" s="272" t="s">
        <v>244</v>
      </c>
      <c r="H173" s="273">
        <v>8</v>
      </c>
      <c r="I173" s="274"/>
      <c r="J173" s="275">
        <f>ROUND(I173*H173,2)</f>
        <v>0</v>
      </c>
      <c r="K173" s="271" t="s">
        <v>1541</v>
      </c>
      <c r="L173" s="276"/>
      <c r="M173" s="277" t="s">
        <v>19</v>
      </c>
      <c r="N173" s="278" t="s">
        <v>43</v>
      </c>
      <c r="O173" s="87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28" t="s">
        <v>227</v>
      </c>
      <c r="AT173" s="228" t="s">
        <v>223</v>
      </c>
      <c r="AU173" s="228" t="s">
        <v>79</v>
      </c>
      <c r="AY173" s="20" t="s">
        <v>207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20" t="s">
        <v>79</v>
      </c>
      <c r="BK173" s="229">
        <f>ROUND(I173*H173,2)</f>
        <v>0</v>
      </c>
      <c r="BL173" s="20" t="s">
        <v>111</v>
      </c>
      <c r="BM173" s="228" t="s">
        <v>702</v>
      </c>
    </row>
    <row r="174" spans="1:47" s="2" customFormat="1" ht="12">
      <c r="A174" s="41"/>
      <c r="B174" s="42"/>
      <c r="C174" s="43"/>
      <c r="D174" s="230" t="s">
        <v>215</v>
      </c>
      <c r="E174" s="43"/>
      <c r="F174" s="231" t="s">
        <v>1594</v>
      </c>
      <c r="G174" s="43"/>
      <c r="H174" s="43"/>
      <c r="I174" s="232"/>
      <c r="J174" s="43"/>
      <c r="K174" s="43"/>
      <c r="L174" s="47"/>
      <c r="M174" s="233"/>
      <c r="N174" s="234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215</v>
      </c>
      <c r="AU174" s="20" t="s">
        <v>79</v>
      </c>
    </row>
    <row r="175" spans="1:47" s="2" customFormat="1" ht="12">
      <c r="A175" s="41"/>
      <c r="B175" s="42"/>
      <c r="C175" s="43"/>
      <c r="D175" s="230" t="s">
        <v>1542</v>
      </c>
      <c r="E175" s="43"/>
      <c r="F175" s="300" t="s">
        <v>1595</v>
      </c>
      <c r="G175" s="43"/>
      <c r="H175" s="43"/>
      <c r="I175" s="232"/>
      <c r="J175" s="43"/>
      <c r="K175" s="43"/>
      <c r="L175" s="47"/>
      <c r="M175" s="233"/>
      <c r="N175" s="234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20" t="s">
        <v>1542</v>
      </c>
      <c r="AU175" s="20" t="s">
        <v>79</v>
      </c>
    </row>
    <row r="176" spans="1:65" s="2" customFormat="1" ht="16.5" customHeight="1">
      <c r="A176" s="41"/>
      <c r="B176" s="42"/>
      <c r="C176" s="217" t="s">
        <v>461</v>
      </c>
      <c r="D176" s="217" t="s">
        <v>209</v>
      </c>
      <c r="E176" s="218" t="s">
        <v>1596</v>
      </c>
      <c r="F176" s="219" t="s">
        <v>1597</v>
      </c>
      <c r="G176" s="220" t="s">
        <v>244</v>
      </c>
      <c r="H176" s="221">
        <v>8</v>
      </c>
      <c r="I176" s="222"/>
      <c r="J176" s="223">
        <f>ROUND(I176*H176,2)</f>
        <v>0</v>
      </c>
      <c r="K176" s="219" t="s">
        <v>1541</v>
      </c>
      <c r="L176" s="47"/>
      <c r="M176" s="224" t="s">
        <v>19</v>
      </c>
      <c r="N176" s="225" t="s">
        <v>43</v>
      </c>
      <c r="O176" s="87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8" t="s">
        <v>111</v>
      </c>
      <c r="AT176" s="228" t="s">
        <v>209</v>
      </c>
      <c r="AU176" s="228" t="s">
        <v>79</v>
      </c>
      <c r="AY176" s="20" t="s">
        <v>207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20" t="s">
        <v>79</v>
      </c>
      <c r="BK176" s="229">
        <f>ROUND(I176*H176,2)</f>
        <v>0</v>
      </c>
      <c r="BL176" s="20" t="s">
        <v>111</v>
      </c>
      <c r="BM176" s="228" t="s">
        <v>716</v>
      </c>
    </row>
    <row r="177" spans="1:47" s="2" customFormat="1" ht="12">
      <c r="A177" s="41"/>
      <c r="B177" s="42"/>
      <c r="C177" s="43"/>
      <c r="D177" s="230" t="s">
        <v>215</v>
      </c>
      <c r="E177" s="43"/>
      <c r="F177" s="231" t="s">
        <v>1597</v>
      </c>
      <c r="G177" s="43"/>
      <c r="H177" s="43"/>
      <c r="I177" s="232"/>
      <c r="J177" s="43"/>
      <c r="K177" s="43"/>
      <c r="L177" s="47"/>
      <c r="M177" s="233"/>
      <c r="N177" s="234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20" t="s">
        <v>215</v>
      </c>
      <c r="AU177" s="20" t="s">
        <v>79</v>
      </c>
    </row>
    <row r="178" spans="1:65" s="2" customFormat="1" ht="16.5" customHeight="1">
      <c r="A178" s="41"/>
      <c r="B178" s="42"/>
      <c r="C178" s="269" t="s">
        <v>467</v>
      </c>
      <c r="D178" s="269" t="s">
        <v>223</v>
      </c>
      <c r="E178" s="270" t="s">
        <v>1598</v>
      </c>
      <c r="F178" s="271" t="s">
        <v>1599</v>
      </c>
      <c r="G178" s="272" t="s">
        <v>244</v>
      </c>
      <c r="H178" s="273">
        <v>2</v>
      </c>
      <c r="I178" s="274"/>
      <c r="J178" s="275">
        <f>ROUND(I178*H178,2)</f>
        <v>0</v>
      </c>
      <c r="K178" s="271" t="s">
        <v>1541</v>
      </c>
      <c r="L178" s="276"/>
      <c r="M178" s="277" t="s">
        <v>19</v>
      </c>
      <c r="N178" s="278" t="s">
        <v>43</v>
      </c>
      <c r="O178" s="87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28" t="s">
        <v>227</v>
      </c>
      <c r="AT178" s="228" t="s">
        <v>223</v>
      </c>
      <c r="AU178" s="228" t="s">
        <v>79</v>
      </c>
      <c r="AY178" s="20" t="s">
        <v>207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20" t="s">
        <v>79</v>
      </c>
      <c r="BK178" s="229">
        <f>ROUND(I178*H178,2)</f>
        <v>0</v>
      </c>
      <c r="BL178" s="20" t="s">
        <v>111</v>
      </c>
      <c r="BM178" s="228" t="s">
        <v>734</v>
      </c>
    </row>
    <row r="179" spans="1:47" s="2" customFormat="1" ht="12">
      <c r="A179" s="41"/>
      <c r="B179" s="42"/>
      <c r="C179" s="43"/>
      <c r="D179" s="230" t="s">
        <v>215</v>
      </c>
      <c r="E179" s="43"/>
      <c r="F179" s="231" t="s">
        <v>1599</v>
      </c>
      <c r="G179" s="43"/>
      <c r="H179" s="43"/>
      <c r="I179" s="232"/>
      <c r="J179" s="43"/>
      <c r="K179" s="43"/>
      <c r="L179" s="47"/>
      <c r="M179" s="233"/>
      <c r="N179" s="234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215</v>
      </c>
      <c r="AU179" s="20" t="s">
        <v>79</v>
      </c>
    </row>
    <row r="180" spans="1:47" s="2" customFormat="1" ht="12">
      <c r="A180" s="41"/>
      <c r="B180" s="42"/>
      <c r="C180" s="43"/>
      <c r="D180" s="230" t="s">
        <v>1542</v>
      </c>
      <c r="E180" s="43"/>
      <c r="F180" s="300" t="s">
        <v>1600</v>
      </c>
      <c r="G180" s="43"/>
      <c r="H180" s="43"/>
      <c r="I180" s="232"/>
      <c r="J180" s="43"/>
      <c r="K180" s="43"/>
      <c r="L180" s="47"/>
      <c r="M180" s="233"/>
      <c r="N180" s="234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1542</v>
      </c>
      <c r="AU180" s="20" t="s">
        <v>79</v>
      </c>
    </row>
    <row r="181" spans="1:65" s="2" customFormat="1" ht="16.5" customHeight="1">
      <c r="A181" s="41"/>
      <c r="B181" s="42"/>
      <c r="C181" s="217" t="s">
        <v>475</v>
      </c>
      <c r="D181" s="217" t="s">
        <v>209</v>
      </c>
      <c r="E181" s="218" t="s">
        <v>1601</v>
      </c>
      <c r="F181" s="219" t="s">
        <v>1597</v>
      </c>
      <c r="G181" s="220" t="s">
        <v>244</v>
      </c>
      <c r="H181" s="221">
        <v>2</v>
      </c>
      <c r="I181" s="222"/>
      <c r="J181" s="223">
        <f>ROUND(I181*H181,2)</f>
        <v>0</v>
      </c>
      <c r="K181" s="219" t="s">
        <v>1541</v>
      </c>
      <c r="L181" s="47"/>
      <c r="M181" s="224" t="s">
        <v>19</v>
      </c>
      <c r="N181" s="225" t="s">
        <v>43</v>
      </c>
      <c r="O181" s="87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28" t="s">
        <v>111</v>
      </c>
      <c r="AT181" s="228" t="s">
        <v>209</v>
      </c>
      <c r="AU181" s="228" t="s">
        <v>79</v>
      </c>
      <c r="AY181" s="20" t="s">
        <v>207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20" t="s">
        <v>79</v>
      </c>
      <c r="BK181" s="229">
        <f>ROUND(I181*H181,2)</f>
        <v>0</v>
      </c>
      <c r="BL181" s="20" t="s">
        <v>111</v>
      </c>
      <c r="BM181" s="228" t="s">
        <v>747</v>
      </c>
    </row>
    <row r="182" spans="1:47" s="2" customFormat="1" ht="12">
      <c r="A182" s="41"/>
      <c r="B182" s="42"/>
      <c r="C182" s="43"/>
      <c r="D182" s="230" t="s">
        <v>215</v>
      </c>
      <c r="E182" s="43"/>
      <c r="F182" s="231" t="s">
        <v>1597</v>
      </c>
      <c r="G182" s="43"/>
      <c r="H182" s="43"/>
      <c r="I182" s="232"/>
      <c r="J182" s="43"/>
      <c r="K182" s="43"/>
      <c r="L182" s="47"/>
      <c r="M182" s="233"/>
      <c r="N182" s="234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215</v>
      </c>
      <c r="AU182" s="20" t="s">
        <v>79</v>
      </c>
    </row>
    <row r="183" spans="1:65" s="2" customFormat="1" ht="16.5" customHeight="1">
      <c r="A183" s="41"/>
      <c r="B183" s="42"/>
      <c r="C183" s="269" t="s">
        <v>481</v>
      </c>
      <c r="D183" s="269" t="s">
        <v>223</v>
      </c>
      <c r="E183" s="270" t="s">
        <v>1602</v>
      </c>
      <c r="F183" s="271" t="s">
        <v>1603</v>
      </c>
      <c r="G183" s="272" t="s">
        <v>654</v>
      </c>
      <c r="H183" s="273">
        <v>35</v>
      </c>
      <c r="I183" s="274"/>
      <c r="J183" s="275">
        <f>ROUND(I183*H183,2)</f>
        <v>0</v>
      </c>
      <c r="K183" s="271" t="s">
        <v>1541</v>
      </c>
      <c r="L183" s="276"/>
      <c r="M183" s="277" t="s">
        <v>19</v>
      </c>
      <c r="N183" s="278" t="s">
        <v>43</v>
      </c>
      <c r="O183" s="87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28" t="s">
        <v>227</v>
      </c>
      <c r="AT183" s="228" t="s">
        <v>223</v>
      </c>
      <c r="AU183" s="228" t="s">
        <v>79</v>
      </c>
      <c r="AY183" s="20" t="s">
        <v>207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20" t="s">
        <v>79</v>
      </c>
      <c r="BK183" s="229">
        <f>ROUND(I183*H183,2)</f>
        <v>0</v>
      </c>
      <c r="BL183" s="20" t="s">
        <v>111</v>
      </c>
      <c r="BM183" s="228" t="s">
        <v>763</v>
      </c>
    </row>
    <row r="184" spans="1:47" s="2" customFormat="1" ht="12">
      <c r="A184" s="41"/>
      <c r="B184" s="42"/>
      <c r="C184" s="43"/>
      <c r="D184" s="230" t="s">
        <v>215</v>
      </c>
      <c r="E184" s="43"/>
      <c r="F184" s="231" t="s">
        <v>1603</v>
      </c>
      <c r="G184" s="43"/>
      <c r="H184" s="43"/>
      <c r="I184" s="232"/>
      <c r="J184" s="43"/>
      <c r="K184" s="43"/>
      <c r="L184" s="47"/>
      <c r="M184" s="233"/>
      <c r="N184" s="234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20" t="s">
        <v>215</v>
      </c>
      <c r="AU184" s="20" t="s">
        <v>79</v>
      </c>
    </row>
    <row r="185" spans="1:65" s="2" customFormat="1" ht="16.5" customHeight="1">
      <c r="A185" s="41"/>
      <c r="B185" s="42"/>
      <c r="C185" s="217" t="s">
        <v>488</v>
      </c>
      <c r="D185" s="217" t="s">
        <v>209</v>
      </c>
      <c r="E185" s="218" t="s">
        <v>1604</v>
      </c>
      <c r="F185" s="219" t="s">
        <v>1605</v>
      </c>
      <c r="G185" s="220" t="s">
        <v>654</v>
      </c>
      <c r="H185" s="221">
        <v>35</v>
      </c>
      <c r="I185" s="222"/>
      <c r="J185" s="223">
        <f>ROUND(I185*H185,2)</f>
        <v>0</v>
      </c>
      <c r="K185" s="219" t="s">
        <v>1541</v>
      </c>
      <c r="L185" s="47"/>
      <c r="M185" s="224" t="s">
        <v>19</v>
      </c>
      <c r="N185" s="225" t="s">
        <v>43</v>
      </c>
      <c r="O185" s="87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28" t="s">
        <v>111</v>
      </c>
      <c r="AT185" s="228" t="s">
        <v>209</v>
      </c>
      <c r="AU185" s="228" t="s">
        <v>79</v>
      </c>
      <c r="AY185" s="20" t="s">
        <v>207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20" t="s">
        <v>79</v>
      </c>
      <c r="BK185" s="229">
        <f>ROUND(I185*H185,2)</f>
        <v>0</v>
      </c>
      <c r="BL185" s="20" t="s">
        <v>111</v>
      </c>
      <c r="BM185" s="228" t="s">
        <v>778</v>
      </c>
    </row>
    <row r="186" spans="1:47" s="2" customFormat="1" ht="12">
      <c r="A186" s="41"/>
      <c r="B186" s="42"/>
      <c r="C186" s="43"/>
      <c r="D186" s="230" t="s">
        <v>215</v>
      </c>
      <c r="E186" s="43"/>
      <c r="F186" s="231" t="s">
        <v>1605</v>
      </c>
      <c r="G186" s="43"/>
      <c r="H186" s="43"/>
      <c r="I186" s="232"/>
      <c r="J186" s="43"/>
      <c r="K186" s="43"/>
      <c r="L186" s="47"/>
      <c r="M186" s="233"/>
      <c r="N186" s="234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215</v>
      </c>
      <c r="AU186" s="20" t="s">
        <v>79</v>
      </c>
    </row>
    <row r="187" spans="1:65" s="2" customFormat="1" ht="24.15" customHeight="1">
      <c r="A187" s="41"/>
      <c r="B187" s="42"/>
      <c r="C187" s="269" t="s">
        <v>495</v>
      </c>
      <c r="D187" s="269" t="s">
        <v>223</v>
      </c>
      <c r="E187" s="270" t="s">
        <v>1606</v>
      </c>
      <c r="F187" s="271" t="s">
        <v>1607</v>
      </c>
      <c r="G187" s="272" t="s">
        <v>212</v>
      </c>
      <c r="H187" s="273">
        <v>12</v>
      </c>
      <c r="I187" s="274"/>
      <c r="J187" s="275">
        <f>ROUND(I187*H187,2)</f>
        <v>0</v>
      </c>
      <c r="K187" s="271" t="s">
        <v>1541</v>
      </c>
      <c r="L187" s="276"/>
      <c r="M187" s="277" t="s">
        <v>19</v>
      </c>
      <c r="N187" s="278" t="s">
        <v>43</v>
      </c>
      <c r="O187" s="87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28" t="s">
        <v>227</v>
      </c>
      <c r="AT187" s="228" t="s">
        <v>223</v>
      </c>
      <c r="AU187" s="228" t="s">
        <v>79</v>
      </c>
      <c r="AY187" s="20" t="s">
        <v>207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20" t="s">
        <v>79</v>
      </c>
      <c r="BK187" s="229">
        <f>ROUND(I187*H187,2)</f>
        <v>0</v>
      </c>
      <c r="BL187" s="20" t="s">
        <v>111</v>
      </c>
      <c r="BM187" s="228" t="s">
        <v>791</v>
      </c>
    </row>
    <row r="188" spans="1:47" s="2" customFormat="1" ht="12">
      <c r="A188" s="41"/>
      <c r="B188" s="42"/>
      <c r="C188" s="43"/>
      <c r="D188" s="230" t="s">
        <v>215</v>
      </c>
      <c r="E188" s="43"/>
      <c r="F188" s="231" t="s">
        <v>1607</v>
      </c>
      <c r="G188" s="43"/>
      <c r="H188" s="43"/>
      <c r="I188" s="232"/>
      <c r="J188" s="43"/>
      <c r="K188" s="43"/>
      <c r="L188" s="47"/>
      <c r="M188" s="233"/>
      <c r="N188" s="234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20" t="s">
        <v>215</v>
      </c>
      <c r="AU188" s="20" t="s">
        <v>79</v>
      </c>
    </row>
    <row r="189" spans="1:65" s="2" customFormat="1" ht="16.5" customHeight="1">
      <c r="A189" s="41"/>
      <c r="B189" s="42"/>
      <c r="C189" s="217" t="s">
        <v>509</v>
      </c>
      <c r="D189" s="217" t="s">
        <v>209</v>
      </c>
      <c r="E189" s="218" t="s">
        <v>1608</v>
      </c>
      <c r="F189" s="219" t="s">
        <v>1609</v>
      </c>
      <c r="G189" s="220" t="s">
        <v>212</v>
      </c>
      <c r="H189" s="221">
        <v>12</v>
      </c>
      <c r="I189" s="222"/>
      <c r="J189" s="223">
        <f>ROUND(I189*H189,2)</f>
        <v>0</v>
      </c>
      <c r="K189" s="219" t="s">
        <v>1541</v>
      </c>
      <c r="L189" s="47"/>
      <c r="M189" s="224" t="s">
        <v>19</v>
      </c>
      <c r="N189" s="225" t="s">
        <v>43</v>
      </c>
      <c r="O189" s="87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28" t="s">
        <v>111</v>
      </c>
      <c r="AT189" s="228" t="s">
        <v>209</v>
      </c>
      <c r="AU189" s="228" t="s">
        <v>79</v>
      </c>
      <c r="AY189" s="20" t="s">
        <v>207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20" t="s">
        <v>79</v>
      </c>
      <c r="BK189" s="229">
        <f>ROUND(I189*H189,2)</f>
        <v>0</v>
      </c>
      <c r="BL189" s="20" t="s">
        <v>111</v>
      </c>
      <c r="BM189" s="228" t="s">
        <v>807</v>
      </c>
    </row>
    <row r="190" spans="1:47" s="2" customFormat="1" ht="12">
      <c r="A190" s="41"/>
      <c r="B190" s="42"/>
      <c r="C190" s="43"/>
      <c r="D190" s="230" t="s">
        <v>215</v>
      </c>
      <c r="E190" s="43"/>
      <c r="F190" s="231" t="s">
        <v>1609</v>
      </c>
      <c r="G190" s="43"/>
      <c r="H190" s="43"/>
      <c r="I190" s="232"/>
      <c r="J190" s="43"/>
      <c r="K190" s="43"/>
      <c r="L190" s="47"/>
      <c r="M190" s="233"/>
      <c r="N190" s="234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20" t="s">
        <v>215</v>
      </c>
      <c r="AU190" s="20" t="s">
        <v>79</v>
      </c>
    </row>
    <row r="191" spans="1:65" s="2" customFormat="1" ht="24.15" customHeight="1">
      <c r="A191" s="41"/>
      <c r="B191" s="42"/>
      <c r="C191" s="269" t="s">
        <v>515</v>
      </c>
      <c r="D191" s="269" t="s">
        <v>223</v>
      </c>
      <c r="E191" s="270" t="s">
        <v>1610</v>
      </c>
      <c r="F191" s="271" t="s">
        <v>1611</v>
      </c>
      <c r="G191" s="272" t="s">
        <v>212</v>
      </c>
      <c r="H191" s="273">
        <v>95</v>
      </c>
      <c r="I191" s="274"/>
      <c r="J191" s="275">
        <f>ROUND(I191*H191,2)</f>
        <v>0</v>
      </c>
      <c r="K191" s="271" t="s">
        <v>1541</v>
      </c>
      <c r="L191" s="276"/>
      <c r="M191" s="277" t="s">
        <v>19</v>
      </c>
      <c r="N191" s="278" t="s">
        <v>43</v>
      </c>
      <c r="O191" s="87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28" t="s">
        <v>227</v>
      </c>
      <c r="AT191" s="228" t="s">
        <v>223</v>
      </c>
      <c r="AU191" s="228" t="s">
        <v>79</v>
      </c>
      <c r="AY191" s="20" t="s">
        <v>207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20" t="s">
        <v>79</v>
      </c>
      <c r="BK191" s="229">
        <f>ROUND(I191*H191,2)</f>
        <v>0</v>
      </c>
      <c r="BL191" s="20" t="s">
        <v>111</v>
      </c>
      <c r="BM191" s="228" t="s">
        <v>832</v>
      </c>
    </row>
    <row r="192" spans="1:47" s="2" customFormat="1" ht="12">
      <c r="A192" s="41"/>
      <c r="B192" s="42"/>
      <c r="C192" s="43"/>
      <c r="D192" s="230" t="s">
        <v>215</v>
      </c>
      <c r="E192" s="43"/>
      <c r="F192" s="231" t="s">
        <v>1611</v>
      </c>
      <c r="G192" s="43"/>
      <c r="H192" s="43"/>
      <c r="I192" s="232"/>
      <c r="J192" s="43"/>
      <c r="K192" s="43"/>
      <c r="L192" s="47"/>
      <c r="M192" s="233"/>
      <c r="N192" s="234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20" t="s">
        <v>215</v>
      </c>
      <c r="AU192" s="20" t="s">
        <v>79</v>
      </c>
    </row>
    <row r="193" spans="1:65" s="2" customFormat="1" ht="16.5" customHeight="1">
      <c r="A193" s="41"/>
      <c r="B193" s="42"/>
      <c r="C193" s="217" t="s">
        <v>523</v>
      </c>
      <c r="D193" s="217" t="s">
        <v>209</v>
      </c>
      <c r="E193" s="218" t="s">
        <v>1612</v>
      </c>
      <c r="F193" s="219" t="s">
        <v>1613</v>
      </c>
      <c r="G193" s="220" t="s">
        <v>212</v>
      </c>
      <c r="H193" s="221">
        <v>95</v>
      </c>
      <c r="I193" s="222"/>
      <c r="J193" s="223">
        <f>ROUND(I193*H193,2)</f>
        <v>0</v>
      </c>
      <c r="K193" s="219" t="s">
        <v>1541</v>
      </c>
      <c r="L193" s="47"/>
      <c r="M193" s="224" t="s">
        <v>19</v>
      </c>
      <c r="N193" s="225" t="s">
        <v>43</v>
      </c>
      <c r="O193" s="87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28" t="s">
        <v>111</v>
      </c>
      <c r="AT193" s="228" t="s">
        <v>209</v>
      </c>
      <c r="AU193" s="228" t="s">
        <v>79</v>
      </c>
      <c r="AY193" s="20" t="s">
        <v>207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20" t="s">
        <v>79</v>
      </c>
      <c r="BK193" s="229">
        <f>ROUND(I193*H193,2)</f>
        <v>0</v>
      </c>
      <c r="BL193" s="20" t="s">
        <v>111</v>
      </c>
      <c r="BM193" s="228" t="s">
        <v>849</v>
      </c>
    </row>
    <row r="194" spans="1:47" s="2" customFormat="1" ht="12">
      <c r="A194" s="41"/>
      <c r="B194" s="42"/>
      <c r="C194" s="43"/>
      <c r="D194" s="230" t="s">
        <v>215</v>
      </c>
      <c r="E194" s="43"/>
      <c r="F194" s="231" t="s">
        <v>1613</v>
      </c>
      <c r="G194" s="43"/>
      <c r="H194" s="43"/>
      <c r="I194" s="232"/>
      <c r="J194" s="43"/>
      <c r="K194" s="43"/>
      <c r="L194" s="47"/>
      <c r="M194" s="233"/>
      <c r="N194" s="234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20" t="s">
        <v>215</v>
      </c>
      <c r="AU194" s="20" t="s">
        <v>79</v>
      </c>
    </row>
    <row r="195" spans="1:65" s="2" customFormat="1" ht="24.15" customHeight="1">
      <c r="A195" s="41"/>
      <c r="B195" s="42"/>
      <c r="C195" s="269" t="s">
        <v>537</v>
      </c>
      <c r="D195" s="269" t="s">
        <v>223</v>
      </c>
      <c r="E195" s="270" t="s">
        <v>1614</v>
      </c>
      <c r="F195" s="271" t="s">
        <v>1615</v>
      </c>
      <c r="G195" s="272" t="s">
        <v>212</v>
      </c>
      <c r="H195" s="273">
        <v>120</v>
      </c>
      <c r="I195" s="274"/>
      <c r="J195" s="275">
        <f>ROUND(I195*H195,2)</f>
        <v>0</v>
      </c>
      <c r="K195" s="271" t="s">
        <v>1541</v>
      </c>
      <c r="L195" s="276"/>
      <c r="M195" s="277" t="s">
        <v>19</v>
      </c>
      <c r="N195" s="278" t="s">
        <v>43</v>
      </c>
      <c r="O195" s="87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28" t="s">
        <v>227</v>
      </c>
      <c r="AT195" s="228" t="s">
        <v>223</v>
      </c>
      <c r="AU195" s="228" t="s">
        <v>79</v>
      </c>
      <c r="AY195" s="20" t="s">
        <v>207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20" t="s">
        <v>79</v>
      </c>
      <c r="BK195" s="229">
        <f>ROUND(I195*H195,2)</f>
        <v>0</v>
      </c>
      <c r="BL195" s="20" t="s">
        <v>111</v>
      </c>
      <c r="BM195" s="228" t="s">
        <v>862</v>
      </c>
    </row>
    <row r="196" spans="1:47" s="2" customFormat="1" ht="12">
      <c r="A196" s="41"/>
      <c r="B196" s="42"/>
      <c r="C196" s="43"/>
      <c r="D196" s="230" t="s">
        <v>215</v>
      </c>
      <c r="E196" s="43"/>
      <c r="F196" s="231" t="s">
        <v>1615</v>
      </c>
      <c r="G196" s="43"/>
      <c r="H196" s="43"/>
      <c r="I196" s="232"/>
      <c r="J196" s="43"/>
      <c r="K196" s="43"/>
      <c r="L196" s="47"/>
      <c r="M196" s="233"/>
      <c r="N196" s="234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20" t="s">
        <v>215</v>
      </c>
      <c r="AU196" s="20" t="s">
        <v>79</v>
      </c>
    </row>
    <row r="197" spans="1:65" s="2" customFormat="1" ht="16.5" customHeight="1">
      <c r="A197" s="41"/>
      <c r="B197" s="42"/>
      <c r="C197" s="217" t="s">
        <v>545</v>
      </c>
      <c r="D197" s="217" t="s">
        <v>209</v>
      </c>
      <c r="E197" s="218" t="s">
        <v>1616</v>
      </c>
      <c r="F197" s="219" t="s">
        <v>1617</v>
      </c>
      <c r="G197" s="220" t="s">
        <v>212</v>
      </c>
      <c r="H197" s="221">
        <v>120</v>
      </c>
      <c r="I197" s="222"/>
      <c r="J197" s="223">
        <f>ROUND(I197*H197,2)</f>
        <v>0</v>
      </c>
      <c r="K197" s="219" t="s">
        <v>1541</v>
      </c>
      <c r="L197" s="47"/>
      <c r="M197" s="224" t="s">
        <v>19</v>
      </c>
      <c r="N197" s="225" t="s">
        <v>43</v>
      </c>
      <c r="O197" s="87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28" t="s">
        <v>111</v>
      </c>
      <c r="AT197" s="228" t="s">
        <v>209</v>
      </c>
      <c r="AU197" s="228" t="s">
        <v>79</v>
      </c>
      <c r="AY197" s="20" t="s">
        <v>207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20" t="s">
        <v>79</v>
      </c>
      <c r="BK197" s="229">
        <f>ROUND(I197*H197,2)</f>
        <v>0</v>
      </c>
      <c r="BL197" s="20" t="s">
        <v>111</v>
      </c>
      <c r="BM197" s="228" t="s">
        <v>880</v>
      </c>
    </row>
    <row r="198" spans="1:47" s="2" customFormat="1" ht="12">
      <c r="A198" s="41"/>
      <c r="B198" s="42"/>
      <c r="C198" s="43"/>
      <c r="D198" s="230" t="s">
        <v>215</v>
      </c>
      <c r="E198" s="43"/>
      <c r="F198" s="231" t="s">
        <v>1617</v>
      </c>
      <c r="G198" s="43"/>
      <c r="H198" s="43"/>
      <c r="I198" s="232"/>
      <c r="J198" s="43"/>
      <c r="K198" s="43"/>
      <c r="L198" s="47"/>
      <c r="M198" s="233"/>
      <c r="N198" s="234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215</v>
      </c>
      <c r="AU198" s="20" t="s">
        <v>79</v>
      </c>
    </row>
    <row r="199" spans="1:65" s="2" customFormat="1" ht="24.15" customHeight="1">
      <c r="A199" s="41"/>
      <c r="B199" s="42"/>
      <c r="C199" s="269" t="s">
        <v>551</v>
      </c>
      <c r="D199" s="269" t="s">
        <v>223</v>
      </c>
      <c r="E199" s="270" t="s">
        <v>1618</v>
      </c>
      <c r="F199" s="271" t="s">
        <v>1619</v>
      </c>
      <c r="G199" s="272" t="s">
        <v>212</v>
      </c>
      <c r="H199" s="273">
        <v>35</v>
      </c>
      <c r="I199" s="274"/>
      <c r="J199" s="275">
        <f>ROUND(I199*H199,2)</f>
        <v>0</v>
      </c>
      <c r="K199" s="271" t="s">
        <v>1541</v>
      </c>
      <c r="L199" s="276"/>
      <c r="M199" s="277" t="s">
        <v>19</v>
      </c>
      <c r="N199" s="278" t="s">
        <v>43</v>
      </c>
      <c r="O199" s="87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28" t="s">
        <v>227</v>
      </c>
      <c r="AT199" s="228" t="s">
        <v>223</v>
      </c>
      <c r="AU199" s="228" t="s">
        <v>79</v>
      </c>
      <c r="AY199" s="20" t="s">
        <v>207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20" t="s">
        <v>79</v>
      </c>
      <c r="BK199" s="229">
        <f>ROUND(I199*H199,2)</f>
        <v>0</v>
      </c>
      <c r="BL199" s="20" t="s">
        <v>111</v>
      </c>
      <c r="BM199" s="228" t="s">
        <v>603</v>
      </c>
    </row>
    <row r="200" spans="1:47" s="2" customFormat="1" ht="12">
      <c r="A200" s="41"/>
      <c r="B200" s="42"/>
      <c r="C200" s="43"/>
      <c r="D200" s="230" t="s">
        <v>215</v>
      </c>
      <c r="E200" s="43"/>
      <c r="F200" s="231" t="s">
        <v>1619</v>
      </c>
      <c r="G200" s="43"/>
      <c r="H200" s="43"/>
      <c r="I200" s="232"/>
      <c r="J200" s="43"/>
      <c r="K200" s="43"/>
      <c r="L200" s="47"/>
      <c r="M200" s="233"/>
      <c r="N200" s="234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20" t="s">
        <v>215</v>
      </c>
      <c r="AU200" s="20" t="s">
        <v>79</v>
      </c>
    </row>
    <row r="201" spans="1:65" s="2" customFormat="1" ht="16.5" customHeight="1">
      <c r="A201" s="41"/>
      <c r="B201" s="42"/>
      <c r="C201" s="217" t="s">
        <v>559</v>
      </c>
      <c r="D201" s="217" t="s">
        <v>209</v>
      </c>
      <c r="E201" s="218" t="s">
        <v>1620</v>
      </c>
      <c r="F201" s="219" t="s">
        <v>1621</v>
      </c>
      <c r="G201" s="220" t="s">
        <v>212</v>
      </c>
      <c r="H201" s="221">
        <v>35</v>
      </c>
      <c r="I201" s="222"/>
      <c r="J201" s="223">
        <f>ROUND(I201*H201,2)</f>
        <v>0</v>
      </c>
      <c r="K201" s="219" t="s">
        <v>1541</v>
      </c>
      <c r="L201" s="47"/>
      <c r="M201" s="224" t="s">
        <v>19</v>
      </c>
      <c r="N201" s="225" t="s">
        <v>43</v>
      </c>
      <c r="O201" s="87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28" t="s">
        <v>111</v>
      </c>
      <c r="AT201" s="228" t="s">
        <v>209</v>
      </c>
      <c r="AU201" s="228" t="s">
        <v>79</v>
      </c>
      <c r="AY201" s="20" t="s">
        <v>207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20" t="s">
        <v>79</v>
      </c>
      <c r="BK201" s="229">
        <f>ROUND(I201*H201,2)</f>
        <v>0</v>
      </c>
      <c r="BL201" s="20" t="s">
        <v>111</v>
      </c>
      <c r="BM201" s="228" t="s">
        <v>681</v>
      </c>
    </row>
    <row r="202" spans="1:47" s="2" customFormat="1" ht="12">
      <c r="A202" s="41"/>
      <c r="B202" s="42"/>
      <c r="C202" s="43"/>
      <c r="D202" s="230" t="s">
        <v>215</v>
      </c>
      <c r="E202" s="43"/>
      <c r="F202" s="231" t="s">
        <v>1621</v>
      </c>
      <c r="G202" s="43"/>
      <c r="H202" s="43"/>
      <c r="I202" s="232"/>
      <c r="J202" s="43"/>
      <c r="K202" s="43"/>
      <c r="L202" s="47"/>
      <c r="M202" s="233"/>
      <c r="N202" s="234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20" t="s">
        <v>215</v>
      </c>
      <c r="AU202" s="20" t="s">
        <v>79</v>
      </c>
    </row>
    <row r="203" spans="1:65" s="2" customFormat="1" ht="33" customHeight="1">
      <c r="A203" s="41"/>
      <c r="B203" s="42"/>
      <c r="C203" s="269" t="s">
        <v>566</v>
      </c>
      <c r="D203" s="269" t="s">
        <v>223</v>
      </c>
      <c r="E203" s="270" t="s">
        <v>1622</v>
      </c>
      <c r="F203" s="271" t="s">
        <v>1623</v>
      </c>
      <c r="G203" s="272" t="s">
        <v>212</v>
      </c>
      <c r="H203" s="273">
        <v>10</v>
      </c>
      <c r="I203" s="274"/>
      <c r="J203" s="275">
        <f>ROUND(I203*H203,2)</f>
        <v>0</v>
      </c>
      <c r="K203" s="271" t="s">
        <v>1541</v>
      </c>
      <c r="L203" s="276"/>
      <c r="M203" s="277" t="s">
        <v>19</v>
      </c>
      <c r="N203" s="278" t="s">
        <v>43</v>
      </c>
      <c r="O203" s="87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28" t="s">
        <v>227</v>
      </c>
      <c r="AT203" s="228" t="s">
        <v>223</v>
      </c>
      <c r="AU203" s="228" t="s">
        <v>79</v>
      </c>
      <c r="AY203" s="20" t="s">
        <v>207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20" t="s">
        <v>79</v>
      </c>
      <c r="BK203" s="229">
        <f>ROUND(I203*H203,2)</f>
        <v>0</v>
      </c>
      <c r="BL203" s="20" t="s">
        <v>111</v>
      </c>
      <c r="BM203" s="228" t="s">
        <v>805</v>
      </c>
    </row>
    <row r="204" spans="1:47" s="2" customFormat="1" ht="12">
      <c r="A204" s="41"/>
      <c r="B204" s="42"/>
      <c r="C204" s="43"/>
      <c r="D204" s="230" t="s">
        <v>215</v>
      </c>
      <c r="E204" s="43"/>
      <c r="F204" s="231" t="s">
        <v>1623</v>
      </c>
      <c r="G204" s="43"/>
      <c r="H204" s="43"/>
      <c r="I204" s="232"/>
      <c r="J204" s="43"/>
      <c r="K204" s="43"/>
      <c r="L204" s="47"/>
      <c r="M204" s="233"/>
      <c r="N204" s="234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20" t="s">
        <v>215</v>
      </c>
      <c r="AU204" s="20" t="s">
        <v>79</v>
      </c>
    </row>
    <row r="205" spans="1:47" s="2" customFormat="1" ht="12">
      <c r="A205" s="41"/>
      <c r="B205" s="42"/>
      <c r="C205" s="43"/>
      <c r="D205" s="230" t="s">
        <v>1542</v>
      </c>
      <c r="E205" s="43"/>
      <c r="F205" s="300" t="s">
        <v>1624</v>
      </c>
      <c r="G205" s="43"/>
      <c r="H205" s="43"/>
      <c r="I205" s="232"/>
      <c r="J205" s="43"/>
      <c r="K205" s="43"/>
      <c r="L205" s="47"/>
      <c r="M205" s="233"/>
      <c r="N205" s="234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1542</v>
      </c>
      <c r="AU205" s="20" t="s">
        <v>79</v>
      </c>
    </row>
    <row r="206" spans="1:65" s="2" customFormat="1" ht="16.5" customHeight="1">
      <c r="A206" s="41"/>
      <c r="B206" s="42"/>
      <c r="C206" s="217" t="s">
        <v>570</v>
      </c>
      <c r="D206" s="217" t="s">
        <v>209</v>
      </c>
      <c r="E206" s="218" t="s">
        <v>1625</v>
      </c>
      <c r="F206" s="219" t="s">
        <v>1613</v>
      </c>
      <c r="G206" s="220" t="s">
        <v>212</v>
      </c>
      <c r="H206" s="221">
        <v>10</v>
      </c>
      <c r="I206" s="222"/>
      <c r="J206" s="223">
        <f>ROUND(I206*H206,2)</f>
        <v>0</v>
      </c>
      <c r="K206" s="219" t="s">
        <v>1541</v>
      </c>
      <c r="L206" s="47"/>
      <c r="M206" s="224" t="s">
        <v>19</v>
      </c>
      <c r="N206" s="225" t="s">
        <v>43</v>
      </c>
      <c r="O206" s="87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28" t="s">
        <v>111</v>
      </c>
      <c r="AT206" s="228" t="s">
        <v>209</v>
      </c>
      <c r="AU206" s="228" t="s">
        <v>79</v>
      </c>
      <c r="AY206" s="20" t="s">
        <v>207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20" t="s">
        <v>79</v>
      </c>
      <c r="BK206" s="229">
        <f>ROUND(I206*H206,2)</f>
        <v>0</v>
      </c>
      <c r="BL206" s="20" t="s">
        <v>111</v>
      </c>
      <c r="BM206" s="228" t="s">
        <v>920</v>
      </c>
    </row>
    <row r="207" spans="1:47" s="2" customFormat="1" ht="12">
      <c r="A207" s="41"/>
      <c r="B207" s="42"/>
      <c r="C207" s="43"/>
      <c r="D207" s="230" t="s">
        <v>215</v>
      </c>
      <c r="E207" s="43"/>
      <c r="F207" s="231" t="s">
        <v>1613</v>
      </c>
      <c r="G207" s="43"/>
      <c r="H207" s="43"/>
      <c r="I207" s="232"/>
      <c r="J207" s="43"/>
      <c r="K207" s="43"/>
      <c r="L207" s="47"/>
      <c r="M207" s="233"/>
      <c r="N207" s="234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20" t="s">
        <v>215</v>
      </c>
      <c r="AU207" s="20" t="s">
        <v>79</v>
      </c>
    </row>
    <row r="208" spans="1:65" s="2" customFormat="1" ht="21.75" customHeight="1">
      <c r="A208" s="41"/>
      <c r="B208" s="42"/>
      <c r="C208" s="269" t="s">
        <v>578</v>
      </c>
      <c r="D208" s="269" t="s">
        <v>223</v>
      </c>
      <c r="E208" s="270" t="s">
        <v>1626</v>
      </c>
      <c r="F208" s="271" t="s">
        <v>1627</v>
      </c>
      <c r="G208" s="272" t="s">
        <v>212</v>
      </c>
      <c r="H208" s="273">
        <v>160</v>
      </c>
      <c r="I208" s="274"/>
      <c r="J208" s="275">
        <f>ROUND(I208*H208,2)</f>
        <v>0</v>
      </c>
      <c r="K208" s="271" t="s">
        <v>1541</v>
      </c>
      <c r="L208" s="276"/>
      <c r="M208" s="277" t="s">
        <v>19</v>
      </c>
      <c r="N208" s="278" t="s">
        <v>43</v>
      </c>
      <c r="O208" s="87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28" t="s">
        <v>227</v>
      </c>
      <c r="AT208" s="228" t="s">
        <v>223</v>
      </c>
      <c r="AU208" s="228" t="s">
        <v>79</v>
      </c>
      <c r="AY208" s="20" t="s">
        <v>207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20" t="s">
        <v>79</v>
      </c>
      <c r="BK208" s="229">
        <f>ROUND(I208*H208,2)</f>
        <v>0</v>
      </c>
      <c r="BL208" s="20" t="s">
        <v>111</v>
      </c>
      <c r="BM208" s="228" t="s">
        <v>937</v>
      </c>
    </row>
    <row r="209" spans="1:47" s="2" customFormat="1" ht="12">
      <c r="A209" s="41"/>
      <c r="B209" s="42"/>
      <c r="C209" s="43"/>
      <c r="D209" s="230" t="s">
        <v>215</v>
      </c>
      <c r="E209" s="43"/>
      <c r="F209" s="231" t="s">
        <v>1627</v>
      </c>
      <c r="G209" s="43"/>
      <c r="H209" s="43"/>
      <c r="I209" s="232"/>
      <c r="J209" s="43"/>
      <c r="K209" s="43"/>
      <c r="L209" s="47"/>
      <c r="M209" s="233"/>
      <c r="N209" s="234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20" t="s">
        <v>215</v>
      </c>
      <c r="AU209" s="20" t="s">
        <v>79</v>
      </c>
    </row>
    <row r="210" spans="1:47" s="2" customFormat="1" ht="12">
      <c r="A210" s="41"/>
      <c r="B210" s="42"/>
      <c r="C210" s="43"/>
      <c r="D210" s="230" t="s">
        <v>1542</v>
      </c>
      <c r="E210" s="43"/>
      <c r="F210" s="300" t="s">
        <v>1628</v>
      </c>
      <c r="G210" s="43"/>
      <c r="H210" s="43"/>
      <c r="I210" s="232"/>
      <c r="J210" s="43"/>
      <c r="K210" s="43"/>
      <c r="L210" s="47"/>
      <c r="M210" s="233"/>
      <c r="N210" s="234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20" t="s">
        <v>1542</v>
      </c>
      <c r="AU210" s="20" t="s">
        <v>79</v>
      </c>
    </row>
    <row r="211" spans="1:65" s="2" customFormat="1" ht="16.5" customHeight="1">
      <c r="A211" s="41"/>
      <c r="B211" s="42"/>
      <c r="C211" s="217" t="s">
        <v>582</v>
      </c>
      <c r="D211" s="217" t="s">
        <v>209</v>
      </c>
      <c r="E211" s="218" t="s">
        <v>1629</v>
      </c>
      <c r="F211" s="219" t="s">
        <v>1630</v>
      </c>
      <c r="G211" s="220" t="s">
        <v>212</v>
      </c>
      <c r="H211" s="221">
        <v>160</v>
      </c>
      <c r="I211" s="222"/>
      <c r="J211" s="223">
        <f>ROUND(I211*H211,2)</f>
        <v>0</v>
      </c>
      <c r="K211" s="219" t="s">
        <v>1541</v>
      </c>
      <c r="L211" s="47"/>
      <c r="M211" s="224" t="s">
        <v>19</v>
      </c>
      <c r="N211" s="225" t="s">
        <v>43</v>
      </c>
      <c r="O211" s="87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28" t="s">
        <v>111</v>
      </c>
      <c r="AT211" s="228" t="s">
        <v>209</v>
      </c>
      <c r="AU211" s="228" t="s">
        <v>79</v>
      </c>
      <c r="AY211" s="20" t="s">
        <v>207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20" t="s">
        <v>79</v>
      </c>
      <c r="BK211" s="229">
        <f>ROUND(I211*H211,2)</f>
        <v>0</v>
      </c>
      <c r="BL211" s="20" t="s">
        <v>111</v>
      </c>
      <c r="BM211" s="228" t="s">
        <v>950</v>
      </c>
    </row>
    <row r="212" spans="1:47" s="2" customFormat="1" ht="12">
      <c r="A212" s="41"/>
      <c r="B212" s="42"/>
      <c r="C212" s="43"/>
      <c r="D212" s="230" t="s">
        <v>215</v>
      </c>
      <c r="E212" s="43"/>
      <c r="F212" s="231" t="s">
        <v>1630</v>
      </c>
      <c r="G212" s="43"/>
      <c r="H212" s="43"/>
      <c r="I212" s="232"/>
      <c r="J212" s="43"/>
      <c r="K212" s="43"/>
      <c r="L212" s="47"/>
      <c r="M212" s="233"/>
      <c r="N212" s="234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20" t="s">
        <v>215</v>
      </c>
      <c r="AU212" s="20" t="s">
        <v>79</v>
      </c>
    </row>
    <row r="213" spans="1:65" s="2" customFormat="1" ht="33" customHeight="1">
      <c r="A213" s="41"/>
      <c r="B213" s="42"/>
      <c r="C213" s="269" t="s">
        <v>589</v>
      </c>
      <c r="D213" s="269" t="s">
        <v>223</v>
      </c>
      <c r="E213" s="270" t="s">
        <v>1631</v>
      </c>
      <c r="F213" s="271" t="s">
        <v>1632</v>
      </c>
      <c r="G213" s="272" t="s">
        <v>212</v>
      </c>
      <c r="H213" s="273">
        <v>10</v>
      </c>
      <c r="I213" s="274"/>
      <c r="J213" s="275">
        <f>ROUND(I213*H213,2)</f>
        <v>0</v>
      </c>
      <c r="K213" s="271" t="s">
        <v>1541</v>
      </c>
      <c r="L213" s="276"/>
      <c r="M213" s="277" t="s">
        <v>19</v>
      </c>
      <c r="N213" s="278" t="s">
        <v>43</v>
      </c>
      <c r="O213" s="87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28" t="s">
        <v>227</v>
      </c>
      <c r="AT213" s="228" t="s">
        <v>223</v>
      </c>
      <c r="AU213" s="228" t="s">
        <v>79</v>
      </c>
      <c r="AY213" s="20" t="s">
        <v>207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20" t="s">
        <v>79</v>
      </c>
      <c r="BK213" s="229">
        <f>ROUND(I213*H213,2)</f>
        <v>0</v>
      </c>
      <c r="BL213" s="20" t="s">
        <v>111</v>
      </c>
      <c r="BM213" s="228" t="s">
        <v>958</v>
      </c>
    </row>
    <row r="214" spans="1:47" s="2" customFormat="1" ht="12">
      <c r="A214" s="41"/>
      <c r="B214" s="42"/>
      <c r="C214" s="43"/>
      <c r="D214" s="230" t="s">
        <v>215</v>
      </c>
      <c r="E214" s="43"/>
      <c r="F214" s="231" t="s">
        <v>1632</v>
      </c>
      <c r="G214" s="43"/>
      <c r="H214" s="43"/>
      <c r="I214" s="232"/>
      <c r="J214" s="43"/>
      <c r="K214" s="43"/>
      <c r="L214" s="47"/>
      <c r="M214" s="233"/>
      <c r="N214" s="234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20" t="s">
        <v>215</v>
      </c>
      <c r="AU214" s="20" t="s">
        <v>79</v>
      </c>
    </row>
    <row r="215" spans="1:47" s="2" customFormat="1" ht="12">
      <c r="A215" s="41"/>
      <c r="B215" s="42"/>
      <c r="C215" s="43"/>
      <c r="D215" s="230" t="s">
        <v>1542</v>
      </c>
      <c r="E215" s="43"/>
      <c r="F215" s="300" t="s">
        <v>1633</v>
      </c>
      <c r="G215" s="43"/>
      <c r="H215" s="43"/>
      <c r="I215" s="232"/>
      <c r="J215" s="43"/>
      <c r="K215" s="43"/>
      <c r="L215" s="47"/>
      <c r="M215" s="233"/>
      <c r="N215" s="234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20" t="s">
        <v>1542</v>
      </c>
      <c r="AU215" s="20" t="s">
        <v>79</v>
      </c>
    </row>
    <row r="216" spans="1:65" s="2" customFormat="1" ht="16.5" customHeight="1">
      <c r="A216" s="41"/>
      <c r="B216" s="42"/>
      <c r="C216" s="217" t="s">
        <v>597</v>
      </c>
      <c r="D216" s="217" t="s">
        <v>209</v>
      </c>
      <c r="E216" s="218" t="s">
        <v>1634</v>
      </c>
      <c r="F216" s="219" t="s">
        <v>1635</v>
      </c>
      <c r="G216" s="220" t="s">
        <v>212</v>
      </c>
      <c r="H216" s="221">
        <v>10</v>
      </c>
      <c r="I216" s="222"/>
      <c r="J216" s="223">
        <f>ROUND(I216*H216,2)</f>
        <v>0</v>
      </c>
      <c r="K216" s="219" t="s">
        <v>1541</v>
      </c>
      <c r="L216" s="47"/>
      <c r="M216" s="224" t="s">
        <v>19</v>
      </c>
      <c r="N216" s="225" t="s">
        <v>43</v>
      </c>
      <c r="O216" s="87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28" t="s">
        <v>111</v>
      </c>
      <c r="AT216" s="228" t="s">
        <v>209</v>
      </c>
      <c r="AU216" s="228" t="s">
        <v>79</v>
      </c>
      <c r="AY216" s="20" t="s">
        <v>207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20" t="s">
        <v>79</v>
      </c>
      <c r="BK216" s="229">
        <f>ROUND(I216*H216,2)</f>
        <v>0</v>
      </c>
      <c r="BL216" s="20" t="s">
        <v>111</v>
      </c>
      <c r="BM216" s="228" t="s">
        <v>966</v>
      </c>
    </row>
    <row r="217" spans="1:47" s="2" customFormat="1" ht="12">
      <c r="A217" s="41"/>
      <c r="B217" s="42"/>
      <c r="C217" s="43"/>
      <c r="D217" s="230" t="s">
        <v>215</v>
      </c>
      <c r="E217" s="43"/>
      <c r="F217" s="231" t="s">
        <v>1635</v>
      </c>
      <c r="G217" s="43"/>
      <c r="H217" s="43"/>
      <c r="I217" s="232"/>
      <c r="J217" s="43"/>
      <c r="K217" s="43"/>
      <c r="L217" s="47"/>
      <c r="M217" s="233"/>
      <c r="N217" s="234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215</v>
      </c>
      <c r="AU217" s="20" t="s">
        <v>79</v>
      </c>
    </row>
    <row r="218" spans="1:65" s="2" customFormat="1" ht="24.15" customHeight="1">
      <c r="A218" s="41"/>
      <c r="B218" s="42"/>
      <c r="C218" s="217" t="s">
        <v>605</v>
      </c>
      <c r="D218" s="217" t="s">
        <v>209</v>
      </c>
      <c r="E218" s="218" t="s">
        <v>1636</v>
      </c>
      <c r="F218" s="219" t="s">
        <v>1637</v>
      </c>
      <c r="G218" s="220" t="s">
        <v>212</v>
      </c>
      <c r="H218" s="221">
        <v>60</v>
      </c>
      <c r="I218" s="222"/>
      <c r="J218" s="223">
        <f>ROUND(I218*H218,2)</f>
        <v>0</v>
      </c>
      <c r="K218" s="219" t="s">
        <v>1541</v>
      </c>
      <c r="L218" s="47"/>
      <c r="M218" s="224" t="s">
        <v>19</v>
      </c>
      <c r="N218" s="225" t="s">
        <v>43</v>
      </c>
      <c r="O218" s="87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28" t="s">
        <v>111</v>
      </c>
      <c r="AT218" s="228" t="s">
        <v>209</v>
      </c>
      <c r="AU218" s="228" t="s">
        <v>79</v>
      </c>
      <c r="AY218" s="20" t="s">
        <v>207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20" t="s">
        <v>79</v>
      </c>
      <c r="BK218" s="229">
        <f>ROUND(I218*H218,2)</f>
        <v>0</v>
      </c>
      <c r="BL218" s="20" t="s">
        <v>111</v>
      </c>
      <c r="BM218" s="228" t="s">
        <v>974</v>
      </c>
    </row>
    <row r="219" spans="1:47" s="2" customFormat="1" ht="12">
      <c r="A219" s="41"/>
      <c r="B219" s="42"/>
      <c r="C219" s="43"/>
      <c r="D219" s="230" t="s">
        <v>215</v>
      </c>
      <c r="E219" s="43"/>
      <c r="F219" s="231" t="s">
        <v>1637</v>
      </c>
      <c r="G219" s="43"/>
      <c r="H219" s="43"/>
      <c r="I219" s="232"/>
      <c r="J219" s="43"/>
      <c r="K219" s="43"/>
      <c r="L219" s="47"/>
      <c r="M219" s="233"/>
      <c r="N219" s="234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20" t="s">
        <v>215</v>
      </c>
      <c r="AU219" s="20" t="s">
        <v>79</v>
      </c>
    </row>
    <row r="220" spans="1:65" s="2" customFormat="1" ht="16.5" customHeight="1">
      <c r="A220" s="41"/>
      <c r="B220" s="42"/>
      <c r="C220" s="269" t="s">
        <v>614</v>
      </c>
      <c r="D220" s="269" t="s">
        <v>223</v>
      </c>
      <c r="E220" s="270" t="s">
        <v>1638</v>
      </c>
      <c r="F220" s="271" t="s">
        <v>1639</v>
      </c>
      <c r="G220" s="272" t="s">
        <v>212</v>
      </c>
      <c r="H220" s="273">
        <v>2</v>
      </c>
      <c r="I220" s="274"/>
      <c r="J220" s="275">
        <f>ROUND(I220*H220,2)</f>
        <v>0</v>
      </c>
      <c r="K220" s="271" t="s">
        <v>1541</v>
      </c>
      <c r="L220" s="276"/>
      <c r="M220" s="277" t="s">
        <v>19</v>
      </c>
      <c r="N220" s="278" t="s">
        <v>43</v>
      </c>
      <c r="O220" s="87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28" t="s">
        <v>227</v>
      </c>
      <c r="AT220" s="228" t="s">
        <v>223</v>
      </c>
      <c r="AU220" s="228" t="s">
        <v>79</v>
      </c>
      <c r="AY220" s="20" t="s">
        <v>207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20" t="s">
        <v>79</v>
      </c>
      <c r="BK220" s="229">
        <f>ROUND(I220*H220,2)</f>
        <v>0</v>
      </c>
      <c r="BL220" s="20" t="s">
        <v>111</v>
      </c>
      <c r="BM220" s="228" t="s">
        <v>987</v>
      </c>
    </row>
    <row r="221" spans="1:47" s="2" customFormat="1" ht="12">
      <c r="A221" s="41"/>
      <c r="B221" s="42"/>
      <c r="C221" s="43"/>
      <c r="D221" s="230" t="s">
        <v>215</v>
      </c>
      <c r="E221" s="43"/>
      <c r="F221" s="231" t="s">
        <v>1639</v>
      </c>
      <c r="G221" s="43"/>
      <c r="H221" s="43"/>
      <c r="I221" s="232"/>
      <c r="J221" s="43"/>
      <c r="K221" s="43"/>
      <c r="L221" s="47"/>
      <c r="M221" s="233"/>
      <c r="N221" s="234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20" t="s">
        <v>215</v>
      </c>
      <c r="AU221" s="20" t="s">
        <v>79</v>
      </c>
    </row>
    <row r="222" spans="1:63" s="12" customFormat="1" ht="25.9" customHeight="1">
      <c r="A222" s="12"/>
      <c r="B222" s="201"/>
      <c r="C222" s="202"/>
      <c r="D222" s="203" t="s">
        <v>71</v>
      </c>
      <c r="E222" s="204" t="s">
        <v>1463</v>
      </c>
      <c r="F222" s="204" t="s">
        <v>1640</v>
      </c>
      <c r="G222" s="202"/>
      <c r="H222" s="202"/>
      <c r="I222" s="205"/>
      <c r="J222" s="206">
        <f>BK222</f>
        <v>0</v>
      </c>
      <c r="K222" s="202"/>
      <c r="L222" s="207"/>
      <c r="M222" s="208"/>
      <c r="N222" s="209"/>
      <c r="O222" s="209"/>
      <c r="P222" s="210">
        <f>SUM(P223:P272)</f>
        <v>0</v>
      </c>
      <c r="Q222" s="209"/>
      <c r="R222" s="210">
        <f>SUM(R223:R272)</f>
        <v>0</v>
      </c>
      <c r="S222" s="209"/>
      <c r="T222" s="211">
        <f>SUM(T223:T272)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2" t="s">
        <v>79</v>
      </c>
      <c r="AT222" s="213" t="s">
        <v>71</v>
      </c>
      <c r="AU222" s="213" t="s">
        <v>72</v>
      </c>
      <c r="AY222" s="212" t="s">
        <v>207</v>
      </c>
      <c r="BK222" s="214">
        <f>SUM(BK223:BK272)</f>
        <v>0</v>
      </c>
    </row>
    <row r="223" spans="1:65" s="2" customFormat="1" ht="16.5" customHeight="1">
      <c r="A223" s="41"/>
      <c r="B223" s="42"/>
      <c r="C223" s="269" t="s">
        <v>621</v>
      </c>
      <c r="D223" s="269" t="s">
        <v>223</v>
      </c>
      <c r="E223" s="270" t="s">
        <v>1560</v>
      </c>
      <c r="F223" s="271" t="s">
        <v>1561</v>
      </c>
      <c r="G223" s="272" t="s">
        <v>244</v>
      </c>
      <c r="H223" s="273">
        <v>1</v>
      </c>
      <c r="I223" s="274"/>
      <c r="J223" s="275">
        <f>ROUND(I223*H223,2)</f>
        <v>0</v>
      </c>
      <c r="K223" s="271" t="s">
        <v>1541</v>
      </c>
      <c r="L223" s="276"/>
      <c r="M223" s="277" t="s">
        <v>19</v>
      </c>
      <c r="N223" s="278" t="s">
        <v>43</v>
      </c>
      <c r="O223" s="87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28" t="s">
        <v>227</v>
      </c>
      <c r="AT223" s="228" t="s">
        <v>223</v>
      </c>
      <c r="AU223" s="228" t="s">
        <v>79</v>
      </c>
      <c r="AY223" s="20" t="s">
        <v>207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20" t="s">
        <v>79</v>
      </c>
      <c r="BK223" s="229">
        <f>ROUND(I223*H223,2)</f>
        <v>0</v>
      </c>
      <c r="BL223" s="20" t="s">
        <v>111</v>
      </c>
      <c r="BM223" s="228" t="s">
        <v>999</v>
      </c>
    </row>
    <row r="224" spans="1:47" s="2" customFormat="1" ht="12">
      <c r="A224" s="41"/>
      <c r="B224" s="42"/>
      <c r="C224" s="43"/>
      <c r="D224" s="230" t="s">
        <v>215</v>
      </c>
      <c r="E224" s="43"/>
      <c r="F224" s="231" t="s">
        <v>1561</v>
      </c>
      <c r="G224" s="43"/>
      <c r="H224" s="43"/>
      <c r="I224" s="232"/>
      <c r="J224" s="43"/>
      <c r="K224" s="43"/>
      <c r="L224" s="47"/>
      <c r="M224" s="233"/>
      <c r="N224" s="234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20" t="s">
        <v>215</v>
      </c>
      <c r="AU224" s="20" t="s">
        <v>79</v>
      </c>
    </row>
    <row r="225" spans="1:65" s="2" customFormat="1" ht="16.5" customHeight="1">
      <c r="A225" s="41"/>
      <c r="B225" s="42"/>
      <c r="C225" s="217" t="s">
        <v>627</v>
      </c>
      <c r="D225" s="217" t="s">
        <v>209</v>
      </c>
      <c r="E225" s="218" t="s">
        <v>1562</v>
      </c>
      <c r="F225" s="219" t="s">
        <v>1563</v>
      </c>
      <c r="G225" s="220" t="s">
        <v>244</v>
      </c>
      <c r="H225" s="221">
        <v>1</v>
      </c>
      <c r="I225" s="222"/>
      <c r="J225" s="223">
        <f>ROUND(I225*H225,2)</f>
        <v>0</v>
      </c>
      <c r="K225" s="219" t="s">
        <v>1541</v>
      </c>
      <c r="L225" s="47"/>
      <c r="M225" s="224" t="s">
        <v>19</v>
      </c>
      <c r="N225" s="225" t="s">
        <v>43</v>
      </c>
      <c r="O225" s="87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28" t="s">
        <v>111</v>
      </c>
      <c r="AT225" s="228" t="s">
        <v>209</v>
      </c>
      <c r="AU225" s="228" t="s">
        <v>79</v>
      </c>
      <c r="AY225" s="20" t="s">
        <v>207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20" t="s">
        <v>79</v>
      </c>
      <c r="BK225" s="229">
        <f>ROUND(I225*H225,2)</f>
        <v>0</v>
      </c>
      <c r="BL225" s="20" t="s">
        <v>111</v>
      </c>
      <c r="BM225" s="228" t="s">
        <v>1009</v>
      </c>
    </row>
    <row r="226" spans="1:47" s="2" customFormat="1" ht="12">
      <c r="A226" s="41"/>
      <c r="B226" s="42"/>
      <c r="C226" s="43"/>
      <c r="D226" s="230" t="s">
        <v>215</v>
      </c>
      <c r="E226" s="43"/>
      <c r="F226" s="231" t="s">
        <v>1563</v>
      </c>
      <c r="G226" s="43"/>
      <c r="H226" s="43"/>
      <c r="I226" s="232"/>
      <c r="J226" s="43"/>
      <c r="K226" s="43"/>
      <c r="L226" s="47"/>
      <c r="M226" s="233"/>
      <c r="N226" s="234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20" t="s">
        <v>215</v>
      </c>
      <c r="AU226" s="20" t="s">
        <v>79</v>
      </c>
    </row>
    <row r="227" spans="1:65" s="2" customFormat="1" ht="24.15" customHeight="1">
      <c r="A227" s="41"/>
      <c r="B227" s="42"/>
      <c r="C227" s="269" t="s">
        <v>636</v>
      </c>
      <c r="D227" s="269" t="s">
        <v>223</v>
      </c>
      <c r="E227" s="270" t="s">
        <v>1564</v>
      </c>
      <c r="F227" s="271" t="s">
        <v>1565</v>
      </c>
      <c r="G227" s="272" t="s">
        <v>244</v>
      </c>
      <c r="H227" s="273">
        <v>3</v>
      </c>
      <c r="I227" s="274"/>
      <c r="J227" s="275">
        <f>ROUND(I227*H227,2)</f>
        <v>0</v>
      </c>
      <c r="K227" s="271" t="s">
        <v>1541</v>
      </c>
      <c r="L227" s="276"/>
      <c r="M227" s="277" t="s">
        <v>19</v>
      </c>
      <c r="N227" s="278" t="s">
        <v>43</v>
      </c>
      <c r="O227" s="87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28" t="s">
        <v>227</v>
      </c>
      <c r="AT227" s="228" t="s">
        <v>223</v>
      </c>
      <c r="AU227" s="228" t="s">
        <v>79</v>
      </c>
      <c r="AY227" s="20" t="s">
        <v>207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20" t="s">
        <v>79</v>
      </c>
      <c r="BK227" s="229">
        <f>ROUND(I227*H227,2)</f>
        <v>0</v>
      </c>
      <c r="BL227" s="20" t="s">
        <v>111</v>
      </c>
      <c r="BM227" s="228" t="s">
        <v>1017</v>
      </c>
    </row>
    <row r="228" spans="1:47" s="2" customFormat="1" ht="12">
      <c r="A228" s="41"/>
      <c r="B228" s="42"/>
      <c r="C228" s="43"/>
      <c r="D228" s="230" t="s">
        <v>215</v>
      </c>
      <c r="E228" s="43"/>
      <c r="F228" s="231" t="s">
        <v>1565</v>
      </c>
      <c r="G228" s="43"/>
      <c r="H228" s="43"/>
      <c r="I228" s="232"/>
      <c r="J228" s="43"/>
      <c r="K228" s="43"/>
      <c r="L228" s="47"/>
      <c r="M228" s="233"/>
      <c r="N228" s="234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20" t="s">
        <v>215</v>
      </c>
      <c r="AU228" s="20" t="s">
        <v>79</v>
      </c>
    </row>
    <row r="229" spans="1:47" s="2" customFormat="1" ht="12">
      <c r="A229" s="41"/>
      <c r="B229" s="42"/>
      <c r="C229" s="43"/>
      <c r="D229" s="230" t="s">
        <v>1542</v>
      </c>
      <c r="E229" s="43"/>
      <c r="F229" s="300" t="s">
        <v>1566</v>
      </c>
      <c r="G229" s="43"/>
      <c r="H229" s="43"/>
      <c r="I229" s="232"/>
      <c r="J229" s="43"/>
      <c r="K229" s="43"/>
      <c r="L229" s="47"/>
      <c r="M229" s="233"/>
      <c r="N229" s="234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20" t="s">
        <v>1542</v>
      </c>
      <c r="AU229" s="20" t="s">
        <v>79</v>
      </c>
    </row>
    <row r="230" spans="1:65" s="2" customFormat="1" ht="16.5" customHeight="1">
      <c r="A230" s="41"/>
      <c r="B230" s="42"/>
      <c r="C230" s="217" t="s">
        <v>642</v>
      </c>
      <c r="D230" s="217" t="s">
        <v>209</v>
      </c>
      <c r="E230" s="218" t="s">
        <v>1567</v>
      </c>
      <c r="F230" s="219" t="s">
        <v>1568</v>
      </c>
      <c r="G230" s="220" t="s">
        <v>244</v>
      </c>
      <c r="H230" s="221">
        <v>3</v>
      </c>
      <c r="I230" s="222"/>
      <c r="J230" s="223">
        <f>ROUND(I230*H230,2)</f>
        <v>0</v>
      </c>
      <c r="K230" s="219" t="s">
        <v>1541</v>
      </c>
      <c r="L230" s="47"/>
      <c r="M230" s="224" t="s">
        <v>19</v>
      </c>
      <c r="N230" s="225" t="s">
        <v>43</v>
      </c>
      <c r="O230" s="87"/>
      <c r="P230" s="226">
        <f>O230*H230</f>
        <v>0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28" t="s">
        <v>111</v>
      </c>
      <c r="AT230" s="228" t="s">
        <v>209</v>
      </c>
      <c r="AU230" s="228" t="s">
        <v>79</v>
      </c>
      <c r="AY230" s="20" t="s">
        <v>207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20" t="s">
        <v>79</v>
      </c>
      <c r="BK230" s="229">
        <f>ROUND(I230*H230,2)</f>
        <v>0</v>
      </c>
      <c r="BL230" s="20" t="s">
        <v>111</v>
      </c>
      <c r="BM230" s="228" t="s">
        <v>1029</v>
      </c>
    </row>
    <row r="231" spans="1:47" s="2" customFormat="1" ht="12">
      <c r="A231" s="41"/>
      <c r="B231" s="42"/>
      <c r="C231" s="43"/>
      <c r="D231" s="230" t="s">
        <v>215</v>
      </c>
      <c r="E231" s="43"/>
      <c r="F231" s="231" t="s">
        <v>1568</v>
      </c>
      <c r="G231" s="43"/>
      <c r="H231" s="43"/>
      <c r="I231" s="232"/>
      <c r="J231" s="43"/>
      <c r="K231" s="43"/>
      <c r="L231" s="47"/>
      <c r="M231" s="233"/>
      <c r="N231" s="234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20" t="s">
        <v>215</v>
      </c>
      <c r="AU231" s="20" t="s">
        <v>79</v>
      </c>
    </row>
    <row r="232" spans="1:65" s="2" customFormat="1" ht="24.15" customHeight="1">
      <c r="A232" s="41"/>
      <c r="B232" s="42"/>
      <c r="C232" s="269" t="s">
        <v>459</v>
      </c>
      <c r="D232" s="269" t="s">
        <v>223</v>
      </c>
      <c r="E232" s="270" t="s">
        <v>1564</v>
      </c>
      <c r="F232" s="271" t="s">
        <v>1565</v>
      </c>
      <c r="G232" s="272" t="s">
        <v>244</v>
      </c>
      <c r="H232" s="273">
        <v>3</v>
      </c>
      <c r="I232" s="274"/>
      <c r="J232" s="275">
        <f>ROUND(I232*H232,2)</f>
        <v>0</v>
      </c>
      <c r="K232" s="271" t="s">
        <v>1541</v>
      </c>
      <c r="L232" s="276"/>
      <c r="M232" s="277" t="s">
        <v>19</v>
      </c>
      <c r="N232" s="278" t="s">
        <v>43</v>
      </c>
      <c r="O232" s="87"/>
      <c r="P232" s="226">
        <f>O232*H232</f>
        <v>0</v>
      </c>
      <c r="Q232" s="226">
        <v>0</v>
      </c>
      <c r="R232" s="226">
        <f>Q232*H232</f>
        <v>0</v>
      </c>
      <c r="S232" s="226">
        <v>0</v>
      </c>
      <c r="T232" s="227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28" t="s">
        <v>227</v>
      </c>
      <c r="AT232" s="228" t="s">
        <v>223</v>
      </c>
      <c r="AU232" s="228" t="s">
        <v>79</v>
      </c>
      <c r="AY232" s="20" t="s">
        <v>207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20" t="s">
        <v>79</v>
      </c>
      <c r="BK232" s="229">
        <f>ROUND(I232*H232,2)</f>
        <v>0</v>
      </c>
      <c r="BL232" s="20" t="s">
        <v>111</v>
      </c>
      <c r="BM232" s="228" t="s">
        <v>1043</v>
      </c>
    </row>
    <row r="233" spans="1:47" s="2" customFormat="1" ht="12">
      <c r="A233" s="41"/>
      <c r="B233" s="42"/>
      <c r="C233" s="43"/>
      <c r="D233" s="230" t="s">
        <v>215</v>
      </c>
      <c r="E233" s="43"/>
      <c r="F233" s="231" t="s">
        <v>1565</v>
      </c>
      <c r="G233" s="43"/>
      <c r="H233" s="43"/>
      <c r="I233" s="232"/>
      <c r="J233" s="43"/>
      <c r="K233" s="43"/>
      <c r="L233" s="47"/>
      <c r="M233" s="233"/>
      <c r="N233" s="234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20" t="s">
        <v>215</v>
      </c>
      <c r="AU233" s="20" t="s">
        <v>79</v>
      </c>
    </row>
    <row r="234" spans="1:47" s="2" customFormat="1" ht="12">
      <c r="A234" s="41"/>
      <c r="B234" s="42"/>
      <c r="C234" s="43"/>
      <c r="D234" s="230" t="s">
        <v>1542</v>
      </c>
      <c r="E234" s="43"/>
      <c r="F234" s="300" t="s">
        <v>1566</v>
      </c>
      <c r="G234" s="43"/>
      <c r="H234" s="43"/>
      <c r="I234" s="232"/>
      <c r="J234" s="43"/>
      <c r="K234" s="43"/>
      <c r="L234" s="47"/>
      <c r="M234" s="233"/>
      <c r="N234" s="234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20" t="s">
        <v>1542</v>
      </c>
      <c r="AU234" s="20" t="s">
        <v>79</v>
      </c>
    </row>
    <row r="235" spans="1:65" s="2" customFormat="1" ht="16.5" customHeight="1">
      <c r="A235" s="41"/>
      <c r="B235" s="42"/>
      <c r="C235" s="217" t="s">
        <v>656</v>
      </c>
      <c r="D235" s="217" t="s">
        <v>209</v>
      </c>
      <c r="E235" s="218" t="s">
        <v>1567</v>
      </c>
      <c r="F235" s="219" t="s">
        <v>1568</v>
      </c>
      <c r="G235" s="220" t="s">
        <v>244</v>
      </c>
      <c r="H235" s="221">
        <v>3</v>
      </c>
      <c r="I235" s="222"/>
      <c r="J235" s="223">
        <f>ROUND(I235*H235,2)</f>
        <v>0</v>
      </c>
      <c r="K235" s="219" t="s">
        <v>1541</v>
      </c>
      <c r="L235" s="47"/>
      <c r="M235" s="224" t="s">
        <v>19</v>
      </c>
      <c r="N235" s="225" t="s">
        <v>43</v>
      </c>
      <c r="O235" s="87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28" t="s">
        <v>111</v>
      </c>
      <c r="AT235" s="228" t="s">
        <v>209</v>
      </c>
      <c r="AU235" s="228" t="s">
        <v>79</v>
      </c>
      <c r="AY235" s="20" t="s">
        <v>207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20" t="s">
        <v>79</v>
      </c>
      <c r="BK235" s="229">
        <f>ROUND(I235*H235,2)</f>
        <v>0</v>
      </c>
      <c r="BL235" s="20" t="s">
        <v>111</v>
      </c>
      <c r="BM235" s="228" t="s">
        <v>1055</v>
      </c>
    </row>
    <row r="236" spans="1:47" s="2" customFormat="1" ht="12">
      <c r="A236" s="41"/>
      <c r="B236" s="42"/>
      <c r="C236" s="43"/>
      <c r="D236" s="230" t="s">
        <v>215</v>
      </c>
      <c r="E236" s="43"/>
      <c r="F236" s="231" t="s">
        <v>1568</v>
      </c>
      <c r="G236" s="43"/>
      <c r="H236" s="43"/>
      <c r="I236" s="232"/>
      <c r="J236" s="43"/>
      <c r="K236" s="43"/>
      <c r="L236" s="47"/>
      <c r="M236" s="233"/>
      <c r="N236" s="234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20" t="s">
        <v>215</v>
      </c>
      <c r="AU236" s="20" t="s">
        <v>79</v>
      </c>
    </row>
    <row r="237" spans="1:65" s="2" customFormat="1" ht="24.15" customHeight="1">
      <c r="A237" s="41"/>
      <c r="B237" s="42"/>
      <c r="C237" s="269" t="s">
        <v>521</v>
      </c>
      <c r="D237" s="269" t="s">
        <v>223</v>
      </c>
      <c r="E237" s="270" t="s">
        <v>1583</v>
      </c>
      <c r="F237" s="271" t="s">
        <v>1584</v>
      </c>
      <c r="G237" s="272" t="s">
        <v>244</v>
      </c>
      <c r="H237" s="273">
        <v>2</v>
      </c>
      <c r="I237" s="274"/>
      <c r="J237" s="275">
        <f>ROUND(I237*H237,2)</f>
        <v>0</v>
      </c>
      <c r="K237" s="271" t="s">
        <v>1541</v>
      </c>
      <c r="L237" s="276"/>
      <c r="M237" s="277" t="s">
        <v>19</v>
      </c>
      <c r="N237" s="278" t="s">
        <v>43</v>
      </c>
      <c r="O237" s="87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28" t="s">
        <v>227</v>
      </c>
      <c r="AT237" s="228" t="s">
        <v>223</v>
      </c>
      <c r="AU237" s="228" t="s">
        <v>79</v>
      </c>
      <c r="AY237" s="20" t="s">
        <v>207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20" t="s">
        <v>79</v>
      </c>
      <c r="BK237" s="229">
        <f>ROUND(I237*H237,2)</f>
        <v>0</v>
      </c>
      <c r="BL237" s="20" t="s">
        <v>111</v>
      </c>
      <c r="BM237" s="228" t="s">
        <v>1067</v>
      </c>
    </row>
    <row r="238" spans="1:47" s="2" customFormat="1" ht="12">
      <c r="A238" s="41"/>
      <c r="B238" s="42"/>
      <c r="C238" s="43"/>
      <c r="D238" s="230" t="s">
        <v>215</v>
      </c>
      <c r="E238" s="43"/>
      <c r="F238" s="231" t="s">
        <v>1584</v>
      </c>
      <c r="G238" s="43"/>
      <c r="H238" s="43"/>
      <c r="I238" s="232"/>
      <c r="J238" s="43"/>
      <c r="K238" s="43"/>
      <c r="L238" s="47"/>
      <c r="M238" s="233"/>
      <c r="N238" s="234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20" t="s">
        <v>215</v>
      </c>
      <c r="AU238" s="20" t="s">
        <v>79</v>
      </c>
    </row>
    <row r="239" spans="1:65" s="2" customFormat="1" ht="16.5" customHeight="1">
      <c r="A239" s="41"/>
      <c r="B239" s="42"/>
      <c r="C239" s="217" t="s">
        <v>557</v>
      </c>
      <c r="D239" s="217" t="s">
        <v>209</v>
      </c>
      <c r="E239" s="218" t="s">
        <v>1585</v>
      </c>
      <c r="F239" s="219" t="s">
        <v>1582</v>
      </c>
      <c r="G239" s="220" t="s">
        <v>244</v>
      </c>
      <c r="H239" s="221">
        <v>2</v>
      </c>
      <c r="I239" s="222"/>
      <c r="J239" s="223">
        <f>ROUND(I239*H239,2)</f>
        <v>0</v>
      </c>
      <c r="K239" s="219" t="s">
        <v>1541</v>
      </c>
      <c r="L239" s="47"/>
      <c r="M239" s="224" t="s">
        <v>19</v>
      </c>
      <c r="N239" s="225" t="s">
        <v>43</v>
      </c>
      <c r="O239" s="87"/>
      <c r="P239" s="226">
        <f>O239*H239</f>
        <v>0</v>
      </c>
      <c r="Q239" s="226">
        <v>0</v>
      </c>
      <c r="R239" s="226">
        <f>Q239*H239</f>
        <v>0</v>
      </c>
      <c r="S239" s="226">
        <v>0</v>
      </c>
      <c r="T239" s="227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28" t="s">
        <v>111</v>
      </c>
      <c r="AT239" s="228" t="s">
        <v>209</v>
      </c>
      <c r="AU239" s="228" t="s">
        <v>79</v>
      </c>
      <c r="AY239" s="20" t="s">
        <v>207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20" t="s">
        <v>79</v>
      </c>
      <c r="BK239" s="229">
        <f>ROUND(I239*H239,2)</f>
        <v>0</v>
      </c>
      <c r="BL239" s="20" t="s">
        <v>111</v>
      </c>
      <c r="BM239" s="228" t="s">
        <v>1079</v>
      </c>
    </row>
    <row r="240" spans="1:47" s="2" customFormat="1" ht="12">
      <c r="A240" s="41"/>
      <c r="B240" s="42"/>
      <c r="C240" s="43"/>
      <c r="D240" s="230" t="s">
        <v>215</v>
      </c>
      <c r="E240" s="43"/>
      <c r="F240" s="231" t="s">
        <v>1582</v>
      </c>
      <c r="G240" s="43"/>
      <c r="H240" s="43"/>
      <c r="I240" s="232"/>
      <c r="J240" s="43"/>
      <c r="K240" s="43"/>
      <c r="L240" s="47"/>
      <c r="M240" s="233"/>
      <c r="N240" s="234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20" t="s">
        <v>215</v>
      </c>
      <c r="AU240" s="20" t="s">
        <v>79</v>
      </c>
    </row>
    <row r="241" spans="1:65" s="2" customFormat="1" ht="24.15" customHeight="1">
      <c r="A241" s="41"/>
      <c r="B241" s="42"/>
      <c r="C241" s="269" t="s">
        <v>668</v>
      </c>
      <c r="D241" s="269" t="s">
        <v>223</v>
      </c>
      <c r="E241" s="270" t="s">
        <v>1583</v>
      </c>
      <c r="F241" s="271" t="s">
        <v>1584</v>
      </c>
      <c r="G241" s="272" t="s">
        <v>244</v>
      </c>
      <c r="H241" s="273">
        <v>2</v>
      </c>
      <c r="I241" s="274"/>
      <c r="J241" s="275">
        <f>ROUND(I241*H241,2)</f>
        <v>0</v>
      </c>
      <c r="K241" s="271" t="s">
        <v>1541</v>
      </c>
      <c r="L241" s="276"/>
      <c r="M241" s="277" t="s">
        <v>19</v>
      </c>
      <c r="N241" s="278" t="s">
        <v>43</v>
      </c>
      <c r="O241" s="87"/>
      <c r="P241" s="226">
        <f>O241*H241</f>
        <v>0</v>
      </c>
      <c r="Q241" s="226">
        <v>0</v>
      </c>
      <c r="R241" s="226">
        <f>Q241*H241</f>
        <v>0</v>
      </c>
      <c r="S241" s="226">
        <v>0</v>
      </c>
      <c r="T241" s="227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28" t="s">
        <v>227</v>
      </c>
      <c r="AT241" s="228" t="s">
        <v>223</v>
      </c>
      <c r="AU241" s="228" t="s">
        <v>79</v>
      </c>
      <c r="AY241" s="20" t="s">
        <v>207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20" t="s">
        <v>79</v>
      </c>
      <c r="BK241" s="229">
        <f>ROUND(I241*H241,2)</f>
        <v>0</v>
      </c>
      <c r="BL241" s="20" t="s">
        <v>111</v>
      </c>
      <c r="BM241" s="228" t="s">
        <v>1093</v>
      </c>
    </row>
    <row r="242" spans="1:47" s="2" customFormat="1" ht="12">
      <c r="A242" s="41"/>
      <c r="B242" s="42"/>
      <c r="C242" s="43"/>
      <c r="D242" s="230" t="s">
        <v>215</v>
      </c>
      <c r="E242" s="43"/>
      <c r="F242" s="231" t="s">
        <v>1584</v>
      </c>
      <c r="G242" s="43"/>
      <c r="H242" s="43"/>
      <c r="I242" s="232"/>
      <c r="J242" s="43"/>
      <c r="K242" s="43"/>
      <c r="L242" s="47"/>
      <c r="M242" s="233"/>
      <c r="N242" s="234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20" t="s">
        <v>215</v>
      </c>
      <c r="AU242" s="20" t="s">
        <v>79</v>
      </c>
    </row>
    <row r="243" spans="1:65" s="2" customFormat="1" ht="16.5" customHeight="1">
      <c r="A243" s="41"/>
      <c r="B243" s="42"/>
      <c r="C243" s="217" t="s">
        <v>672</v>
      </c>
      <c r="D243" s="217" t="s">
        <v>209</v>
      </c>
      <c r="E243" s="218" t="s">
        <v>1585</v>
      </c>
      <c r="F243" s="219" t="s">
        <v>1582</v>
      </c>
      <c r="G243" s="220" t="s">
        <v>244</v>
      </c>
      <c r="H243" s="221">
        <v>2</v>
      </c>
      <c r="I243" s="222"/>
      <c r="J243" s="223">
        <f>ROUND(I243*H243,2)</f>
        <v>0</v>
      </c>
      <c r="K243" s="219" t="s">
        <v>1541</v>
      </c>
      <c r="L243" s="47"/>
      <c r="M243" s="224" t="s">
        <v>19</v>
      </c>
      <c r="N243" s="225" t="s">
        <v>43</v>
      </c>
      <c r="O243" s="87"/>
      <c r="P243" s="226">
        <f>O243*H243</f>
        <v>0</v>
      </c>
      <c r="Q243" s="226">
        <v>0</v>
      </c>
      <c r="R243" s="226">
        <f>Q243*H243</f>
        <v>0</v>
      </c>
      <c r="S243" s="226">
        <v>0</v>
      </c>
      <c r="T243" s="227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28" t="s">
        <v>111</v>
      </c>
      <c r="AT243" s="228" t="s">
        <v>209</v>
      </c>
      <c r="AU243" s="228" t="s">
        <v>79</v>
      </c>
      <c r="AY243" s="20" t="s">
        <v>207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20" t="s">
        <v>79</v>
      </c>
      <c r="BK243" s="229">
        <f>ROUND(I243*H243,2)</f>
        <v>0</v>
      </c>
      <c r="BL243" s="20" t="s">
        <v>111</v>
      </c>
      <c r="BM243" s="228" t="s">
        <v>1106</v>
      </c>
    </row>
    <row r="244" spans="1:47" s="2" customFormat="1" ht="12">
      <c r="A244" s="41"/>
      <c r="B244" s="42"/>
      <c r="C244" s="43"/>
      <c r="D244" s="230" t="s">
        <v>215</v>
      </c>
      <c r="E244" s="43"/>
      <c r="F244" s="231" t="s">
        <v>1582</v>
      </c>
      <c r="G244" s="43"/>
      <c r="H244" s="43"/>
      <c r="I244" s="232"/>
      <c r="J244" s="43"/>
      <c r="K244" s="43"/>
      <c r="L244" s="47"/>
      <c r="M244" s="233"/>
      <c r="N244" s="234"/>
      <c r="O244" s="87"/>
      <c r="P244" s="87"/>
      <c r="Q244" s="87"/>
      <c r="R244" s="87"/>
      <c r="S244" s="87"/>
      <c r="T244" s="88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T244" s="20" t="s">
        <v>215</v>
      </c>
      <c r="AU244" s="20" t="s">
        <v>79</v>
      </c>
    </row>
    <row r="245" spans="1:65" s="2" customFormat="1" ht="24.15" customHeight="1">
      <c r="A245" s="41"/>
      <c r="B245" s="42"/>
      <c r="C245" s="269" t="s">
        <v>677</v>
      </c>
      <c r="D245" s="269" t="s">
        <v>223</v>
      </c>
      <c r="E245" s="270" t="s">
        <v>1610</v>
      </c>
      <c r="F245" s="271" t="s">
        <v>1611</v>
      </c>
      <c r="G245" s="272" t="s">
        <v>212</v>
      </c>
      <c r="H245" s="273">
        <v>80</v>
      </c>
      <c r="I245" s="274"/>
      <c r="J245" s="275">
        <f>ROUND(I245*H245,2)</f>
        <v>0</v>
      </c>
      <c r="K245" s="271" t="s">
        <v>1541</v>
      </c>
      <c r="L245" s="276"/>
      <c r="M245" s="277" t="s">
        <v>19</v>
      </c>
      <c r="N245" s="278" t="s">
        <v>43</v>
      </c>
      <c r="O245" s="87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28" t="s">
        <v>227</v>
      </c>
      <c r="AT245" s="228" t="s">
        <v>223</v>
      </c>
      <c r="AU245" s="228" t="s">
        <v>79</v>
      </c>
      <c r="AY245" s="20" t="s">
        <v>207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20" t="s">
        <v>79</v>
      </c>
      <c r="BK245" s="229">
        <f>ROUND(I245*H245,2)</f>
        <v>0</v>
      </c>
      <c r="BL245" s="20" t="s">
        <v>111</v>
      </c>
      <c r="BM245" s="228" t="s">
        <v>1119</v>
      </c>
    </row>
    <row r="246" spans="1:47" s="2" customFormat="1" ht="12">
      <c r="A246" s="41"/>
      <c r="B246" s="42"/>
      <c r="C246" s="43"/>
      <c r="D246" s="230" t="s">
        <v>215</v>
      </c>
      <c r="E246" s="43"/>
      <c r="F246" s="231" t="s">
        <v>1611</v>
      </c>
      <c r="G246" s="43"/>
      <c r="H246" s="43"/>
      <c r="I246" s="232"/>
      <c r="J246" s="43"/>
      <c r="K246" s="43"/>
      <c r="L246" s="47"/>
      <c r="M246" s="233"/>
      <c r="N246" s="234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20" t="s">
        <v>215</v>
      </c>
      <c r="AU246" s="20" t="s">
        <v>79</v>
      </c>
    </row>
    <row r="247" spans="1:65" s="2" customFormat="1" ht="16.5" customHeight="1">
      <c r="A247" s="41"/>
      <c r="B247" s="42"/>
      <c r="C247" s="217" t="s">
        <v>683</v>
      </c>
      <c r="D247" s="217" t="s">
        <v>209</v>
      </c>
      <c r="E247" s="218" t="s">
        <v>1612</v>
      </c>
      <c r="F247" s="219" t="s">
        <v>1613</v>
      </c>
      <c r="G247" s="220" t="s">
        <v>212</v>
      </c>
      <c r="H247" s="221">
        <v>80</v>
      </c>
      <c r="I247" s="222"/>
      <c r="J247" s="223">
        <f>ROUND(I247*H247,2)</f>
        <v>0</v>
      </c>
      <c r="K247" s="219" t="s">
        <v>1541</v>
      </c>
      <c r="L247" s="47"/>
      <c r="M247" s="224" t="s">
        <v>19</v>
      </c>
      <c r="N247" s="225" t="s">
        <v>43</v>
      </c>
      <c r="O247" s="87"/>
      <c r="P247" s="226">
        <f>O247*H247</f>
        <v>0</v>
      </c>
      <c r="Q247" s="226">
        <v>0</v>
      </c>
      <c r="R247" s="226">
        <f>Q247*H247</f>
        <v>0</v>
      </c>
      <c r="S247" s="226">
        <v>0</v>
      </c>
      <c r="T247" s="227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28" t="s">
        <v>111</v>
      </c>
      <c r="AT247" s="228" t="s">
        <v>209</v>
      </c>
      <c r="AU247" s="228" t="s">
        <v>79</v>
      </c>
      <c r="AY247" s="20" t="s">
        <v>207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20" t="s">
        <v>79</v>
      </c>
      <c r="BK247" s="229">
        <f>ROUND(I247*H247,2)</f>
        <v>0</v>
      </c>
      <c r="BL247" s="20" t="s">
        <v>111</v>
      </c>
      <c r="BM247" s="228" t="s">
        <v>1133</v>
      </c>
    </row>
    <row r="248" spans="1:47" s="2" customFormat="1" ht="12">
      <c r="A248" s="41"/>
      <c r="B248" s="42"/>
      <c r="C248" s="43"/>
      <c r="D248" s="230" t="s">
        <v>215</v>
      </c>
      <c r="E248" s="43"/>
      <c r="F248" s="231" t="s">
        <v>1613</v>
      </c>
      <c r="G248" s="43"/>
      <c r="H248" s="43"/>
      <c r="I248" s="232"/>
      <c r="J248" s="43"/>
      <c r="K248" s="43"/>
      <c r="L248" s="47"/>
      <c r="M248" s="233"/>
      <c r="N248" s="234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20" t="s">
        <v>215</v>
      </c>
      <c r="AU248" s="20" t="s">
        <v>79</v>
      </c>
    </row>
    <row r="249" spans="1:65" s="2" customFormat="1" ht="24.15" customHeight="1">
      <c r="A249" s="41"/>
      <c r="B249" s="42"/>
      <c r="C249" s="269" t="s">
        <v>692</v>
      </c>
      <c r="D249" s="269" t="s">
        <v>223</v>
      </c>
      <c r="E249" s="270" t="s">
        <v>1614</v>
      </c>
      <c r="F249" s="271" t="s">
        <v>1615</v>
      </c>
      <c r="G249" s="272" t="s">
        <v>212</v>
      </c>
      <c r="H249" s="273">
        <v>20</v>
      </c>
      <c r="I249" s="274"/>
      <c r="J249" s="275">
        <f>ROUND(I249*H249,2)</f>
        <v>0</v>
      </c>
      <c r="K249" s="271" t="s">
        <v>1541</v>
      </c>
      <c r="L249" s="276"/>
      <c r="M249" s="277" t="s">
        <v>19</v>
      </c>
      <c r="N249" s="278" t="s">
        <v>43</v>
      </c>
      <c r="O249" s="87"/>
      <c r="P249" s="226">
        <f>O249*H249</f>
        <v>0</v>
      </c>
      <c r="Q249" s="226">
        <v>0</v>
      </c>
      <c r="R249" s="226">
        <f>Q249*H249</f>
        <v>0</v>
      </c>
      <c r="S249" s="226">
        <v>0</v>
      </c>
      <c r="T249" s="227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28" t="s">
        <v>227</v>
      </c>
      <c r="AT249" s="228" t="s">
        <v>223</v>
      </c>
      <c r="AU249" s="228" t="s">
        <v>79</v>
      </c>
      <c r="AY249" s="20" t="s">
        <v>207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20" t="s">
        <v>79</v>
      </c>
      <c r="BK249" s="229">
        <f>ROUND(I249*H249,2)</f>
        <v>0</v>
      </c>
      <c r="BL249" s="20" t="s">
        <v>111</v>
      </c>
      <c r="BM249" s="228" t="s">
        <v>1149</v>
      </c>
    </row>
    <row r="250" spans="1:47" s="2" customFormat="1" ht="12">
      <c r="A250" s="41"/>
      <c r="B250" s="42"/>
      <c r="C250" s="43"/>
      <c r="D250" s="230" t="s">
        <v>215</v>
      </c>
      <c r="E250" s="43"/>
      <c r="F250" s="231" t="s">
        <v>1615</v>
      </c>
      <c r="G250" s="43"/>
      <c r="H250" s="43"/>
      <c r="I250" s="232"/>
      <c r="J250" s="43"/>
      <c r="K250" s="43"/>
      <c r="L250" s="47"/>
      <c r="M250" s="233"/>
      <c r="N250" s="234"/>
      <c r="O250" s="87"/>
      <c r="P250" s="87"/>
      <c r="Q250" s="87"/>
      <c r="R250" s="87"/>
      <c r="S250" s="87"/>
      <c r="T250" s="88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20" t="s">
        <v>215</v>
      </c>
      <c r="AU250" s="20" t="s">
        <v>79</v>
      </c>
    </row>
    <row r="251" spans="1:65" s="2" customFormat="1" ht="16.5" customHeight="1">
      <c r="A251" s="41"/>
      <c r="B251" s="42"/>
      <c r="C251" s="217" t="s">
        <v>702</v>
      </c>
      <c r="D251" s="217" t="s">
        <v>209</v>
      </c>
      <c r="E251" s="218" t="s">
        <v>1616</v>
      </c>
      <c r="F251" s="219" t="s">
        <v>1617</v>
      </c>
      <c r="G251" s="220" t="s">
        <v>212</v>
      </c>
      <c r="H251" s="221">
        <v>20</v>
      </c>
      <c r="I251" s="222"/>
      <c r="J251" s="223">
        <f>ROUND(I251*H251,2)</f>
        <v>0</v>
      </c>
      <c r="K251" s="219" t="s">
        <v>1541</v>
      </c>
      <c r="L251" s="47"/>
      <c r="M251" s="224" t="s">
        <v>19</v>
      </c>
      <c r="N251" s="225" t="s">
        <v>43</v>
      </c>
      <c r="O251" s="87"/>
      <c r="P251" s="226">
        <f>O251*H251</f>
        <v>0</v>
      </c>
      <c r="Q251" s="226">
        <v>0</v>
      </c>
      <c r="R251" s="226">
        <f>Q251*H251</f>
        <v>0</v>
      </c>
      <c r="S251" s="226">
        <v>0</v>
      </c>
      <c r="T251" s="227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28" t="s">
        <v>111</v>
      </c>
      <c r="AT251" s="228" t="s">
        <v>209</v>
      </c>
      <c r="AU251" s="228" t="s">
        <v>79</v>
      </c>
      <c r="AY251" s="20" t="s">
        <v>207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20" t="s">
        <v>79</v>
      </c>
      <c r="BK251" s="229">
        <f>ROUND(I251*H251,2)</f>
        <v>0</v>
      </c>
      <c r="BL251" s="20" t="s">
        <v>111</v>
      </c>
      <c r="BM251" s="228" t="s">
        <v>1163</v>
      </c>
    </row>
    <row r="252" spans="1:47" s="2" customFormat="1" ht="12">
      <c r="A252" s="41"/>
      <c r="B252" s="42"/>
      <c r="C252" s="43"/>
      <c r="D252" s="230" t="s">
        <v>215</v>
      </c>
      <c r="E252" s="43"/>
      <c r="F252" s="231" t="s">
        <v>1617</v>
      </c>
      <c r="G252" s="43"/>
      <c r="H252" s="43"/>
      <c r="I252" s="232"/>
      <c r="J252" s="43"/>
      <c r="K252" s="43"/>
      <c r="L252" s="47"/>
      <c r="M252" s="233"/>
      <c r="N252" s="234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20" t="s">
        <v>215</v>
      </c>
      <c r="AU252" s="20" t="s">
        <v>79</v>
      </c>
    </row>
    <row r="253" spans="1:65" s="2" customFormat="1" ht="33" customHeight="1">
      <c r="A253" s="41"/>
      <c r="B253" s="42"/>
      <c r="C253" s="269" t="s">
        <v>708</v>
      </c>
      <c r="D253" s="269" t="s">
        <v>223</v>
      </c>
      <c r="E253" s="270" t="s">
        <v>1622</v>
      </c>
      <c r="F253" s="271" t="s">
        <v>1623</v>
      </c>
      <c r="G253" s="272" t="s">
        <v>212</v>
      </c>
      <c r="H253" s="273">
        <v>6</v>
      </c>
      <c r="I253" s="274"/>
      <c r="J253" s="275">
        <f>ROUND(I253*H253,2)</f>
        <v>0</v>
      </c>
      <c r="K253" s="271" t="s">
        <v>1541</v>
      </c>
      <c r="L253" s="276"/>
      <c r="M253" s="277" t="s">
        <v>19</v>
      </c>
      <c r="N253" s="278" t="s">
        <v>43</v>
      </c>
      <c r="O253" s="87"/>
      <c r="P253" s="226">
        <f>O253*H253</f>
        <v>0</v>
      </c>
      <c r="Q253" s="226">
        <v>0</v>
      </c>
      <c r="R253" s="226">
        <f>Q253*H253</f>
        <v>0</v>
      </c>
      <c r="S253" s="226">
        <v>0</v>
      </c>
      <c r="T253" s="227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28" t="s">
        <v>227</v>
      </c>
      <c r="AT253" s="228" t="s">
        <v>223</v>
      </c>
      <c r="AU253" s="228" t="s">
        <v>79</v>
      </c>
      <c r="AY253" s="20" t="s">
        <v>207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20" t="s">
        <v>79</v>
      </c>
      <c r="BK253" s="229">
        <f>ROUND(I253*H253,2)</f>
        <v>0</v>
      </c>
      <c r="BL253" s="20" t="s">
        <v>111</v>
      </c>
      <c r="BM253" s="228" t="s">
        <v>1183</v>
      </c>
    </row>
    <row r="254" spans="1:47" s="2" customFormat="1" ht="12">
      <c r="A254" s="41"/>
      <c r="B254" s="42"/>
      <c r="C254" s="43"/>
      <c r="D254" s="230" t="s">
        <v>215</v>
      </c>
      <c r="E254" s="43"/>
      <c r="F254" s="231" t="s">
        <v>1623</v>
      </c>
      <c r="G254" s="43"/>
      <c r="H254" s="43"/>
      <c r="I254" s="232"/>
      <c r="J254" s="43"/>
      <c r="K254" s="43"/>
      <c r="L254" s="47"/>
      <c r="M254" s="233"/>
      <c r="N254" s="234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20" t="s">
        <v>215</v>
      </c>
      <c r="AU254" s="20" t="s">
        <v>79</v>
      </c>
    </row>
    <row r="255" spans="1:47" s="2" customFormat="1" ht="12">
      <c r="A255" s="41"/>
      <c r="B255" s="42"/>
      <c r="C255" s="43"/>
      <c r="D255" s="230" t="s">
        <v>1542</v>
      </c>
      <c r="E255" s="43"/>
      <c r="F255" s="300" t="s">
        <v>1624</v>
      </c>
      <c r="G255" s="43"/>
      <c r="H255" s="43"/>
      <c r="I255" s="232"/>
      <c r="J255" s="43"/>
      <c r="K255" s="43"/>
      <c r="L255" s="47"/>
      <c r="M255" s="233"/>
      <c r="N255" s="234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20" t="s">
        <v>1542</v>
      </c>
      <c r="AU255" s="20" t="s">
        <v>79</v>
      </c>
    </row>
    <row r="256" spans="1:65" s="2" customFormat="1" ht="16.5" customHeight="1">
      <c r="A256" s="41"/>
      <c r="B256" s="42"/>
      <c r="C256" s="217" t="s">
        <v>716</v>
      </c>
      <c r="D256" s="217" t="s">
        <v>209</v>
      </c>
      <c r="E256" s="218" t="s">
        <v>1625</v>
      </c>
      <c r="F256" s="219" t="s">
        <v>1613</v>
      </c>
      <c r="G256" s="220" t="s">
        <v>212</v>
      </c>
      <c r="H256" s="221">
        <v>6</v>
      </c>
      <c r="I256" s="222"/>
      <c r="J256" s="223">
        <f>ROUND(I256*H256,2)</f>
        <v>0</v>
      </c>
      <c r="K256" s="219" t="s">
        <v>1541</v>
      </c>
      <c r="L256" s="47"/>
      <c r="M256" s="224" t="s">
        <v>19</v>
      </c>
      <c r="N256" s="225" t="s">
        <v>43</v>
      </c>
      <c r="O256" s="87"/>
      <c r="P256" s="226">
        <f>O256*H256</f>
        <v>0</v>
      </c>
      <c r="Q256" s="226">
        <v>0</v>
      </c>
      <c r="R256" s="226">
        <f>Q256*H256</f>
        <v>0</v>
      </c>
      <c r="S256" s="226">
        <v>0</v>
      </c>
      <c r="T256" s="227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28" t="s">
        <v>111</v>
      </c>
      <c r="AT256" s="228" t="s">
        <v>209</v>
      </c>
      <c r="AU256" s="228" t="s">
        <v>79</v>
      </c>
      <c r="AY256" s="20" t="s">
        <v>207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20" t="s">
        <v>79</v>
      </c>
      <c r="BK256" s="229">
        <f>ROUND(I256*H256,2)</f>
        <v>0</v>
      </c>
      <c r="BL256" s="20" t="s">
        <v>111</v>
      </c>
      <c r="BM256" s="228" t="s">
        <v>1198</v>
      </c>
    </row>
    <row r="257" spans="1:47" s="2" customFormat="1" ht="12">
      <c r="A257" s="41"/>
      <c r="B257" s="42"/>
      <c r="C257" s="43"/>
      <c r="D257" s="230" t="s">
        <v>215</v>
      </c>
      <c r="E257" s="43"/>
      <c r="F257" s="231" t="s">
        <v>1613</v>
      </c>
      <c r="G257" s="43"/>
      <c r="H257" s="43"/>
      <c r="I257" s="232"/>
      <c r="J257" s="43"/>
      <c r="K257" s="43"/>
      <c r="L257" s="47"/>
      <c r="M257" s="233"/>
      <c r="N257" s="234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T257" s="20" t="s">
        <v>215</v>
      </c>
      <c r="AU257" s="20" t="s">
        <v>79</v>
      </c>
    </row>
    <row r="258" spans="1:65" s="2" customFormat="1" ht="24.15" customHeight="1">
      <c r="A258" s="41"/>
      <c r="B258" s="42"/>
      <c r="C258" s="269" t="s">
        <v>723</v>
      </c>
      <c r="D258" s="269" t="s">
        <v>223</v>
      </c>
      <c r="E258" s="270" t="s">
        <v>1641</v>
      </c>
      <c r="F258" s="271" t="s">
        <v>1642</v>
      </c>
      <c r="G258" s="272" t="s">
        <v>212</v>
      </c>
      <c r="H258" s="273">
        <v>4</v>
      </c>
      <c r="I258" s="274"/>
      <c r="J258" s="275">
        <f>ROUND(I258*H258,2)</f>
        <v>0</v>
      </c>
      <c r="K258" s="271" t="s">
        <v>1541</v>
      </c>
      <c r="L258" s="276"/>
      <c r="M258" s="277" t="s">
        <v>19</v>
      </c>
      <c r="N258" s="278" t="s">
        <v>43</v>
      </c>
      <c r="O258" s="87"/>
      <c r="P258" s="226">
        <f>O258*H258</f>
        <v>0</v>
      </c>
      <c r="Q258" s="226">
        <v>0</v>
      </c>
      <c r="R258" s="226">
        <f>Q258*H258</f>
        <v>0</v>
      </c>
      <c r="S258" s="226">
        <v>0</v>
      </c>
      <c r="T258" s="227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28" t="s">
        <v>227</v>
      </c>
      <c r="AT258" s="228" t="s">
        <v>223</v>
      </c>
      <c r="AU258" s="228" t="s">
        <v>79</v>
      </c>
      <c r="AY258" s="20" t="s">
        <v>207</v>
      </c>
      <c r="BE258" s="229">
        <f>IF(N258="základní",J258,0)</f>
        <v>0</v>
      </c>
      <c r="BF258" s="229">
        <f>IF(N258="snížená",J258,0)</f>
        <v>0</v>
      </c>
      <c r="BG258" s="229">
        <f>IF(N258="zákl. přenesená",J258,0)</f>
        <v>0</v>
      </c>
      <c r="BH258" s="229">
        <f>IF(N258="sníž. přenesená",J258,0)</f>
        <v>0</v>
      </c>
      <c r="BI258" s="229">
        <f>IF(N258="nulová",J258,0)</f>
        <v>0</v>
      </c>
      <c r="BJ258" s="20" t="s">
        <v>79</v>
      </c>
      <c r="BK258" s="229">
        <f>ROUND(I258*H258,2)</f>
        <v>0</v>
      </c>
      <c r="BL258" s="20" t="s">
        <v>111</v>
      </c>
      <c r="BM258" s="228" t="s">
        <v>1210</v>
      </c>
    </row>
    <row r="259" spans="1:47" s="2" customFormat="1" ht="12">
      <c r="A259" s="41"/>
      <c r="B259" s="42"/>
      <c r="C259" s="43"/>
      <c r="D259" s="230" t="s">
        <v>215</v>
      </c>
      <c r="E259" s="43"/>
      <c r="F259" s="231" t="s">
        <v>1642</v>
      </c>
      <c r="G259" s="43"/>
      <c r="H259" s="43"/>
      <c r="I259" s="232"/>
      <c r="J259" s="43"/>
      <c r="K259" s="43"/>
      <c r="L259" s="47"/>
      <c r="M259" s="233"/>
      <c r="N259" s="234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20" t="s">
        <v>215</v>
      </c>
      <c r="AU259" s="20" t="s">
        <v>79</v>
      </c>
    </row>
    <row r="260" spans="1:47" s="2" customFormat="1" ht="12">
      <c r="A260" s="41"/>
      <c r="B260" s="42"/>
      <c r="C260" s="43"/>
      <c r="D260" s="230" t="s">
        <v>1542</v>
      </c>
      <c r="E260" s="43"/>
      <c r="F260" s="300" t="s">
        <v>1643</v>
      </c>
      <c r="G260" s="43"/>
      <c r="H260" s="43"/>
      <c r="I260" s="232"/>
      <c r="J260" s="43"/>
      <c r="K260" s="43"/>
      <c r="L260" s="47"/>
      <c r="M260" s="233"/>
      <c r="N260" s="234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20" t="s">
        <v>1542</v>
      </c>
      <c r="AU260" s="20" t="s">
        <v>79</v>
      </c>
    </row>
    <row r="261" spans="1:65" s="2" customFormat="1" ht="16.5" customHeight="1">
      <c r="A261" s="41"/>
      <c r="B261" s="42"/>
      <c r="C261" s="217" t="s">
        <v>734</v>
      </c>
      <c r="D261" s="217" t="s">
        <v>209</v>
      </c>
      <c r="E261" s="218" t="s">
        <v>1644</v>
      </c>
      <c r="F261" s="219" t="s">
        <v>1617</v>
      </c>
      <c r="G261" s="220" t="s">
        <v>212</v>
      </c>
      <c r="H261" s="221">
        <v>4</v>
      </c>
      <c r="I261" s="222"/>
      <c r="J261" s="223">
        <f>ROUND(I261*H261,2)</f>
        <v>0</v>
      </c>
      <c r="K261" s="219" t="s">
        <v>1541</v>
      </c>
      <c r="L261" s="47"/>
      <c r="M261" s="224" t="s">
        <v>19</v>
      </c>
      <c r="N261" s="225" t="s">
        <v>43</v>
      </c>
      <c r="O261" s="87"/>
      <c r="P261" s="226">
        <f>O261*H261</f>
        <v>0</v>
      </c>
      <c r="Q261" s="226">
        <v>0</v>
      </c>
      <c r="R261" s="226">
        <f>Q261*H261</f>
        <v>0</v>
      </c>
      <c r="S261" s="226">
        <v>0</v>
      </c>
      <c r="T261" s="227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28" t="s">
        <v>111</v>
      </c>
      <c r="AT261" s="228" t="s">
        <v>209</v>
      </c>
      <c r="AU261" s="228" t="s">
        <v>79</v>
      </c>
      <c r="AY261" s="20" t="s">
        <v>207</v>
      </c>
      <c r="BE261" s="229">
        <f>IF(N261="základní",J261,0)</f>
        <v>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20" t="s">
        <v>79</v>
      </c>
      <c r="BK261" s="229">
        <f>ROUND(I261*H261,2)</f>
        <v>0</v>
      </c>
      <c r="BL261" s="20" t="s">
        <v>111</v>
      </c>
      <c r="BM261" s="228" t="s">
        <v>1222</v>
      </c>
    </row>
    <row r="262" spans="1:47" s="2" customFormat="1" ht="12">
      <c r="A262" s="41"/>
      <c r="B262" s="42"/>
      <c r="C262" s="43"/>
      <c r="D262" s="230" t="s">
        <v>215</v>
      </c>
      <c r="E262" s="43"/>
      <c r="F262" s="231" t="s">
        <v>1617</v>
      </c>
      <c r="G262" s="43"/>
      <c r="H262" s="43"/>
      <c r="I262" s="232"/>
      <c r="J262" s="43"/>
      <c r="K262" s="43"/>
      <c r="L262" s="47"/>
      <c r="M262" s="233"/>
      <c r="N262" s="234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20" t="s">
        <v>215</v>
      </c>
      <c r="AU262" s="20" t="s">
        <v>79</v>
      </c>
    </row>
    <row r="263" spans="1:65" s="2" customFormat="1" ht="21.75" customHeight="1">
      <c r="A263" s="41"/>
      <c r="B263" s="42"/>
      <c r="C263" s="269" t="s">
        <v>741</v>
      </c>
      <c r="D263" s="269" t="s">
        <v>223</v>
      </c>
      <c r="E263" s="270" t="s">
        <v>1626</v>
      </c>
      <c r="F263" s="271" t="s">
        <v>1627</v>
      </c>
      <c r="G263" s="272" t="s">
        <v>212</v>
      </c>
      <c r="H263" s="273">
        <v>100</v>
      </c>
      <c r="I263" s="274"/>
      <c r="J263" s="275">
        <f>ROUND(I263*H263,2)</f>
        <v>0</v>
      </c>
      <c r="K263" s="271" t="s">
        <v>1541</v>
      </c>
      <c r="L263" s="276"/>
      <c r="M263" s="277" t="s">
        <v>19</v>
      </c>
      <c r="N263" s="278" t="s">
        <v>43</v>
      </c>
      <c r="O263" s="87"/>
      <c r="P263" s="226">
        <f>O263*H263</f>
        <v>0</v>
      </c>
      <c r="Q263" s="226">
        <v>0</v>
      </c>
      <c r="R263" s="226">
        <f>Q263*H263</f>
        <v>0</v>
      </c>
      <c r="S263" s="226">
        <v>0</v>
      </c>
      <c r="T263" s="227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28" t="s">
        <v>227</v>
      </c>
      <c r="AT263" s="228" t="s">
        <v>223</v>
      </c>
      <c r="AU263" s="228" t="s">
        <v>79</v>
      </c>
      <c r="AY263" s="20" t="s">
        <v>207</v>
      </c>
      <c r="BE263" s="229">
        <f>IF(N263="základní",J263,0)</f>
        <v>0</v>
      </c>
      <c r="BF263" s="229">
        <f>IF(N263="snížená",J263,0)</f>
        <v>0</v>
      </c>
      <c r="BG263" s="229">
        <f>IF(N263="zákl. přenesená",J263,0)</f>
        <v>0</v>
      </c>
      <c r="BH263" s="229">
        <f>IF(N263="sníž. přenesená",J263,0)</f>
        <v>0</v>
      </c>
      <c r="BI263" s="229">
        <f>IF(N263="nulová",J263,0)</f>
        <v>0</v>
      </c>
      <c r="BJ263" s="20" t="s">
        <v>79</v>
      </c>
      <c r="BK263" s="229">
        <f>ROUND(I263*H263,2)</f>
        <v>0</v>
      </c>
      <c r="BL263" s="20" t="s">
        <v>111</v>
      </c>
      <c r="BM263" s="228" t="s">
        <v>1235</v>
      </c>
    </row>
    <row r="264" spans="1:47" s="2" customFormat="1" ht="12">
      <c r="A264" s="41"/>
      <c r="B264" s="42"/>
      <c r="C264" s="43"/>
      <c r="D264" s="230" t="s">
        <v>215</v>
      </c>
      <c r="E264" s="43"/>
      <c r="F264" s="231" t="s">
        <v>1627</v>
      </c>
      <c r="G264" s="43"/>
      <c r="H264" s="43"/>
      <c r="I264" s="232"/>
      <c r="J264" s="43"/>
      <c r="K264" s="43"/>
      <c r="L264" s="47"/>
      <c r="M264" s="233"/>
      <c r="N264" s="234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20" t="s">
        <v>215</v>
      </c>
      <c r="AU264" s="20" t="s">
        <v>79</v>
      </c>
    </row>
    <row r="265" spans="1:47" s="2" customFormat="1" ht="12">
      <c r="A265" s="41"/>
      <c r="B265" s="42"/>
      <c r="C265" s="43"/>
      <c r="D265" s="230" t="s">
        <v>1542</v>
      </c>
      <c r="E265" s="43"/>
      <c r="F265" s="300" t="s">
        <v>1628</v>
      </c>
      <c r="G265" s="43"/>
      <c r="H265" s="43"/>
      <c r="I265" s="232"/>
      <c r="J265" s="43"/>
      <c r="K265" s="43"/>
      <c r="L265" s="47"/>
      <c r="M265" s="233"/>
      <c r="N265" s="234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20" t="s">
        <v>1542</v>
      </c>
      <c r="AU265" s="20" t="s">
        <v>79</v>
      </c>
    </row>
    <row r="266" spans="1:65" s="2" customFormat="1" ht="16.5" customHeight="1">
      <c r="A266" s="41"/>
      <c r="B266" s="42"/>
      <c r="C266" s="217" t="s">
        <v>747</v>
      </c>
      <c r="D266" s="217" t="s">
        <v>209</v>
      </c>
      <c r="E266" s="218" t="s">
        <v>1629</v>
      </c>
      <c r="F266" s="219" t="s">
        <v>1630</v>
      </c>
      <c r="G266" s="220" t="s">
        <v>212</v>
      </c>
      <c r="H266" s="221">
        <v>100</v>
      </c>
      <c r="I266" s="222"/>
      <c r="J266" s="223">
        <f>ROUND(I266*H266,2)</f>
        <v>0</v>
      </c>
      <c r="K266" s="219" t="s">
        <v>1541</v>
      </c>
      <c r="L266" s="47"/>
      <c r="M266" s="224" t="s">
        <v>19</v>
      </c>
      <c r="N266" s="225" t="s">
        <v>43</v>
      </c>
      <c r="O266" s="87"/>
      <c r="P266" s="226">
        <f>O266*H266</f>
        <v>0</v>
      </c>
      <c r="Q266" s="226">
        <v>0</v>
      </c>
      <c r="R266" s="226">
        <f>Q266*H266</f>
        <v>0</v>
      </c>
      <c r="S266" s="226">
        <v>0</v>
      </c>
      <c r="T266" s="227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28" t="s">
        <v>111</v>
      </c>
      <c r="AT266" s="228" t="s">
        <v>209</v>
      </c>
      <c r="AU266" s="228" t="s">
        <v>79</v>
      </c>
      <c r="AY266" s="20" t="s">
        <v>207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20" t="s">
        <v>79</v>
      </c>
      <c r="BK266" s="229">
        <f>ROUND(I266*H266,2)</f>
        <v>0</v>
      </c>
      <c r="BL266" s="20" t="s">
        <v>111</v>
      </c>
      <c r="BM266" s="228" t="s">
        <v>1247</v>
      </c>
    </row>
    <row r="267" spans="1:47" s="2" customFormat="1" ht="12">
      <c r="A267" s="41"/>
      <c r="B267" s="42"/>
      <c r="C267" s="43"/>
      <c r="D267" s="230" t="s">
        <v>215</v>
      </c>
      <c r="E267" s="43"/>
      <c r="F267" s="231" t="s">
        <v>1630</v>
      </c>
      <c r="G267" s="43"/>
      <c r="H267" s="43"/>
      <c r="I267" s="232"/>
      <c r="J267" s="43"/>
      <c r="K267" s="43"/>
      <c r="L267" s="47"/>
      <c r="M267" s="233"/>
      <c r="N267" s="234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T267" s="20" t="s">
        <v>215</v>
      </c>
      <c r="AU267" s="20" t="s">
        <v>79</v>
      </c>
    </row>
    <row r="268" spans="1:65" s="2" customFormat="1" ht="33" customHeight="1">
      <c r="A268" s="41"/>
      <c r="B268" s="42"/>
      <c r="C268" s="269" t="s">
        <v>755</v>
      </c>
      <c r="D268" s="269" t="s">
        <v>223</v>
      </c>
      <c r="E268" s="270" t="s">
        <v>1631</v>
      </c>
      <c r="F268" s="271" t="s">
        <v>1632</v>
      </c>
      <c r="G268" s="272" t="s">
        <v>212</v>
      </c>
      <c r="H268" s="273">
        <v>10</v>
      </c>
      <c r="I268" s="274"/>
      <c r="J268" s="275">
        <f>ROUND(I268*H268,2)</f>
        <v>0</v>
      </c>
      <c r="K268" s="271" t="s">
        <v>1541</v>
      </c>
      <c r="L268" s="276"/>
      <c r="M268" s="277" t="s">
        <v>19</v>
      </c>
      <c r="N268" s="278" t="s">
        <v>43</v>
      </c>
      <c r="O268" s="87"/>
      <c r="P268" s="226">
        <f>O268*H268</f>
        <v>0</v>
      </c>
      <c r="Q268" s="226">
        <v>0</v>
      </c>
      <c r="R268" s="226">
        <f>Q268*H268</f>
        <v>0</v>
      </c>
      <c r="S268" s="226">
        <v>0</v>
      </c>
      <c r="T268" s="227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28" t="s">
        <v>227</v>
      </c>
      <c r="AT268" s="228" t="s">
        <v>223</v>
      </c>
      <c r="AU268" s="228" t="s">
        <v>79</v>
      </c>
      <c r="AY268" s="20" t="s">
        <v>207</v>
      </c>
      <c r="BE268" s="229">
        <f>IF(N268="základní",J268,0)</f>
        <v>0</v>
      </c>
      <c r="BF268" s="229">
        <f>IF(N268="snížená",J268,0)</f>
        <v>0</v>
      </c>
      <c r="BG268" s="229">
        <f>IF(N268="zákl. přenesená",J268,0)</f>
        <v>0</v>
      </c>
      <c r="BH268" s="229">
        <f>IF(N268="sníž. přenesená",J268,0)</f>
        <v>0</v>
      </c>
      <c r="BI268" s="229">
        <f>IF(N268="nulová",J268,0)</f>
        <v>0</v>
      </c>
      <c r="BJ268" s="20" t="s">
        <v>79</v>
      </c>
      <c r="BK268" s="229">
        <f>ROUND(I268*H268,2)</f>
        <v>0</v>
      </c>
      <c r="BL268" s="20" t="s">
        <v>111</v>
      </c>
      <c r="BM268" s="228" t="s">
        <v>1263</v>
      </c>
    </row>
    <row r="269" spans="1:47" s="2" customFormat="1" ht="12">
      <c r="A269" s="41"/>
      <c r="B269" s="42"/>
      <c r="C269" s="43"/>
      <c r="D269" s="230" t="s">
        <v>215</v>
      </c>
      <c r="E269" s="43"/>
      <c r="F269" s="231" t="s">
        <v>1632</v>
      </c>
      <c r="G269" s="43"/>
      <c r="H269" s="43"/>
      <c r="I269" s="232"/>
      <c r="J269" s="43"/>
      <c r="K269" s="43"/>
      <c r="L269" s="47"/>
      <c r="M269" s="233"/>
      <c r="N269" s="234"/>
      <c r="O269" s="87"/>
      <c r="P269" s="87"/>
      <c r="Q269" s="87"/>
      <c r="R269" s="87"/>
      <c r="S269" s="87"/>
      <c r="T269" s="88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T269" s="20" t="s">
        <v>215</v>
      </c>
      <c r="AU269" s="20" t="s">
        <v>79</v>
      </c>
    </row>
    <row r="270" spans="1:47" s="2" customFormat="1" ht="12">
      <c r="A270" s="41"/>
      <c r="B270" s="42"/>
      <c r="C270" s="43"/>
      <c r="D270" s="230" t="s">
        <v>1542</v>
      </c>
      <c r="E270" s="43"/>
      <c r="F270" s="300" t="s">
        <v>1633</v>
      </c>
      <c r="G270" s="43"/>
      <c r="H270" s="43"/>
      <c r="I270" s="232"/>
      <c r="J270" s="43"/>
      <c r="K270" s="43"/>
      <c r="L270" s="47"/>
      <c r="M270" s="233"/>
      <c r="N270" s="234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20" t="s">
        <v>1542</v>
      </c>
      <c r="AU270" s="20" t="s">
        <v>79</v>
      </c>
    </row>
    <row r="271" spans="1:65" s="2" customFormat="1" ht="16.5" customHeight="1">
      <c r="A271" s="41"/>
      <c r="B271" s="42"/>
      <c r="C271" s="217" t="s">
        <v>763</v>
      </c>
      <c r="D271" s="217" t="s">
        <v>209</v>
      </c>
      <c r="E271" s="218" t="s">
        <v>1634</v>
      </c>
      <c r="F271" s="219" t="s">
        <v>1635</v>
      </c>
      <c r="G271" s="220" t="s">
        <v>212</v>
      </c>
      <c r="H271" s="221">
        <v>10</v>
      </c>
      <c r="I271" s="222"/>
      <c r="J271" s="223">
        <f>ROUND(I271*H271,2)</f>
        <v>0</v>
      </c>
      <c r="K271" s="219" t="s">
        <v>1541</v>
      </c>
      <c r="L271" s="47"/>
      <c r="M271" s="224" t="s">
        <v>19</v>
      </c>
      <c r="N271" s="225" t="s">
        <v>43</v>
      </c>
      <c r="O271" s="87"/>
      <c r="P271" s="226">
        <f>O271*H271</f>
        <v>0</v>
      </c>
      <c r="Q271" s="226">
        <v>0</v>
      </c>
      <c r="R271" s="226">
        <f>Q271*H271</f>
        <v>0</v>
      </c>
      <c r="S271" s="226">
        <v>0</v>
      </c>
      <c r="T271" s="227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28" t="s">
        <v>111</v>
      </c>
      <c r="AT271" s="228" t="s">
        <v>209</v>
      </c>
      <c r="AU271" s="228" t="s">
        <v>79</v>
      </c>
      <c r="AY271" s="20" t="s">
        <v>207</v>
      </c>
      <c r="BE271" s="229">
        <f>IF(N271="základní",J271,0)</f>
        <v>0</v>
      </c>
      <c r="BF271" s="229">
        <f>IF(N271="snížená",J271,0)</f>
        <v>0</v>
      </c>
      <c r="BG271" s="229">
        <f>IF(N271="zákl. přenesená",J271,0)</f>
        <v>0</v>
      </c>
      <c r="BH271" s="229">
        <f>IF(N271="sníž. přenesená",J271,0)</f>
        <v>0</v>
      </c>
      <c r="BI271" s="229">
        <f>IF(N271="nulová",J271,0)</f>
        <v>0</v>
      </c>
      <c r="BJ271" s="20" t="s">
        <v>79</v>
      </c>
      <c r="BK271" s="229">
        <f>ROUND(I271*H271,2)</f>
        <v>0</v>
      </c>
      <c r="BL271" s="20" t="s">
        <v>111</v>
      </c>
      <c r="BM271" s="228" t="s">
        <v>1276</v>
      </c>
    </row>
    <row r="272" spans="1:47" s="2" customFormat="1" ht="12">
      <c r="A272" s="41"/>
      <c r="B272" s="42"/>
      <c r="C272" s="43"/>
      <c r="D272" s="230" t="s">
        <v>215</v>
      </c>
      <c r="E272" s="43"/>
      <c r="F272" s="231" t="s">
        <v>1635</v>
      </c>
      <c r="G272" s="43"/>
      <c r="H272" s="43"/>
      <c r="I272" s="232"/>
      <c r="J272" s="43"/>
      <c r="K272" s="43"/>
      <c r="L272" s="47"/>
      <c r="M272" s="233"/>
      <c r="N272" s="234"/>
      <c r="O272" s="87"/>
      <c r="P272" s="87"/>
      <c r="Q272" s="87"/>
      <c r="R272" s="87"/>
      <c r="S272" s="87"/>
      <c r="T272" s="88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20" t="s">
        <v>215</v>
      </c>
      <c r="AU272" s="20" t="s">
        <v>79</v>
      </c>
    </row>
    <row r="273" spans="1:63" s="12" customFormat="1" ht="25.9" customHeight="1">
      <c r="A273" s="12"/>
      <c r="B273" s="201"/>
      <c r="C273" s="202"/>
      <c r="D273" s="203" t="s">
        <v>71</v>
      </c>
      <c r="E273" s="204" t="s">
        <v>1498</v>
      </c>
      <c r="F273" s="204" t="s">
        <v>1645</v>
      </c>
      <c r="G273" s="202"/>
      <c r="H273" s="202"/>
      <c r="I273" s="205"/>
      <c r="J273" s="206">
        <f>BK273</f>
        <v>0</v>
      </c>
      <c r="K273" s="202"/>
      <c r="L273" s="207"/>
      <c r="M273" s="208"/>
      <c r="N273" s="209"/>
      <c r="O273" s="209"/>
      <c r="P273" s="210">
        <f>SUM(P274:P279)</f>
        <v>0</v>
      </c>
      <c r="Q273" s="209"/>
      <c r="R273" s="210">
        <f>SUM(R274:R279)</f>
        <v>0</v>
      </c>
      <c r="S273" s="209"/>
      <c r="T273" s="211">
        <f>SUM(T274:T279)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12" t="s">
        <v>79</v>
      </c>
      <c r="AT273" s="213" t="s">
        <v>71</v>
      </c>
      <c r="AU273" s="213" t="s">
        <v>72</v>
      </c>
      <c r="AY273" s="212" t="s">
        <v>207</v>
      </c>
      <c r="BK273" s="214">
        <f>SUM(BK274:BK279)</f>
        <v>0</v>
      </c>
    </row>
    <row r="274" spans="1:65" s="2" customFormat="1" ht="24.15" customHeight="1">
      <c r="A274" s="41"/>
      <c r="B274" s="42"/>
      <c r="C274" s="217" t="s">
        <v>771</v>
      </c>
      <c r="D274" s="217" t="s">
        <v>209</v>
      </c>
      <c r="E274" s="218" t="s">
        <v>1646</v>
      </c>
      <c r="F274" s="219" t="s">
        <v>1647</v>
      </c>
      <c r="G274" s="220" t="s">
        <v>244</v>
      </c>
      <c r="H274" s="221">
        <v>1</v>
      </c>
      <c r="I274" s="222"/>
      <c r="J274" s="223">
        <f>ROUND(I274*H274,2)</f>
        <v>0</v>
      </c>
      <c r="K274" s="219" t="s">
        <v>1541</v>
      </c>
      <c r="L274" s="47"/>
      <c r="M274" s="224" t="s">
        <v>19</v>
      </c>
      <c r="N274" s="225" t="s">
        <v>43</v>
      </c>
      <c r="O274" s="87"/>
      <c r="P274" s="226">
        <f>O274*H274</f>
        <v>0</v>
      </c>
      <c r="Q274" s="226">
        <v>0</v>
      </c>
      <c r="R274" s="226">
        <f>Q274*H274</f>
        <v>0</v>
      </c>
      <c r="S274" s="226">
        <v>0</v>
      </c>
      <c r="T274" s="227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28" t="s">
        <v>111</v>
      </c>
      <c r="AT274" s="228" t="s">
        <v>209</v>
      </c>
      <c r="AU274" s="228" t="s">
        <v>79</v>
      </c>
      <c r="AY274" s="20" t="s">
        <v>207</v>
      </c>
      <c r="BE274" s="229">
        <f>IF(N274="základní",J274,0)</f>
        <v>0</v>
      </c>
      <c r="BF274" s="229">
        <f>IF(N274="snížená",J274,0)</f>
        <v>0</v>
      </c>
      <c r="BG274" s="229">
        <f>IF(N274="zákl. přenesená",J274,0)</f>
        <v>0</v>
      </c>
      <c r="BH274" s="229">
        <f>IF(N274="sníž. přenesená",J274,0)</f>
        <v>0</v>
      </c>
      <c r="BI274" s="229">
        <f>IF(N274="nulová",J274,0)</f>
        <v>0</v>
      </c>
      <c r="BJ274" s="20" t="s">
        <v>79</v>
      </c>
      <c r="BK274" s="229">
        <f>ROUND(I274*H274,2)</f>
        <v>0</v>
      </c>
      <c r="BL274" s="20" t="s">
        <v>111</v>
      </c>
      <c r="BM274" s="228" t="s">
        <v>1289</v>
      </c>
    </row>
    <row r="275" spans="1:47" s="2" customFormat="1" ht="12">
      <c r="A275" s="41"/>
      <c r="B275" s="42"/>
      <c r="C275" s="43"/>
      <c r="D275" s="230" t="s">
        <v>215</v>
      </c>
      <c r="E275" s="43"/>
      <c r="F275" s="231" t="s">
        <v>1647</v>
      </c>
      <c r="G275" s="43"/>
      <c r="H275" s="43"/>
      <c r="I275" s="232"/>
      <c r="J275" s="43"/>
      <c r="K275" s="43"/>
      <c r="L275" s="47"/>
      <c r="M275" s="233"/>
      <c r="N275" s="234"/>
      <c r="O275" s="87"/>
      <c r="P275" s="87"/>
      <c r="Q275" s="87"/>
      <c r="R275" s="87"/>
      <c r="S275" s="87"/>
      <c r="T275" s="88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T275" s="20" t="s">
        <v>215</v>
      </c>
      <c r="AU275" s="20" t="s">
        <v>79</v>
      </c>
    </row>
    <row r="276" spans="1:65" s="2" customFormat="1" ht="33" customHeight="1">
      <c r="A276" s="41"/>
      <c r="B276" s="42"/>
      <c r="C276" s="217" t="s">
        <v>778</v>
      </c>
      <c r="D276" s="217" t="s">
        <v>209</v>
      </c>
      <c r="E276" s="218" t="s">
        <v>1648</v>
      </c>
      <c r="F276" s="219" t="s">
        <v>1649</v>
      </c>
      <c r="G276" s="220" t="s">
        <v>212</v>
      </c>
      <c r="H276" s="221">
        <v>250</v>
      </c>
      <c r="I276" s="222"/>
      <c r="J276" s="223">
        <f>ROUND(I276*H276,2)</f>
        <v>0</v>
      </c>
      <c r="K276" s="219" t="s">
        <v>1541</v>
      </c>
      <c r="L276" s="47"/>
      <c r="M276" s="224" t="s">
        <v>19</v>
      </c>
      <c r="N276" s="225" t="s">
        <v>43</v>
      </c>
      <c r="O276" s="87"/>
      <c r="P276" s="226">
        <f>O276*H276</f>
        <v>0</v>
      </c>
      <c r="Q276" s="226">
        <v>0</v>
      </c>
      <c r="R276" s="226">
        <f>Q276*H276</f>
        <v>0</v>
      </c>
      <c r="S276" s="226">
        <v>0</v>
      </c>
      <c r="T276" s="227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28" t="s">
        <v>111</v>
      </c>
      <c r="AT276" s="228" t="s">
        <v>209</v>
      </c>
      <c r="AU276" s="228" t="s">
        <v>79</v>
      </c>
      <c r="AY276" s="20" t="s">
        <v>207</v>
      </c>
      <c r="BE276" s="229">
        <f>IF(N276="základní",J276,0)</f>
        <v>0</v>
      </c>
      <c r="BF276" s="229">
        <f>IF(N276="snížená",J276,0)</f>
        <v>0</v>
      </c>
      <c r="BG276" s="229">
        <f>IF(N276="zákl. přenesená",J276,0)</f>
        <v>0</v>
      </c>
      <c r="BH276" s="229">
        <f>IF(N276="sníž. přenesená",J276,0)</f>
        <v>0</v>
      </c>
      <c r="BI276" s="229">
        <f>IF(N276="nulová",J276,0)</f>
        <v>0</v>
      </c>
      <c r="BJ276" s="20" t="s">
        <v>79</v>
      </c>
      <c r="BK276" s="229">
        <f>ROUND(I276*H276,2)</f>
        <v>0</v>
      </c>
      <c r="BL276" s="20" t="s">
        <v>111</v>
      </c>
      <c r="BM276" s="228" t="s">
        <v>1301</v>
      </c>
    </row>
    <row r="277" spans="1:47" s="2" customFormat="1" ht="12">
      <c r="A277" s="41"/>
      <c r="B277" s="42"/>
      <c r="C277" s="43"/>
      <c r="D277" s="230" t="s">
        <v>215</v>
      </c>
      <c r="E277" s="43"/>
      <c r="F277" s="231" t="s">
        <v>1649</v>
      </c>
      <c r="G277" s="43"/>
      <c r="H277" s="43"/>
      <c r="I277" s="232"/>
      <c r="J277" s="43"/>
      <c r="K277" s="43"/>
      <c r="L277" s="47"/>
      <c r="M277" s="233"/>
      <c r="N277" s="234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20" t="s">
        <v>215</v>
      </c>
      <c r="AU277" s="20" t="s">
        <v>79</v>
      </c>
    </row>
    <row r="278" spans="1:65" s="2" customFormat="1" ht="33" customHeight="1">
      <c r="A278" s="41"/>
      <c r="B278" s="42"/>
      <c r="C278" s="217" t="s">
        <v>785</v>
      </c>
      <c r="D278" s="217" t="s">
        <v>209</v>
      </c>
      <c r="E278" s="218" t="s">
        <v>1648</v>
      </c>
      <c r="F278" s="219" t="s">
        <v>1649</v>
      </c>
      <c r="G278" s="220" t="s">
        <v>212</v>
      </c>
      <c r="H278" s="221">
        <v>130</v>
      </c>
      <c r="I278" s="222"/>
      <c r="J278" s="223">
        <f>ROUND(I278*H278,2)</f>
        <v>0</v>
      </c>
      <c r="K278" s="219" t="s">
        <v>1541</v>
      </c>
      <c r="L278" s="47"/>
      <c r="M278" s="224" t="s">
        <v>19</v>
      </c>
      <c r="N278" s="225" t="s">
        <v>43</v>
      </c>
      <c r="O278" s="87"/>
      <c r="P278" s="226">
        <f>O278*H278</f>
        <v>0</v>
      </c>
      <c r="Q278" s="226">
        <v>0</v>
      </c>
      <c r="R278" s="226">
        <f>Q278*H278</f>
        <v>0</v>
      </c>
      <c r="S278" s="226">
        <v>0</v>
      </c>
      <c r="T278" s="227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28" t="s">
        <v>111</v>
      </c>
      <c r="AT278" s="228" t="s">
        <v>209</v>
      </c>
      <c r="AU278" s="228" t="s">
        <v>79</v>
      </c>
      <c r="AY278" s="20" t="s">
        <v>207</v>
      </c>
      <c r="BE278" s="229">
        <f>IF(N278="základní",J278,0)</f>
        <v>0</v>
      </c>
      <c r="BF278" s="229">
        <f>IF(N278="snížená",J278,0)</f>
        <v>0</v>
      </c>
      <c r="BG278" s="229">
        <f>IF(N278="zákl. přenesená",J278,0)</f>
        <v>0</v>
      </c>
      <c r="BH278" s="229">
        <f>IF(N278="sníž. přenesená",J278,0)</f>
        <v>0</v>
      </c>
      <c r="BI278" s="229">
        <f>IF(N278="nulová",J278,0)</f>
        <v>0</v>
      </c>
      <c r="BJ278" s="20" t="s">
        <v>79</v>
      </c>
      <c r="BK278" s="229">
        <f>ROUND(I278*H278,2)</f>
        <v>0</v>
      </c>
      <c r="BL278" s="20" t="s">
        <v>111</v>
      </c>
      <c r="BM278" s="228" t="s">
        <v>1313</v>
      </c>
    </row>
    <row r="279" spans="1:47" s="2" customFormat="1" ht="12">
      <c r="A279" s="41"/>
      <c r="B279" s="42"/>
      <c r="C279" s="43"/>
      <c r="D279" s="230" t="s">
        <v>215</v>
      </c>
      <c r="E279" s="43"/>
      <c r="F279" s="231" t="s">
        <v>1649</v>
      </c>
      <c r="G279" s="43"/>
      <c r="H279" s="43"/>
      <c r="I279" s="232"/>
      <c r="J279" s="43"/>
      <c r="K279" s="43"/>
      <c r="L279" s="47"/>
      <c r="M279" s="233"/>
      <c r="N279" s="234"/>
      <c r="O279" s="87"/>
      <c r="P279" s="87"/>
      <c r="Q279" s="87"/>
      <c r="R279" s="87"/>
      <c r="S279" s="87"/>
      <c r="T279" s="88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T279" s="20" t="s">
        <v>215</v>
      </c>
      <c r="AU279" s="20" t="s">
        <v>79</v>
      </c>
    </row>
    <row r="280" spans="1:63" s="12" customFormat="1" ht="25.9" customHeight="1">
      <c r="A280" s="12"/>
      <c r="B280" s="201"/>
      <c r="C280" s="202"/>
      <c r="D280" s="203" t="s">
        <v>71</v>
      </c>
      <c r="E280" s="204" t="s">
        <v>1524</v>
      </c>
      <c r="F280" s="204" t="s">
        <v>19</v>
      </c>
      <c r="G280" s="202"/>
      <c r="H280" s="202"/>
      <c r="I280" s="205"/>
      <c r="J280" s="206">
        <f>BK280</f>
        <v>0</v>
      </c>
      <c r="K280" s="202"/>
      <c r="L280" s="207"/>
      <c r="M280" s="208"/>
      <c r="N280" s="209"/>
      <c r="O280" s="209"/>
      <c r="P280" s="210">
        <f>SUM(P281:P298)</f>
        <v>0</v>
      </c>
      <c r="Q280" s="209"/>
      <c r="R280" s="210">
        <f>SUM(R281:R298)</f>
        <v>0</v>
      </c>
      <c r="S280" s="209"/>
      <c r="T280" s="211">
        <f>SUM(T281:T298)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12" t="s">
        <v>79</v>
      </c>
      <c r="AT280" s="213" t="s">
        <v>71</v>
      </c>
      <c r="AU280" s="213" t="s">
        <v>72</v>
      </c>
      <c r="AY280" s="212" t="s">
        <v>207</v>
      </c>
      <c r="BK280" s="214">
        <f>SUM(BK281:BK298)</f>
        <v>0</v>
      </c>
    </row>
    <row r="281" spans="1:65" s="2" customFormat="1" ht="16.5" customHeight="1">
      <c r="A281" s="41"/>
      <c r="B281" s="42"/>
      <c r="C281" s="217" t="s">
        <v>791</v>
      </c>
      <c r="D281" s="217" t="s">
        <v>209</v>
      </c>
      <c r="E281" s="218" t="s">
        <v>1650</v>
      </c>
      <c r="F281" s="219" t="s">
        <v>1651</v>
      </c>
      <c r="G281" s="220" t="s">
        <v>226</v>
      </c>
      <c r="H281" s="221">
        <v>400</v>
      </c>
      <c r="I281" s="222"/>
      <c r="J281" s="223">
        <f>ROUND(I281*H281,2)</f>
        <v>0</v>
      </c>
      <c r="K281" s="219" t="s">
        <v>1541</v>
      </c>
      <c r="L281" s="47"/>
      <c r="M281" s="224" t="s">
        <v>19</v>
      </c>
      <c r="N281" s="225" t="s">
        <v>43</v>
      </c>
      <c r="O281" s="87"/>
      <c r="P281" s="226">
        <f>O281*H281</f>
        <v>0</v>
      </c>
      <c r="Q281" s="226">
        <v>0</v>
      </c>
      <c r="R281" s="226">
        <f>Q281*H281</f>
        <v>0</v>
      </c>
      <c r="S281" s="226">
        <v>0</v>
      </c>
      <c r="T281" s="227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28" t="s">
        <v>111</v>
      </c>
      <c r="AT281" s="228" t="s">
        <v>209</v>
      </c>
      <c r="AU281" s="228" t="s">
        <v>79</v>
      </c>
      <c r="AY281" s="20" t="s">
        <v>207</v>
      </c>
      <c r="BE281" s="229">
        <f>IF(N281="základní",J281,0)</f>
        <v>0</v>
      </c>
      <c r="BF281" s="229">
        <f>IF(N281="snížená",J281,0)</f>
        <v>0</v>
      </c>
      <c r="BG281" s="229">
        <f>IF(N281="zákl. přenesená",J281,0)</f>
        <v>0</v>
      </c>
      <c r="BH281" s="229">
        <f>IF(N281="sníž. přenesená",J281,0)</f>
        <v>0</v>
      </c>
      <c r="BI281" s="229">
        <f>IF(N281="nulová",J281,0)</f>
        <v>0</v>
      </c>
      <c r="BJ281" s="20" t="s">
        <v>79</v>
      </c>
      <c r="BK281" s="229">
        <f>ROUND(I281*H281,2)</f>
        <v>0</v>
      </c>
      <c r="BL281" s="20" t="s">
        <v>111</v>
      </c>
      <c r="BM281" s="228" t="s">
        <v>1328</v>
      </c>
    </row>
    <row r="282" spans="1:47" s="2" customFormat="1" ht="12">
      <c r="A282" s="41"/>
      <c r="B282" s="42"/>
      <c r="C282" s="43"/>
      <c r="D282" s="230" t="s">
        <v>215</v>
      </c>
      <c r="E282" s="43"/>
      <c r="F282" s="231" t="s">
        <v>1651</v>
      </c>
      <c r="G282" s="43"/>
      <c r="H282" s="43"/>
      <c r="I282" s="232"/>
      <c r="J282" s="43"/>
      <c r="K282" s="43"/>
      <c r="L282" s="47"/>
      <c r="M282" s="233"/>
      <c r="N282" s="234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20" t="s">
        <v>215</v>
      </c>
      <c r="AU282" s="20" t="s">
        <v>79</v>
      </c>
    </row>
    <row r="283" spans="1:65" s="2" customFormat="1" ht="16.5" customHeight="1">
      <c r="A283" s="41"/>
      <c r="B283" s="42"/>
      <c r="C283" s="217" t="s">
        <v>797</v>
      </c>
      <c r="D283" s="217" t="s">
        <v>209</v>
      </c>
      <c r="E283" s="218" t="s">
        <v>1652</v>
      </c>
      <c r="F283" s="219" t="s">
        <v>1653</v>
      </c>
      <c r="G283" s="220" t="s">
        <v>1654</v>
      </c>
      <c r="H283" s="221">
        <v>400</v>
      </c>
      <c r="I283" s="222"/>
      <c r="J283" s="223">
        <f>ROUND(I283*H283,2)</f>
        <v>0</v>
      </c>
      <c r="K283" s="219" t="s">
        <v>1541</v>
      </c>
      <c r="L283" s="47"/>
      <c r="M283" s="224" t="s">
        <v>19</v>
      </c>
      <c r="N283" s="225" t="s">
        <v>43</v>
      </c>
      <c r="O283" s="87"/>
      <c r="P283" s="226">
        <f>O283*H283</f>
        <v>0</v>
      </c>
      <c r="Q283" s="226">
        <v>0</v>
      </c>
      <c r="R283" s="226">
        <f>Q283*H283</f>
        <v>0</v>
      </c>
      <c r="S283" s="226">
        <v>0</v>
      </c>
      <c r="T283" s="227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28" t="s">
        <v>111</v>
      </c>
      <c r="AT283" s="228" t="s">
        <v>209</v>
      </c>
      <c r="AU283" s="228" t="s">
        <v>79</v>
      </c>
      <c r="AY283" s="20" t="s">
        <v>207</v>
      </c>
      <c r="BE283" s="229">
        <f>IF(N283="základní",J283,0)</f>
        <v>0</v>
      </c>
      <c r="BF283" s="229">
        <f>IF(N283="snížená",J283,0)</f>
        <v>0</v>
      </c>
      <c r="BG283" s="229">
        <f>IF(N283="zákl. přenesená",J283,0)</f>
        <v>0</v>
      </c>
      <c r="BH283" s="229">
        <f>IF(N283="sníž. přenesená",J283,0)</f>
        <v>0</v>
      </c>
      <c r="BI283" s="229">
        <f>IF(N283="nulová",J283,0)</f>
        <v>0</v>
      </c>
      <c r="BJ283" s="20" t="s">
        <v>79</v>
      </c>
      <c r="BK283" s="229">
        <f>ROUND(I283*H283,2)</f>
        <v>0</v>
      </c>
      <c r="BL283" s="20" t="s">
        <v>111</v>
      </c>
      <c r="BM283" s="228" t="s">
        <v>1341</v>
      </c>
    </row>
    <row r="284" spans="1:47" s="2" customFormat="1" ht="12">
      <c r="A284" s="41"/>
      <c r="B284" s="42"/>
      <c r="C284" s="43"/>
      <c r="D284" s="230" t="s">
        <v>215</v>
      </c>
      <c r="E284" s="43"/>
      <c r="F284" s="231" t="s">
        <v>1653</v>
      </c>
      <c r="G284" s="43"/>
      <c r="H284" s="43"/>
      <c r="I284" s="232"/>
      <c r="J284" s="43"/>
      <c r="K284" s="43"/>
      <c r="L284" s="47"/>
      <c r="M284" s="233"/>
      <c r="N284" s="234"/>
      <c r="O284" s="87"/>
      <c r="P284" s="87"/>
      <c r="Q284" s="87"/>
      <c r="R284" s="87"/>
      <c r="S284" s="87"/>
      <c r="T284" s="88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T284" s="20" t="s">
        <v>215</v>
      </c>
      <c r="AU284" s="20" t="s">
        <v>79</v>
      </c>
    </row>
    <row r="285" spans="1:65" s="2" customFormat="1" ht="16.5" customHeight="1">
      <c r="A285" s="41"/>
      <c r="B285" s="42"/>
      <c r="C285" s="217" t="s">
        <v>807</v>
      </c>
      <c r="D285" s="217" t="s">
        <v>209</v>
      </c>
      <c r="E285" s="218" t="s">
        <v>1655</v>
      </c>
      <c r="F285" s="219" t="s">
        <v>1656</v>
      </c>
      <c r="G285" s="220" t="s">
        <v>1410</v>
      </c>
      <c r="H285" s="221">
        <v>4</v>
      </c>
      <c r="I285" s="222"/>
      <c r="J285" s="223">
        <f>ROUND(I285*H285,2)</f>
        <v>0</v>
      </c>
      <c r="K285" s="219" t="s">
        <v>1541</v>
      </c>
      <c r="L285" s="47"/>
      <c r="M285" s="224" t="s">
        <v>19</v>
      </c>
      <c r="N285" s="225" t="s">
        <v>43</v>
      </c>
      <c r="O285" s="87"/>
      <c r="P285" s="226">
        <f>O285*H285</f>
        <v>0</v>
      </c>
      <c r="Q285" s="226">
        <v>0</v>
      </c>
      <c r="R285" s="226">
        <f>Q285*H285</f>
        <v>0</v>
      </c>
      <c r="S285" s="226">
        <v>0</v>
      </c>
      <c r="T285" s="227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28" t="s">
        <v>111</v>
      </c>
      <c r="AT285" s="228" t="s">
        <v>209</v>
      </c>
      <c r="AU285" s="228" t="s">
        <v>79</v>
      </c>
      <c r="AY285" s="20" t="s">
        <v>207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20" t="s">
        <v>79</v>
      </c>
      <c r="BK285" s="229">
        <f>ROUND(I285*H285,2)</f>
        <v>0</v>
      </c>
      <c r="BL285" s="20" t="s">
        <v>111</v>
      </c>
      <c r="BM285" s="228" t="s">
        <v>1356</v>
      </c>
    </row>
    <row r="286" spans="1:47" s="2" customFormat="1" ht="12">
      <c r="A286" s="41"/>
      <c r="B286" s="42"/>
      <c r="C286" s="43"/>
      <c r="D286" s="230" t="s">
        <v>215</v>
      </c>
      <c r="E286" s="43"/>
      <c r="F286" s="231" t="s">
        <v>1656</v>
      </c>
      <c r="G286" s="43"/>
      <c r="H286" s="43"/>
      <c r="I286" s="232"/>
      <c r="J286" s="43"/>
      <c r="K286" s="43"/>
      <c r="L286" s="47"/>
      <c r="M286" s="233"/>
      <c r="N286" s="234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20" t="s">
        <v>215</v>
      </c>
      <c r="AU286" s="20" t="s">
        <v>79</v>
      </c>
    </row>
    <row r="287" spans="1:65" s="2" customFormat="1" ht="16.5" customHeight="1">
      <c r="A287" s="41"/>
      <c r="B287" s="42"/>
      <c r="C287" s="217" t="s">
        <v>819</v>
      </c>
      <c r="D287" s="217" t="s">
        <v>209</v>
      </c>
      <c r="E287" s="218" t="s">
        <v>1657</v>
      </c>
      <c r="F287" s="219" t="s">
        <v>1658</v>
      </c>
      <c r="G287" s="220" t="s">
        <v>1410</v>
      </c>
      <c r="H287" s="221">
        <v>40</v>
      </c>
      <c r="I287" s="222"/>
      <c r="J287" s="223">
        <f>ROUND(I287*H287,2)</f>
        <v>0</v>
      </c>
      <c r="K287" s="219" t="s">
        <v>1541</v>
      </c>
      <c r="L287" s="47"/>
      <c r="M287" s="224" t="s">
        <v>19</v>
      </c>
      <c r="N287" s="225" t="s">
        <v>43</v>
      </c>
      <c r="O287" s="87"/>
      <c r="P287" s="226">
        <f>O287*H287</f>
        <v>0</v>
      </c>
      <c r="Q287" s="226">
        <v>0</v>
      </c>
      <c r="R287" s="226">
        <f>Q287*H287</f>
        <v>0</v>
      </c>
      <c r="S287" s="226">
        <v>0</v>
      </c>
      <c r="T287" s="227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28" t="s">
        <v>111</v>
      </c>
      <c r="AT287" s="228" t="s">
        <v>209</v>
      </c>
      <c r="AU287" s="228" t="s">
        <v>79</v>
      </c>
      <c r="AY287" s="20" t="s">
        <v>207</v>
      </c>
      <c r="BE287" s="229">
        <f>IF(N287="základní",J287,0)</f>
        <v>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20" t="s">
        <v>79</v>
      </c>
      <c r="BK287" s="229">
        <f>ROUND(I287*H287,2)</f>
        <v>0</v>
      </c>
      <c r="BL287" s="20" t="s">
        <v>111</v>
      </c>
      <c r="BM287" s="228" t="s">
        <v>1369</v>
      </c>
    </row>
    <row r="288" spans="1:47" s="2" customFormat="1" ht="12">
      <c r="A288" s="41"/>
      <c r="B288" s="42"/>
      <c r="C288" s="43"/>
      <c r="D288" s="230" t="s">
        <v>215</v>
      </c>
      <c r="E288" s="43"/>
      <c r="F288" s="231" t="s">
        <v>1658</v>
      </c>
      <c r="G288" s="43"/>
      <c r="H288" s="43"/>
      <c r="I288" s="232"/>
      <c r="J288" s="43"/>
      <c r="K288" s="43"/>
      <c r="L288" s="47"/>
      <c r="M288" s="233"/>
      <c r="N288" s="234"/>
      <c r="O288" s="87"/>
      <c r="P288" s="87"/>
      <c r="Q288" s="87"/>
      <c r="R288" s="87"/>
      <c r="S288" s="87"/>
      <c r="T288" s="88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T288" s="20" t="s">
        <v>215</v>
      </c>
      <c r="AU288" s="20" t="s">
        <v>79</v>
      </c>
    </row>
    <row r="289" spans="1:65" s="2" customFormat="1" ht="16.5" customHeight="1">
      <c r="A289" s="41"/>
      <c r="B289" s="42"/>
      <c r="C289" s="217" t="s">
        <v>832</v>
      </c>
      <c r="D289" s="217" t="s">
        <v>209</v>
      </c>
      <c r="E289" s="218" t="s">
        <v>1659</v>
      </c>
      <c r="F289" s="219" t="s">
        <v>1660</v>
      </c>
      <c r="G289" s="220" t="s">
        <v>1661</v>
      </c>
      <c r="H289" s="221">
        <v>18</v>
      </c>
      <c r="I289" s="222"/>
      <c r="J289" s="223">
        <f>ROUND(I289*H289,2)</f>
        <v>0</v>
      </c>
      <c r="K289" s="219" t="s">
        <v>1541</v>
      </c>
      <c r="L289" s="47"/>
      <c r="M289" s="224" t="s">
        <v>19</v>
      </c>
      <c r="N289" s="225" t="s">
        <v>43</v>
      </c>
      <c r="O289" s="87"/>
      <c r="P289" s="226">
        <f>O289*H289</f>
        <v>0</v>
      </c>
      <c r="Q289" s="226">
        <v>0</v>
      </c>
      <c r="R289" s="226">
        <f>Q289*H289</f>
        <v>0</v>
      </c>
      <c r="S289" s="226">
        <v>0</v>
      </c>
      <c r="T289" s="227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28" t="s">
        <v>111</v>
      </c>
      <c r="AT289" s="228" t="s">
        <v>209</v>
      </c>
      <c r="AU289" s="228" t="s">
        <v>79</v>
      </c>
      <c r="AY289" s="20" t="s">
        <v>207</v>
      </c>
      <c r="BE289" s="229">
        <f>IF(N289="základní",J289,0)</f>
        <v>0</v>
      </c>
      <c r="BF289" s="229">
        <f>IF(N289="snížená",J289,0)</f>
        <v>0</v>
      </c>
      <c r="BG289" s="229">
        <f>IF(N289="zákl. přenesená",J289,0)</f>
        <v>0</v>
      </c>
      <c r="BH289" s="229">
        <f>IF(N289="sníž. přenesená",J289,0)</f>
        <v>0</v>
      </c>
      <c r="BI289" s="229">
        <f>IF(N289="nulová",J289,0)</f>
        <v>0</v>
      </c>
      <c r="BJ289" s="20" t="s">
        <v>79</v>
      </c>
      <c r="BK289" s="229">
        <f>ROUND(I289*H289,2)</f>
        <v>0</v>
      </c>
      <c r="BL289" s="20" t="s">
        <v>111</v>
      </c>
      <c r="BM289" s="228" t="s">
        <v>1384</v>
      </c>
    </row>
    <row r="290" spans="1:47" s="2" customFormat="1" ht="12">
      <c r="A290" s="41"/>
      <c r="B290" s="42"/>
      <c r="C290" s="43"/>
      <c r="D290" s="230" t="s">
        <v>215</v>
      </c>
      <c r="E290" s="43"/>
      <c r="F290" s="231" t="s">
        <v>1660</v>
      </c>
      <c r="G290" s="43"/>
      <c r="H290" s="43"/>
      <c r="I290" s="232"/>
      <c r="J290" s="43"/>
      <c r="K290" s="43"/>
      <c r="L290" s="47"/>
      <c r="M290" s="233"/>
      <c r="N290" s="234"/>
      <c r="O290" s="87"/>
      <c r="P290" s="87"/>
      <c r="Q290" s="87"/>
      <c r="R290" s="87"/>
      <c r="S290" s="87"/>
      <c r="T290" s="88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20" t="s">
        <v>215</v>
      </c>
      <c r="AU290" s="20" t="s">
        <v>79</v>
      </c>
    </row>
    <row r="291" spans="1:65" s="2" customFormat="1" ht="24.15" customHeight="1">
      <c r="A291" s="41"/>
      <c r="B291" s="42"/>
      <c r="C291" s="217" t="s">
        <v>843</v>
      </c>
      <c r="D291" s="217" t="s">
        <v>209</v>
      </c>
      <c r="E291" s="218" t="s">
        <v>1662</v>
      </c>
      <c r="F291" s="219" t="s">
        <v>1663</v>
      </c>
      <c r="G291" s="220" t="s">
        <v>1661</v>
      </c>
      <c r="H291" s="221">
        <v>8</v>
      </c>
      <c r="I291" s="222"/>
      <c r="J291" s="223">
        <f>ROUND(I291*H291,2)</f>
        <v>0</v>
      </c>
      <c r="K291" s="219" t="s">
        <v>1541</v>
      </c>
      <c r="L291" s="47"/>
      <c r="M291" s="224" t="s">
        <v>19</v>
      </c>
      <c r="N291" s="225" t="s">
        <v>43</v>
      </c>
      <c r="O291" s="87"/>
      <c r="P291" s="226">
        <f>O291*H291</f>
        <v>0</v>
      </c>
      <c r="Q291" s="226">
        <v>0</v>
      </c>
      <c r="R291" s="226">
        <f>Q291*H291</f>
        <v>0</v>
      </c>
      <c r="S291" s="226">
        <v>0</v>
      </c>
      <c r="T291" s="227">
        <f>S291*H291</f>
        <v>0</v>
      </c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R291" s="228" t="s">
        <v>111</v>
      </c>
      <c r="AT291" s="228" t="s">
        <v>209</v>
      </c>
      <c r="AU291" s="228" t="s">
        <v>79</v>
      </c>
      <c r="AY291" s="20" t="s">
        <v>207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20" t="s">
        <v>79</v>
      </c>
      <c r="BK291" s="229">
        <f>ROUND(I291*H291,2)</f>
        <v>0</v>
      </c>
      <c r="BL291" s="20" t="s">
        <v>111</v>
      </c>
      <c r="BM291" s="228" t="s">
        <v>1407</v>
      </c>
    </row>
    <row r="292" spans="1:47" s="2" customFormat="1" ht="12">
      <c r="A292" s="41"/>
      <c r="B292" s="42"/>
      <c r="C292" s="43"/>
      <c r="D292" s="230" t="s">
        <v>215</v>
      </c>
      <c r="E292" s="43"/>
      <c r="F292" s="231" t="s">
        <v>1663</v>
      </c>
      <c r="G292" s="43"/>
      <c r="H292" s="43"/>
      <c r="I292" s="232"/>
      <c r="J292" s="43"/>
      <c r="K292" s="43"/>
      <c r="L292" s="47"/>
      <c r="M292" s="233"/>
      <c r="N292" s="234"/>
      <c r="O292" s="87"/>
      <c r="P292" s="87"/>
      <c r="Q292" s="87"/>
      <c r="R292" s="87"/>
      <c r="S292" s="87"/>
      <c r="T292" s="88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T292" s="20" t="s">
        <v>215</v>
      </c>
      <c r="AU292" s="20" t="s">
        <v>79</v>
      </c>
    </row>
    <row r="293" spans="1:65" s="2" customFormat="1" ht="16.5" customHeight="1">
      <c r="A293" s="41"/>
      <c r="B293" s="42"/>
      <c r="C293" s="217" t="s">
        <v>849</v>
      </c>
      <c r="D293" s="217" t="s">
        <v>209</v>
      </c>
      <c r="E293" s="218" t="s">
        <v>1664</v>
      </c>
      <c r="F293" s="219" t="s">
        <v>1665</v>
      </c>
      <c r="G293" s="220" t="s">
        <v>1661</v>
      </c>
      <c r="H293" s="221">
        <v>60</v>
      </c>
      <c r="I293" s="222"/>
      <c r="J293" s="223">
        <f>ROUND(I293*H293,2)</f>
        <v>0</v>
      </c>
      <c r="K293" s="219" t="s">
        <v>1541</v>
      </c>
      <c r="L293" s="47"/>
      <c r="M293" s="224" t="s">
        <v>19</v>
      </c>
      <c r="N293" s="225" t="s">
        <v>43</v>
      </c>
      <c r="O293" s="87"/>
      <c r="P293" s="226">
        <f>O293*H293</f>
        <v>0</v>
      </c>
      <c r="Q293" s="226">
        <v>0</v>
      </c>
      <c r="R293" s="226">
        <f>Q293*H293</f>
        <v>0</v>
      </c>
      <c r="S293" s="226">
        <v>0</v>
      </c>
      <c r="T293" s="227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28" t="s">
        <v>111</v>
      </c>
      <c r="AT293" s="228" t="s">
        <v>209</v>
      </c>
      <c r="AU293" s="228" t="s">
        <v>79</v>
      </c>
      <c r="AY293" s="20" t="s">
        <v>207</v>
      </c>
      <c r="BE293" s="229">
        <f>IF(N293="základní",J293,0)</f>
        <v>0</v>
      </c>
      <c r="BF293" s="229">
        <f>IF(N293="snížená",J293,0)</f>
        <v>0</v>
      </c>
      <c r="BG293" s="229">
        <f>IF(N293="zákl. přenesená",J293,0)</f>
        <v>0</v>
      </c>
      <c r="BH293" s="229">
        <f>IF(N293="sníž. přenesená",J293,0)</f>
        <v>0</v>
      </c>
      <c r="BI293" s="229">
        <f>IF(N293="nulová",J293,0)</f>
        <v>0</v>
      </c>
      <c r="BJ293" s="20" t="s">
        <v>79</v>
      </c>
      <c r="BK293" s="229">
        <f>ROUND(I293*H293,2)</f>
        <v>0</v>
      </c>
      <c r="BL293" s="20" t="s">
        <v>111</v>
      </c>
      <c r="BM293" s="228" t="s">
        <v>1424</v>
      </c>
    </row>
    <row r="294" spans="1:47" s="2" customFormat="1" ht="12">
      <c r="A294" s="41"/>
      <c r="B294" s="42"/>
      <c r="C294" s="43"/>
      <c r="D294" s="230" t="s">
        <v>215</v>
      </c>
      <c r="E294" s="43"/>
      <c r="F294" s="231" t="s">
        <v>1665</v>
      </c>
      <c r="G294" s="43"/>
      <c r="H294" s="43"/>
      <c r="I294" s="232"/>
      <c r="J294" s="43"/>
      <c r="K294" s="43"/>
      <c r="L294" s="47"/>
      <c r="M294" s="233"/>
      <c r="N294" s="234"/>
      <c r="O294" s="87"/>
      <c r="P294" s="87"/>
      <c r="Q294" s="87"/>
      <c r="R294" s="87"/>
      <c r="S294" s="87"/>
      <c r="T294" s="88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T294" s="20" t="s">
        <v>215</v>
      </c>
      <c r="AU294" s="20" t="s">
        <v>79</v>
      </c>
    </row>
    <row r="295" spans="1:65" s="2" customFormat="1" ht="16.5" customHeight="1">
      <c r="A295" s="41"/>
      <c r="B295" s="42"/>
      <c r="C295" s="217" t="s">
        <v>855</v>
      </c>
      <c r="D295" s="217" t="s">
        <v>209</v>
      </c>
      <c r="E295" s="218" t="s">
        <v>1666</v>
      </c>
      <c r="F295" s="219" t="s">
        <v>1667</v>
      </c>
      <c r="G295" s="220" t="s">
        <v>1661</v>
      </c>
      <c r="H295" s="221">
        <v>18</v>
      </c>
      <c r="I295" s="222"/>
      <c r="J295" s="223">
        <f>ROUND(I295*H295,2)</f>
        <v>0</v>
      </c>
      <c r="K295" s="219" t="s">
        <v>1541</v>
      </c>
      <c r="L295" s="47"/>
      <c r="M295" s="224" t="s">
        <v>19</v>
      </c>
      <c r="N295" s="225" t="s">
        <v>43</v>
      </c>
      <c r="O295" s="87"/>
      <c r="P295" s="226">
        <f>O295*H295</f>
        <v>0</v>
      </c>
      <c r="Q295" s="226">
        <v>0</v>
      </c>
      <c r="R295" s="226">
        <f>Q295*H295</f>
        <v>0</v>
      </c>
      <c r="S295" s="226">
        <v>0</v>
      </c>
      <c r="T295" s="227">
        <f>S295*H295</f>
        <v>0</v>
      </c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R295" s="228" t="s">
        <v>111</v>
      </c>
      <c r="AT295" s="228" t="s">
        <v>209</v>
      </c>
      <c r="AU295" s="228" t="s">
        <v>79</v>
      </c>
      <c r="AY295" s="20" t="s">
        <v>207</v>
      </c>
      <c r="BE295" s="229">
        <f>IF(N295="základní",J295,0)</f>
        <v>0</v>
      </c>
      <c r="BF295" s="229">
        <f>IF(N295="snížená",J295,0)</f>
        <v>0</v>
      </c>
      <c r="BG295" s="229">
        <f>IF(N295="zákl. přenesená",J295,0)</f>
        <v>0</v>
      </c>
      <c r="BH295" s="229">
        <f>IF(N295="sníž. přenesená",J295,0)</f>
        <v>0</v>
      </c>
      <c r="BI295" s="229">
        <f>IF(N295="nulová",J295,0)</f>
        <v>0</v>
      </c>
      <c r="BJ295" s="20" t="s">
        <v>79</v>
      </c>
      <c r="BK295" s="229">
        <f>ROUND(I295*H295,2)</f>
        <v>0</v>
      </c>
      <c r="BL295" s="20" t="s">
        <v>111</v>
      </c>
      <c r="BM295" s="228" t="s">
        <v>1668</v>
      </c>
    </row>
    <row r="296" spans="1:47" s="2" customFormat="1" ht="12">
      <c r="A296" s="41"/>
      <c r="B296" s="42"/>
      <c r="C296" s="43"/>
      <c r="D296" s="230" t="s">
        <v>215</v>
      </c>
      <c r="E296" s="43"/>
      <c r="F296" s="231" t="s">
        <v>1667</v>
      </c>
      <c r="G296" s="43"/>
      <c r="H296" s="43"/>
      <c r="I296" s="232"/>
      <c r="J296" s="43"/>
      <c r="K296" s="43"/>
      <c r="L296" s="47"/>
      <c r="M296" s="233"/>
      <c r="N296" s="234"/>
      <c r="O296" s="87"/>
      <c r="P296" s="87"/>
      <c r="Q296" s="87"/>
      <c r="R296" s="87"/>
      <c r="S296" s="87"/>
      <c r="T296" s="88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T296" s="20" t="s">
        <v>215</v>
      </c>
      <c r="AU296" s="20" t="s">
        <v>79</v>
      </c>
    </row>
    <row r="297" spans="1:65" s="2" customFormat="1" ht="16.5" customHeight="1">
      <c r="A297" s="41"/>
      <c r="B297" s="42"/>
      <c r="C297" s="217" t="s">
        <v>862</v>
      </c>
      <c r="D297" s="217" t="s">
        <v>209</v>
      </c>
      <c r="E297" s="218" t="s">
        <v>1669</v>
      </c>
      <c r="F297" s="219" t="s">
        <v>1670</v>
      </c>
      <c r="G297" s="220" t="s">
        <v>1661</v>
      </c>
      <c r="H297" s="221">
        <v>4</v>
      </c>
      <c r="I297" s="222"/>
      <c r="J297" s="223">
        <f>ROUND(I297*H297,2)</f>
        <v>0</v>
      </c>
      <c r="K297" s="219" t="s">
        <v>1541</v>
      </c>
      <c r="L297" s="47"/>
      <c r="M297" s="224" t="s">
        <v>19</v>
      </c>
      <c r="N297" s="225" t="s">
        <v>43</v>
      </c>
      <c r="O297" s="87"/>
      <c r="P297" s="226">
        <f>O297*H297</f>
        <v>0</v>
      </c>
      <c r="Q297" s="226">
        <v>0</v>
      </c>
      <c r="R297" s="226">
        <f>Q297*H297</f>
        <v>0</v>
      </c>
      <c r="S297" s="226">
        <v>0</v>
      </c>
      <c r="T297" s="227">
        <f>S297*H297</f>
        <v>0</v>
      </c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R297" s="228" t="s">
        <v>111</v>
      </c>
      <c r="AT297" s="228" t="s">
        <v>209</v>
      </c>
      <c r="AU297" s="228" t="s">
        <v>79</v>
      </c>
      <c r="AY297" s="20" t="s">
        <v>207</v>
      </c>
      <c r="BE297" s="229">
        <f>IF(N297="základní",J297,0)</f>
        <v>0</v>
      </c>
      <c r="BF297" s="229">
        <f>IF(N297="snížená",J297,0)</f>
        <v>0</v>
      </c>
      <c r="BG297" s="229">
        <f>IF(N297="zákl. přenesená",J297,0)</f>
        <v>0</v>
      </c>
      <c r="BH297" s="229">
        <f>IF(N297="sníž. přenesená",J297,0)</f>
        <v>0</v>
      </c>
      <c r="BI297" s="229">
        <f>IF(N297="nulová",J297,0)</f>
        <v>0</v>
      </c>
      <c r="BJ297" s="20" t="s">
        <v>79</v>
      </c>
      <c r="BK297" s="229">
        <f>ROUND(I297*H297,2)</f>
        <v>0</v>
      </c>
      <c r="BL297" s="20" t="s">
        <v>111</v>
      </c>
      <c r="BM297" s="228" t="s">
        <v>1671</v>
      </c>
    </row>
    <row r="298" spans="1:47" s="2" customFormat="1" ht="12">
      <c r="A298" s="41"/>
      <c r="B298" s="42"/>
      <c r="C298" s="43"/>
      <c r="D298" s="230" t="s">
        <v>215</v>
      </c>
      <c r="E298" s="43"/>
      <c r="F298" s="231" t="s">
        <v>1670</v>
      </c>
      <c r="G298" s="43"/>
      <c r="H298" s="43"/>
      <c r="I298" s="232"/>
      <c r="J298" s="43"/>
      <c r="K298" s="43"/>
      <c r="L298" s="47"/>
      <c r="M298" s="296"/>
      <c r="N298" s="297"/>
      <c r="O298" s="298"/>
      <c r="P298" s="298"/>
      <c r="Q298" s="298"/>
      <c r="R298" s="298"/>
      <c r="S298" s="298"/>
      <c r="T298" s="299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T298" s="20" t="s">
        <v>215</v>
      </c>
      <c r="AU298" s="20" t="s">
        <v>79</v>
      </c>
    </row>
    <row r="299" spans="1:31" s="2" customFormat="1" ht="6.95" customHeight="1">
      <c r="A299" s="41"/>
      <c r="B299" s="62"/>
      <c r="C299" s="63"/>
      <c r="D299" s="63"/>
      <c r="E299" s="63"/>
      <c r="F299" s="63"/>
      <c r="G299" s="63"/>
      <c r="H299" s="63"/>
      <c r="I299" s="63"/>
      <c r="J299" s="63"/>
      <c r="K299" s="63"/>
      <c r="L299" s="47"/>
      <c r="M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</row>
  </sheetData>
  <sheetProtection password="C7B5" sheet="1" objects="1" scenarios="1" formatColumns="0" formatRows="0" autoFilter="0"/>
  <autoFilter ref="C94:K298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1:H81"/>
    <mergeCell ref="E85:H85"/>
    <mergeCell ref="E83:H83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99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81</v>
      </c>
    </row>
    <row r="4" spans="2:46" s="1" customFormat="1" ht="24.95" customHeight="1">
      <c r="B4" s="23"/>
      <c r="D4" s="145" t="s">
        <v>138</v>
      </c>
      <c r="L4" s="23"/>
      <c r="M4" s="14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7" t="s">
        <v>16</v>
      </c>
      <c r="L6" s="23"/>
    </row>
    <row r="7" spans="2:12" s="1" customFormat="1" ht="26.25" customHeight="1">
      <c r="B7" s="23"/>
      <c r="E7" s="148" t="str">
        <f>'Rekapitulace stavby'!K6</f>
        <v>ZČU - REKONSTRUKCE POSLUCHÁREN UP 101,104,108,112 a 115</v>
      </c>
      <c r="F7" s="147"/>
      <c r="G7" s="147"/>
      <c r="H7" s="147"/>
      <c r="L7" s="23"/>
    </row>
    <row r="8" spans="2:12" ht="12">
      <c r="B8" s="23"/>
      <c r="D8" s="147" t="s">
        <v>147</v>
      </c>
      <c r="L8" s="23"/>
    </row>
    <row r="9" spans="2:12" s="1" customFormat="1" ht="16.5" customHeight="1">
      <c r="B9" s="23"/>
      <c r="E9" s="148" t="s">
        <v>150</v>
      </c>
      <c r="F9" s="1"/>
      <c r="G9" s="1"/>
      <c r="H9" s="1"/>
      <c r="L9" s="23"/>
    </row>
    <row r="10" spans="2:12" s="1" customFormat="1" ht="12" customHeight="1">
      <c r="B10" s="23"/>
      <c r="D10" s="147" t="s">
        <v>153</v>
      </c>
      <c r="L10" s="23"/>
    </row>
    <row r="11" spans="1:31" s="2" customFormat="1" ht="16.5" customHeight="1">
      <c r="A11" s="41"/>
      <c r="B11" s="47"/>
      <c r="C11" s="41"/>
      <c r="D11" s="41"/>
      <c r="E11" s="160" t="s">
        <v>1438</v>
      </c>
      <c r="F11" s="41"/>
      <c r="G11" s="41"/>
      <c r="H11" s="41"/>
      <c r="I11" s="41"/>
      <c r="J11" s="41"/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7" t="s">
        <v>1439</v>
      </c>
      <c r="E12" s="41"/>
      <c r="F12" s="41"/>
      <c r="G12" s="41"/>
      <c r="H12" s="41"/>
      <c r="I12" s="41"/>
      <c r="J12" s="41"/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7"/>
      <c r="C13" s="41"/>
      <c r="D13" s="41"/>
      <c r="E13" s="150" t="s">
        <v>1672</v>
      </c>
      <c r="F13" s="41"/>
      <c r="G13" s="41"/>
      <c r="H13" s="41"/>
      <c r="I13" s="41"/>
      <c r="J13" s="41"/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7"/>
      <c r="C14" s="41"/>
      <c r="D14" s="41"/>
      <c r="E14" s="41"/>
      <c r="F14" s="41"/>
      <c r="G14" s="41"/>
      <c r="H14" s="41"/>
      <c r="I14" s="41"/>
      <c r="J14" s="41"/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7"/>
      <c r="C15" s="41"/>
      <c r="D15" s="147" t="s">
        <v>18</v>
      </c>
      <c r="E15" s="41"/>
      <c r="F15" s="136" t="s">
        <v>19</v>
      </c>
      <c r="G15" s="41"/>
      <c r="H15" s="41"/>
      <c r="I15" s="147" t="s">
        <v>20</v>
      </c>
      <c r="J15" s="136" t="s">
        <v>19</v>
      </c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21</v>
      </c>
      <c r="E16" s="41"/>
      <c r="F16" s="136" t="s">
        <v>22</v>
      </c>
      <c r="G16" s="41"/>
      <c r="H16" s="41"/>
      <c r="I16" s="147" t="s">
        <v>23</v>
      </c>
      <c r="J16" s="151" t="str">
        <f>'Rekapitulace stavby'!AN8</f>
        <v>15. 1. 2024</v>
      </c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7"/>
      <c r="C17" s="41"/>
      <c r="D17" s="41"/>
      <c r="E17" s="41"/>
      <c r="F17" s="41"/>
      <c r="G17" s="41"/>
      <c r="H17" s="41"/>
      <c r="I17" s="41"/>
      <c r="J17" s="41"/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7"/>
      <c r="C18" s="41"/>
      <c r="D18" s="147" t="s">
        <v>25</v>
      </c>
      <c r="E18" s="41"/>
      <c r="F18" s="41"/>
      <c r="G18" s="41"/>
      <c r="H18" s="41"/>
      <c r="I18" s="147" t="s">
        <v>26</v>
      </c>
      <c r="J18" s="136" t="s">
        <v>19</v>
      </c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7"/>
      <c r="C19" s="41"/>
      <c r="D19" s="41"/>
      <c r="E19" s="136" t="s">
        <v>27</v>
      </c>
      <c r="F19" s="41"/>
      <c r="G19" s="41"/>
      <c r="H19" s="41"/>
      <c r="I19" s="147" t="s">
        <v>28</v>
      </c>
      <c r="J19" s="136" t="s">
        <v>19</v>
      </c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7"/>
      <c r="C20" s="41"/>
      <c r="D20" s="41"/>
      <c r="E20" s="41"/>
      <c r="F20" s="41"/>
      <c r="G20" s="41"/>
      <c r="H20" s="41"/>
      <c r="I20" s="41"/>
      <c r="J20" s="41"/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7"/>
      <c r="C21" s="41"/>
      <c r="D21" s="147" t="s">
        <v>29</v>
      </c>
      <c r="E21" s="41"/>
      <c r="F21" s="41"/>
      <c r="G21" s="41"/>
      <c r="H21" s="41"/>
      <c r="I21" s="147" t="s">
        <v>26</v>
      </c>
      <c r="J21" s="36" t="str">
        <f>'Rekapitulace stavby'!AN13</f>
        <v>Vyplň údaj</v>
      </c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7"/>
      <c r="C22" s="41"/>
      <c r="D22" s="41"/>
      <c r="E22" s="36" t="str">
        <f>'Rekapitulace stavby'!E14</f>
        <v>Vyplň údaj</v>
      </c>
      <c r="F22" s="136"/>
      <c r="G22" s="136"/>
      <c r="H22" s="136"/>
      <c r="I22" s="147" t="s">
        <v>28</v>
      </c>
      <c r="J22" s="36" t="str">
        <f>'Rekapitulace stavby'!AN14</f>
        <v>Vyplň údaj</v>
      </c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7"/>
      <c r="C23" s="41"/>
      <c r="D23" s="41"/>
      <c r="E23" s="41"/>
      <c r="F23" s="41"/>
      <c r="G23" s="41"/>
      <c r="H23" s="41"/>
      <c r="I23" s="41"/>
      <c r="J23" s="41"/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7"/>
      <c r="C24" s="41"/>
      <c r="D24" s="147" t="s">
        <v>31</v>
      </c>
      <c r="E24" s="41"/>
      <c r="F24" s="41"/>
      <c r="G24" s="41"/>
      <c r="H24" s="41"/>
      <c r="I24" s="147" t="s">
        <v>26</v>
      </c>
      <c r="J24" s="136" t="s">
        <v>19</v>
      </c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7"/>
      <c r="C25" s="41"/>
      <c r="D25" s="41"/>
      <c r="E25" s="136" t="s">
        <v>32</v>
      </c>
      <c r="F25" s="41"/>
      <c r="G25" s="41"/>
      <c r="H25" s="41"/>
      <c r="I25" s="147" t="s">
        <v>28</v>
      </c>
      <c r="J25" s="136" t="s">
        <v>19</v>
      </c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7"/>
      <c r="C26" s="41"/>
      <c r="D26" s="41"/>
      <c r="E26" s="41"/>
      <c r="F26" s="41"/>
      <c r="G26" s="41"/>
      <c r="H26" s="41"/>
      <c r="I26" s="41"/>
      <c r="J26" s="41"/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7"/>
      <c r="C27" s="41"/>
      <c r="D27" s="147" t="s">
        <v>34</v>
      </c>
      <c r="E27" s="41"/>
      <c r="F27" s="41"/>
      <c r="G27" s="41"/>
      <c r="H27" s="41"/>
      <c r="I27" s="147" t="s">
        <v>26</v>
      </c>
      <c r="J27" s="136" t="s">
        <v>19</v>
      </c>
      <c r="K27" s="41"/>
      <c r="L27" s="149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7"/>
      <c r="C28" s="41"/>
      <c r="D28" s="41"/>
      <c r="E28" s="136" t="s">
        <v>35</v>
      </c>
      <c r="F28" s="41"/>
      <c r="G28" s="41"/>
      <c r="H28" s="41"/>
      <c r="I28" s="147" t="s">
        <v>28</v>
      </c>
      <c r="J28" s="136" t="s">
        <v>19</v>
      </c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41"/>
      <c r="E29" s="41"/>
      <c r="F29" s="41"/>
      <c r="G29" s="41"/>
      <c r="H29" s="41"/>
      <c r="I29" s="41"/>
      <c r="J29" s="41"/>
      <c r="K29" s="41"/>
      <c r="L29" s="149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7"/>
      <c r="C30" s="41"/>
      <c r="D30" s="147" t="s">
        <v>36</v>
      </c>
      <c r="E30" s="41"/>
      <c r="F30" s="41"/>
      <c r="G30" s="41"/>
      <c r="H30" s="41"/>
      <c r="I30" s="41"/>
      <c r="J30" s="41"/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52"/>
      <c r="B31" s="153"/>
      <c r="C31" s="152"/>
      <c r="D31" s="152"/>
      <c r="E31" s="154" t="s">
        <v>37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1"/>
      <c r="B32" s="47"/>
      <c r="C32" s="41"/>
      <c r="D32" s="41"/>
      <c r="E32" s="41"/>
      <c r="F32" s="41"/>
      <c r="G32" s="41"/>
      <c r="H32" s="41"/>
      <c r="I32" s="41"/>
      <c r="J32" s="41"/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6"/>
      <c r="E33" s="156"/>
      <c r="F33" s="156"/>
      <c r="G33" s="156"/>
      <c r="H33" s="156"/>
      <c r="I33" s="156"/>
      <c r="J33" s="156"/>
      <c r="K33" s="156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7"/>
      <c r="C34" s="41"/>
      <c r="D34" s="157" t="s">
        <v>38</v>
      </c>
      <c r="E34" s="41"/>
      <c r="F34" s="41"/>
      <c r="G34" s="41"/>
      <c r="H34" s="41"/>
      <c r="I34" s="41"/>
      <c r="J34" s="158">
        <f>ROUND(J96,2)</f>
        <v>0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7"/>
      <c r="C35" s="41"/>
      <c r="D35" s="156"/>
      <c r="E35" s="156"/>
      <c r="F35" s="156"/>
      <c r="G35" s="156"/>
      <c r="H35" s="156"/>
      <c r="I35" s="156"/>
      <c r="J35" s="156"/>
      <c r="K35" s="156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41"/>
      <c r="F36" s="159" t="s">
        <v>40</v>
      </c>
      <c r="G36" s="41"/>
      <c r="H36" s="41"/>
      <c r="I36" s="159" t="s">
        <v>39</v>
      </c>
      <c r="J36" s="159" t="s">
        <v>41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7"/>
      <c r="C37" s="41"/>
      <c r="D37" s="160" t="s">
        <v>42</v>
      </c>
      <c r="E37" s="147" t="s">
        <v>43</v>
      </c>
      <c r="F37" s="161">
        <f>ROUND((SUM(BE96:BE265)),2)</f>
        <v>0</v>
      </c>
      <c r="G37" s="41"/>
      <c r="H37" s="41"/>
      <c r="I37" s="162">
        <v>0.21</v>
      </c>
      <c r="J37" s="161">
        <f>ROUND(((SUM(BE96:BE265))*I37),2)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7"/>
      <c r="C38" s="41"/>
      <c r="D38" s="41"/>
      <c r="E38" s="147" t="s">
        <v>44</v>
      </c>
      <c r="F38" s="161">
        <f>ROUND((SUM(BF96:BF265)),2)</f>
        <v>0</v>
      </c>
      <c r="G38" s="41"/>
      <c r="H38" s="41"/>
      <c r="I38" s="162">
        <v>0.12</v>
      </c>
      <c r="J38" s="161">
        <f>ROUND(((SUM(BF96:BF265))*I38),2)</f>
        <v>0</v>
      </c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45</v>
      </c>
      <c r="F39" s="161">
        <f>ROUND((SUM(BG96:BG265)),2)</f>
        <v>0</v>
      </c>
      <c r="G39" s="41"/>
      <c r="H39" s="41"/>
      <c r="I39" s="162">
        <v>0.21</v>
      </c>
      <c r="J39" s="161">
        <f>0</f>
        <v>0</v>
      </c>
      <c r="K39" s="41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7"/>
      <c r="C40" s="41"/>
      <c r="D40" s="41"/>
      <c r="E40" s="147" t="s">
        <v>46</v>
      </c>
      <c r="F40" s="161">
        <f>ROUND((SUM(BH96:BH265)),2)</f>
        <v>0</v>
      </c>
      <c r="G40" s="41"/>
      <c r="H40" s="41"/>
      <c r="I40" s="162">
        <v>0.12</v>
      </c>
      <c r="J40" s="161">
        <f>0</f>
        <v>0</v>
      </c>
      <c r="K40" s="4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7"/>
      <c r="C41" s="41"/>
      <c r="D41" s="41"/>
      <c r="E41" s="147" t="s">
        <v>47</v>
      </c>
      <c r="F41" s="161">
        <f>ROUND((SUM(BI96:BI265)),2)</f>
        <v>0</v>
      </c>
      <c r="G41" s="41"/>
      <c r="H41" s="41"/>
      <c r="I41" s="162">
        <v>0</v>
      </c>
      <c r="J41" s="161">
        <f>0</f>
        <v>0</v>
      </c>
      <c r="K41" s="41"/>
      <c r="L41" s="149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7"/>
      <c r="C42" s="41"/>
      <c r="D42" s="41"/>
      <c r="E42" s="41"/>
      <c r="F42" s="41"/>
      <c r="G42" s="41"/>
      <c r="H42" s="41"/>
      <c r="I42" s="41"/>
      <c r="J42" s="41"/>
      <c r="K42" s="41"/>
      <c r="L42" s="14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7"/>
      <c r="C43" s="163"/>
      <c r="D43" s="164" t="s">
        <v>48</v>
      </c>
      <c r="E43" s="165"/>
      <c r="F43" s="165"/>
      <c r="G43" s="166" t="s">
        <v>49</v>
      </c>
      <c r="H43" s="167" t="s">
        <v>50</v>
      </c>
      <c r="I43" s="165"/>
      <c r="J43" s="168">
        <f>SUM(J34:J41)</f>
        <v>0</v>
      </c>
      <c r="K43" s="169"/>
      <c r="L43" s="149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9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8" spans="1:31" s="2" customFormat="1" ht="6.95" customHeight="1">
      <c r="A48" s="4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24.95" customHeight="1">
      <c r="A49" s="41"/>
      <c r="B49" s="42"/>
      <c r="C49" s="26" t="s">
        <v>157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6.95" customHeight="1">
      <c r="A50" s="41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12" customHeight="1">
      <c r="A51" s="41"/>
      <c r="B51" s="42"/>
      <c r="C51" s="35" t="s">
        <v>16</v>
      </c>
      <c r="D51" s="43"/>
      <c r="E51" s="43"/>
      <c r="F51" s="43"/>
      <c r="G51" s="43"/>
      <c r="H51" s="43"/>
      <c r="I51" s="43"/>
      <c r="J51" s="43"/>
      <c r="K51" s="43"/>
      <c r="L51" s="149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26.25" customHeight="1">
      <c r="A52" s="41"/>
      <c r="B52" s="42"/>
      <c r="C52" s="43"/>
      <c r="D52" s="43"/>
      <c r="E52" s="174" t="str">
        <f>E7</f>
        <v>ZČU - REKONSTRUKCE POSLUCHÁREN UP 101,104,108,112 a 115</v>
      </c>
      <c r="F52" s="35"/>
      <c r="G52" s="35"/>
      <c r="H52" s="35"/>
      <c r="I52" s="43"/>
      <c r="J52" s="43"/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2:12" s="1" customFormat="1" ht="12" customHeight="1">
      <c r="B53" s="24"/>
      <c r="C53" s="35" t="s">
        <v>147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174" t="s">
        <v>150</v>
      </c>
      <c r="F54" s="25"/>
      <c r="G54" s="25"/>
      <c r="H54" s="25"/>
      <c r="I54" s="25"/>
      <c r="J54" s="25"/>
      <c r="K54" s="25"/>
      <c r="L54" s="23"/>
    </row>
    <row r="55" spans="2:12" s="1" customFormat="1" ht="12" customHeight="1">
      <c r="B55" s="24"/>
      <c r="C55" s="35" t="s">
        <v>153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41"/>
      <c r="B56" s="42"/>
      <c r="C56" s="43"/>
      <c r="D56" s="43"/>
      <c r="E56" s="295" t="s">
        <v>1438</v>
      </c>
      <c r="F56" s="43"/>
      <c r="G56" s="43"/>
      <c r="H56" s="43"/>
      <c r="I56" s="43"/>
      <c r="J56" s="43"/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12" customHeight="1">
      <c r="A57" s="41"/>
      <c r="B57" s="42"/>
      <c r="C57" s="35" t="s">
        <v>1439</v>
      </c>
      <c r="D57" s="43"/>
      <c r="E57" s="43"/>
      <c r="F57" s="43"/>
      <c r="G57" s="43"/>
      <c r="H57" s="43"/>
      <c r="I57" s="43"/>
      <c r="J57" s="43"/>
      <c r="K57" s="43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6.5" customHeight="1">
      <c r="A58" s="41"/>
      <c r="B58" s="42"/>
      <c r="C58" s="43"/>
      <c r="D58" s="43"/>
      <c r="E58" s="72" t="str">
        <f>E13</f>
        <v xml:space="preserve">D.1.4.d - Zařízení pro měření a regulaci </v>
      </c>
      <c r="F58" s="43"/>
      <c r="G58" s="43"/>
      <c r="H58" s="43"/>
      <c r="I58" s="43"/>
      <c r="J58" s="43"/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6.95" customHeight="1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2" customHeight="1">
      <c r="A60" s="41"/>
      <c r="B60" s="42"/>
      <c r="C60" s="35" t="s">
        <v>21</v>
      </c>
      <c r="D60" s="43"/>
      <c r="E60" s="43"/>
      <c r="F60" s="30" t="str">
        <f>F16</f>
        <v>Areál ZČU, Univerzitní 22, 306 14 Plzeň</v>
      </c>
      <c r="G60" s="43"/>
      <c r="H60" s="43"/>
      <c r="I60" s="35" t="s">
        <v>23</v>
      </c>
      <c r="J60" s="75" t="str">
        <f>IF(J16="","",J16)</f>
        <v>15. 1. 2024</v>
      </c>
      <c r="K60" s="43"/>
      <c r="L60" s="149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6.95" customHeight="1">
      <c r="A61" s="41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14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25.65" customHeight="1">
      <c r="A62" s="41"/>
      <c r="B62" s="42"/>
      <c r="C62" s="35" t="s">
        <v>25</v>
      </c>
      <c r="D62" s="43"/>
      <c r="E62" s="43"/>
      <c r="F62" s="30" t="str">
        <f>E19</f>
        <v>Západočeská univerzita v Plzni, Univerzitní 8, 306</v>
      </c>
      <c r="G62" s="43"/>
      <c r="H62" s="43"/>
      <c r="I62" s="35" t="s">
        <v>31</v>
      </c>
      <c r="J62" s="39" t="str">
        <f>E25</f>
        <v>ATELIER SOUKUP OPL ŠVEHLA S.R.O.</v>
      </c>
      <c r="K62" s="43"/>
      <c r="L62" s="149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31" s="2" customFormat="1" ht="15.15" customHeight="1">
      <c r="A63" s="41"/>
      <c r="B63" s="42"/>
      <c r="C63" s="35" t="s">
        <v>29</v>
      </c>
      <c r="D63" s="43"/>
      <c r="E63" s="43"/>
      <c r="F63" s="30" t="str">
        <f>IF(E22="","",E22)</f>
        <v>Vyplň údaj</v>
      </c>
      <c r="G63" s="43"/>
      <c r="H63" s="43"/>
      <c r="I63" s="35" t="s">
        <v>34</v>
      </c>
      <c r="J63" s="39" t="str">
        <f>E28</f>
        <v>Michal Jirka</v>
      </c>
      <c r="K63" s="43"/>
      <c r="L63" s="149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1:31" s="2" customFormat="1" ht="10.3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49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29.25" customHeight="1">
      <c r="A65" s="41"/>
      <c r="B65" s="42"/>
      <c r="C65" s="175" t="s">
        <v>158</v>
      </c>
      <c r="D65" s="176"/>
      <c r="E65" s="176"/>
      <c r="F65" s="176"/>
      <c r="G65" s="176"/>
      <c r="H65" s="176"/>
      <c r="I65" s="176"/>
      <c r="J65" s="177" t="s">
        <v>159</v>
      </c>
      <c r="K65" s="176"/>
      <c r="L65" s="149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10.3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49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47" s="2" customFormat="1" ht="22.8" customHeight="1">
      <c r="A67" s="41"/>
      <c r="B67" s="42"/>
      <c r="C67" s="178" t="s">
        <v>70</v>
      </c>
      <c r="D67" s="43"/>
      <c r="E67" s="43"/>
      <c r="F67" s="43"/>
      <c r="G67" s="43"/>
      <c r="H67" s="43"/>
      <c r="I67" s="43"/>
      <c r="J67" s="105">
        <f>J96</f>
        <v>0</v>
      </c>
      <c r="K67" s="43"/>
      <c r="L67" s="149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U67" s="20" t="s">
        <v>160</v>
      </c>
    </row>
    <row r="68" spans="1:31" s="9" customFormat="1" ht="24.95" customHeight="1">
      <c r="A68" s="9"/>
      <c r="B68" s="179"/>
      <c r="C68" s="180"/>
      <c r="D68" s="181" t="s">
        <v>1673</v>
      </c>
      <c r="E68" s="182"/>
      <c r="F68" s="182"/>
      <c r="G68" s="182"/>
      <c r="H68" s="182"/>
      <c r="I68" s="182"/>
      <c r="J68" s="183">
        <f>J97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9"/>
      <c r="C69" s="180"/>
      <c r="D69" s="181" t="s">
        <v>1674</v>
      </c>
      <c r="E69" s="182"/>
      <c r="F69" s="182"/>
      <c r="G69" s="182"/>
      <c r="H69" s="182"/>
      <c r="I69" s="182"/>
      <c r="J69" s="183">
        <f>J116</f>
        <v>0</v>
      </c>
      <c r="K69" s="180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9"/>
      <c r="C70" s="180"/>
      <c r="D70" s="181" t="s">
        <v>1675</v>
      </c>
      <c r="E70" s="182"/>
      <c r="F70" s="182"/>
      <c r="G70" s="182"/>
      <c r="H70" s="182"/>
      <c r="I70" s="182"/>
      <c r="J70" s="183">
        <f>J141</f>
        <v>0</v>
      </c>
      <c r="K70" s="180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9"/>
      <c r="C71" s="180"/>
      <c r="D71" s="181" t="s">
        <v>1676</v>
      </c>
      <c r="E71" s="182"/>
      <c r="F71" s="182"/>
      <c r="G71" s="182"/>
      <c r="H71" s="182"/>
      <c r="I71" s="182"/>
      <c r="J71" s="183">
        <f>J182</f>
        <v>0</v>
      </c>
      <c r="K71" s="180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9"/>
      <c r="C72" s="180"/>
      <c r="D72" s="181" t="s">
        <v>1677</v>
      </c>
      <c r="E72" s="182"/>
      <c r="F72" s="182"/>
      <c r="G72" s="182"/>
      <c r="H72" s="182"/>
      <c r="I72" s="182"/>
      <c r="J72" s="183">
        <f>J199</f>
        <v>0</v>
      </c>
      <c r="K72" s="180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2" customFormat="1" ht="21.8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49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49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8" spans="1:31" s="2" customFormat="1" ht="6.95" customHeight="1">
      <c r="A78" s="41"/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149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24.95" customHeight="1">
      <c r="A79" s="41"/>
      <c r="B79" s="42"/>
      <c r="C79" s="26" t="s">
        <v>192</v>
      </c>
      <c r="D79" s="43"/>
      <c r="E79" s="43"/>
      <c r="F79" s="43"/>
      <c r="G79" s="43"/>
      <c r="H79" s="43"/>
      <c r="I79" s="43"/>
      <c r="J79" s="43"/>
      <c r="K79" s="43"/>
      <c r="L79" s="149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49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5" t="s">
        <v>16</v>
      </c>
      <c r="D81" s="43"/>
      <c r="E81" s="43"/>
      <c r="F81" s="43"/>
      <c r="G81" s="43"/>
      <c r="H81" s="43"/>
      <c r="I81" s="43"/>
      <c r="J81" s="43"/>
      <c r="K81" s="43"/>
      <c r="L81" s="149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6.25" customHeight="1">
      <c r="A82" s="41"/>
      <c r="B82" s="42"/>
      <c r="C82" s="43"/>
      <c r="D82" s="43"/>
      <c r="E82" s="174" t="str">
        <f>E7</f>
        <v>ZČU - REKONSTRUKCE POSLUCHÁREN UP 101,104,108,112 a 115</v>
      </c>
      <c r="F82" s="35"/>
      <c r="G82" s="35"/>
      <c r="H82" s="35"/>
      <c r="I82" s="43"/>
      <c r="J82" s="43"/>
      <c r="K82" s="43"/>
      <c r="L82" s="149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2:12" s="1" customFormat="1" ht="12" customHeight="1">
      <c r="B83" s="24"/>
      <c r="C83" s="35" t="s">
        <v>147</v>
      </c>
      <c r="D83" s="25"/>
      <c r="E83" s="25"/>
      <c r="F83" s="25"/>
      <c r="G83" s="25"/>
      <c r="H83" s="25"/>
      <c r="I83" s="25"/>
      <c r="J83" s="25"/>
      <c r="K83" s="25"/>
      <c r="L83" s="23"/>
    </row>
    <row r="84" spans="2:12" s="1" customFormat="1" ht="16.5" customHeight="1">
      <c r="B84" s="24"/>
      <c r="C84" s="25"/>
      <c r="D84" s="25"/>
      <c r="E84" s="174" t="s">
        <v>150</v>
      </c>
      <c r="F84" s="25"/>
      <c r="G84" s="25"/>
      <c r="H84" s="25"/>
      <c r="I84" s="25"/>
      <c r="J84" s="25"/>
      <c r="K84" s="25"/>
      <c r="L84" s="23"/>
    </row>
    <row r="85" spans="2:12" s="1" customFormat="1" ht="12" customHeight="1">
      <c r="B85" s="24"/>
      <c r="C85" s="35" t="s">
        <v>153</v>
      </c>
      <c r="D85" s="25"/>
      <c r="E85" s="25"/>
      <c r="F85" s="25"/>
      <c r="G85" s="25"/>
      <c r="H85" s="25"/>
      <c r="I85" s="25"/>
      <c r="J85" s="25"/>
      <c r="K85" s="25"/>
      <c r="L85" s="23"/>
    </row>
    <row r="86" spans="1:31" s="2" customFormat="1" ht="16.5" customHeight="1">
      <c r="A86" s="41"/>
      <c r="B86" s="42"/>
      <c r="C86" s="43"/>
      <c r="D86" s="43"/>
      <c r="E86" s="295" t="s">
        <v>1438</v>
      </c>
      <c r="F86" s="43"/>
      <c r="G86" s="43"/>
      <c r="H86" s="43"/>
      <c r="I86" s="43"/>
      <c r="J86" s="43"/>
      <c r="K86" s="43"/>
      <c r="L86" s="149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2" customHeight="1">
      <c r="A87" s="41"/>
      <c r="B87" s="42"/>
      <c r="C87" s="35" t="s">
        <v>1439</v>
      </c>
      <c r="D87" s="43"/>
      <c r="E87" s="43"/>
      <c r="F87" s="43"/>
      <c r="G87" s="43"/>
      <c r="H87" s="43"/>
      <c r="I87" s="43"/>
      <c r="J87" s="43"/>
      <c r="K87" s="43"/>
      <c r="L87" s="149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6.5" customHeight="1">
      <c r="A88" s="41"/>
      <c r="B88" s="42"/>
      <c r="C88" s="43"/>
      <c r="D88" s="43"/>
      <c r="E88" s="72" t="str">
        <f>E13</f>
        <v xml:space="preserve">D.1.4.d - Zařízení pro měření a regulaci </v>
      </c>
      <c r="F88" s="43"/>
      <c r="G88" s="43"/>
      <c r="H88" s="43"/>
      <c r="I88" s="43"/>
      <c r="J88" s="43"/>
      <c r="K88" s="43"/>
      <c r="L88" s="149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6.95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49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5" t="s">
        <v>21</v>
      </c>
      <c r="D90" s="43"/>
      <c r="E90" s="43"/>
      <c r="F90" s="30" t="str">
        <f>F16</f>
        <v>Areál ZČU, Univerzitní 22, 306 14 Plzeň</v>
      </c>
      <c r="G90" s="43"/>
      <c r="H90" s="43"/>
      <c r="I90" s="35" t="s">
        <v>23</v>
      </c>
      <c r="J90" s="75" t="str">
        <f>IF(J16="","",J16)</f>
        <v>15. 1. 2024</v>
      </c>
      <c r="K90" s="43"/>
      <c r="L90" s="149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6.95" customHeight="1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149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25.65" customHeight="1">
      <c r="A92" s="41"/>
      <c r="B92" s="42"/>
      <c r="C92" s="35" t="s">
        <v>25</v>
      </c>
      <c r="D92" s="43"/>
      <c r="E92" s="43"/>
      <c r="F92" s="30" t="str">
        <f>E19</f>
        <v>Západočeská univerzita v Plzni, Univerzitní 8, 306</v>
      </c>
      <c r="G92" s="43"/>
      <c r="H92" s="43"/>
      <c r="I92" s="35" t="s">
        <v>31</v>
      </c>
      <c r="J92" s="39" t="str">
        <f>E25</f>
        <v>ATELIER SOUKUP OPL ŠVEHLA S.R.O.</v>
      </c>
      <c r="K92" s="43"/>
      <c r="L92" s="149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5.15" customHeight="1">
      <c r="A93" s="41"/>
      <c r="B93" s="42"/>
      <c r="C93" s="35" t="s">
        <v>29</v>
      </c>
      <c r="D93" s="43"/>
      <c r="E93" s="43"/>
      <c r="F93" s="30" t="str">
        <f>IF(E22="","",E22)</f>
        <v>Vyplň údaj</v>
      </c>
      <c r="G93" s="43"/>
      <c r="H93" s="43"/>
      <c r="I93" s="35" t="s">
        <v>34</v>
      </c>
      <c r="J93" s="39" t="str">
        <f>E28</f>
        <v>Michal Jirka</v>
      </c>
      <c r="K93" s="43"/>
      <c r="L93" s="149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10.3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149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11" customFormat="1" ht="29.25" customHeight="1">
      <c r="A95" s="190"/>
      <c r="B95" s="191"/>
      <c r="C95" s="192" t="s">
        <v>193</v>
      </c>
      <c r="D95" s="193" t="s">
        <v>57</v>
      </c>
      <c r="E95" s="193" t="s">
        <v>53</v>
      </c>
      <c r="F95" s="193" t="s">
        <v>54</v>
      </c>
      <c r="G95" s="193" t="s">
        <v>194</v>
      </c>
      <c r="H95" s="193" t="s">
        <v>195</v>
      </c>
      <c r="I95" s="193" t="s">
        <v>196</v>
      </c>
      <c r="J95" s="193" t="s">
        <v>159</v>
      </c>
      <c r="K95" s="194" t="s">
        <v>197</v>
      </c>
      <c r="L95" s="195"/>
      <c r="M95" s="95" t="s">
        <v>19</v>
      </c>
      <c r="N95" s="96" t="s">
        <v>42</v>
      </c>
      <c r="O95" s="96" t="s">
        <v>198</v>
      </c>
      <c r="P95" s="96" t="s">
        <v>199</v>
      </c>
      <c r="Q95" s="96" t="s">
        <v>200</v>
      </c>
      <c r="R95" s="96" t="s">
        <v>201</v>
      </c>
      <c r="S95" s="96" t="s">
        <v>202</v>
      </c>
      <c r="T95" s="97" t="s">
        <v>203</v>
      </c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</row>
    <row r="96" spans="1:63" s="2" customFormat="1" ht="22.8" customHeight="1">
      <c r="A96" s="41"/>
      <c r="B96" s="42"/>
      <c r="C96" s="102" t="s">
        <v>204</v>
      </c>
      <c r="D96" s="43"/>
      <c r="E96" s="43"/>
      <c r="F96" s="43"/>
      <c r="G96" s="43"/>
      <c r="H96" s="43"/>
      <c r="I96" s="43"/>
      <c r="J96" s="196">
        <f>BK96</f>
        <v>0</v>
      </c>
      <c r="K96" s="43"/>
      <c r="L96" s="47"/>
      <c r="M96" s="98"/>
      <c r="N96" s="197"/>
      <c r="O96" s="99"/>
      <c r="P96" s="198">
        <f>P97+P116+P141+P182+P199</f>
        <v>0</v>
      </c>
      <c r="Q96" s="99"/>
      <c r="R96" s="198">
        <f>R97+R116+R141+R182+R199</f>
        <v>0</v>
      </c>
      <c r="S96" s="99"/>
      <c r="T96" s="199">
        <f>T97+T116+T141+T182+T199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71</v>
      </c>
      <c r="AU96" s="20" t="s">
        <v>160</v>
      </c>
      <c r="BK96" s="200">
        <f>BK97+BK116+BK141+BK182+BK199</f>
        <v>0</v>
      </c>
    </row>
    <row r="97" spans="1:63" s="12" customFormat="1" ht="25.9" customHeight="1">
      <c r="A97" s="12"/>
      <c r="B97" s="201"/>
      <c r="C97" s="202"/>
      <c r="D97" s="203" t="s">
        <v>71</v>
      </c>
      <c r="E97" s="204" t="s">
        <v>1453</v>
      </c>
      <c r="F97" s="204" t="s">
        <v>1678</v>
      </c>
      <c r="G97" s="202"/>
      <c r="H97" s="202"/>
      <c r="I97" s="205"/>
      <c r="J97" s="206">
        <f>BK97</f>
        <v>0</v>
      </c>
      <c r="K97" s="202"/>
      <c r="L97" s="207"/>
      <c r="M97" s="208"/>
      <c r="N97" s="209"/>
      <c r="O97" s="209"/>
      <c r="P97" s="210">
        <f>SUM(P98:P115)</f>
        <v>0</v>
      </c>
      <c r="Q97" s="209"/>
      <c r="R97" s="210">
        <f>SUM(R98:R115)</f>
        <v>0</v>
      </c>
      <c r="S97" s="209"/>
      <c r="T97" s="211">
        <f>SUM(T98:T115)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2" t="s">
        <v>79</v>
      </c>
      <c r="AT97" s="213" t="s">
        <v>71</v>
      </c>
      <c r="AU97" s="213" t="s">
        <v>72</v>
      </c>
      <c r="AY97" s="212" t="s">
        <v>207</v>
      </c>
      <c r="BK97" s="214">
        <f>SUM(BK98:BK115)</f>
        <v>0</v>
      </c>
    </row>
    <row r="98" spans="1:65" s="2" customFormat="1" ht="24.15" customHeight="1">
      <c r="A98" s="41"/>
      <c r="B98" s="42"/>
      <c r="C98" s="269" t="s">
        <v>79</v>
      </c>
      <c r="D98" s="269" t="s">
        <v>223</v>
      </c>
      <c r="E98" s="270" t="s">
        <v>1679</v>
      </c>
      <c r="F98" s="271" t="s">
        <v>1680</v>
      </c>
      <c r="G98" s="272" t="s">
        <v>244</v>
      </c>
      <c r="H98" s="273">
        <v>1</v>
      </c>
      <c r="I98" s="274"/>
      <c r="J98" s="275">
        <f>ROUND(I98*H98,2)</f>
        <v>0</v>
      </c>
      <c r="K98" s="271" t="s">
        <v>331</v>
      </c>
      <c r="L98" s="276"/>
      <c r="M98" s="277" t="s">
        <v>19</v>
      </c>
      <c r="N98" s="278" t="s">
        <v>43</v>
      </c>
      <c r="O98" s="87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8" t="s">
        <v>227</v>
      </c>
      <c r="AT98" s="228" t="s">
        <v>223</v>
      </c>
      <c r="AU98" s="228" t="s">
        <v>79</v>
      </c>
      <c r="AY98" s="20" t="s">
        <v>207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20" t="s">
        <v>79</v>
      </c>
      <c r="BK98" s="229">
        <f>ROUND(I98*H98,2)</f>
        <v>0</v>
      </c>
      <c r="BL98" s="20" t="s">
        <v>111</v>
      </c>
      <c r="BM98" s="228" t="s">
        <v>81</v>
      </c>
    </row>
    <row r="99" spans="1:47" s="2" customFormat="1" ht="12">
      <c r="A99" s="41"/>
      <c r="B99" s="42"/>
      <c r="C99" s="43"/>
      <c r="D99" s="230" t="s">
        <v>215</v>
      </c>
      <c r="E99" s="43"/>
      <c r="F99" s="231" t="s">
        <v>1680</v>
      </c>
      <c r="G99" s="43"/>
      <c r="H99" s="43"/>
      <c r="I99" s="232"/>
      <c r="J99" s="43"/>
      <c r="K99" s="43"/>
      <c r="L99" s="47"/>
      <c r="M99" s="233"/>
      <c r="N99" s="23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215</v>
      </c>
      <c r="AU99" s="20" t="s">
        <v>79</v>
      </c>
    </row>
    <row r="100" spans="1:65" s="2" customFormat="1" ht="24.15" customHeight="1">
      <c r="A100" s="41"/>
      <c r="B100" s="42"/>
      <c r="C100" s="269" t="s">
        <v>81</v>
      </c>
      <c r="D100" s="269" t="s">
        <v>223</v>
      </c>
      <c r="E100" s="270" t="s">
        <v>1681</v>
      </c>
      <c r="F100" s="271" t="s">
        <v>1682</v>
      </c>
      <c r="G100" s="272" t="s">
        <v>244</v>
      </c>
      <c r="H100" s="273">
        <v>1</v>
      </c>
      <c r="I100" s="274"/>
      <c r="J100" s="275">
        <f>ROUND(I100*H100,2)</f>
        <v>0</v>
      </c>
      <c r="K100" s="271" t="s">
        <v>331</v>
      </c>
      <c r="L100" s="276"/>
      <c r="M100" s="277" t="s">
        <v>19</v>
      </c>
      <c r="N100" s="278" t="s">
        <v>43</v>
      </c>
      <c r="O100" s="87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8" t="s">
        <v>227</v>
      </c>
      <c r="AT100" s="228" t="s">
        <v>223</v>
      </c>
      <c r="AU100" s="228" t="s">
        <v>79</v>
      </c>
      <c r="AY100" s="20" t="s">
        <v>207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20" t="s">
        <v>79</v>
      </c>
      <c r="BK100" s="229">
        <f>ROUND(I100*H100,2)</f>
        <v>0</v>
      </c>
      <c r="BL100" s="20" t="s">
        <v>111</v>
      </c>
      <c r="BM100" s="228" t="s">
        <v>111</v>
      </c>
    </row>
    <row r="101" spans="1:47" s="2" customFormat="1" ht="12">
      <c r="A101" s="41"/>
      <c r="B101" s="42"/>
      <c r="C101" s="43"/>
      <c r="D101" s="230" t="s">
        <v>215</v>
      </c>
      <c r="E101" s="43"/>
      <c r="F101" s="231" t="s">
        <v>1682</v>
      </c>
      <c r="G101" s="43"/>
      <c r="H101" s="43"/>
      <c r="I101" s="232"/>
      <c r="J101" s="43"/>
      <c r="K101" s="43"/>
      <c r="L101" s="47"/>
      <c r="M101" s="233"/>
      <c r="N101" s="23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215</v>
      </c>
      <c r="AU101" s="20" t="s">
        <v>79</v>
      </c>
    </row>
    <row r="102" spans="1:65" s="2" customFormat="1" ht="24.15" customHeight="1">
      <c r="A102" s="41"/>
      <c r="B102" s="42"/>
      <c r="C102" s="269" t="s">
        <v>92</v>
      </c>
      <c r="D102" s="269" t="s">
        <v>223</v>
      </c>
      <c r="E102" s="270" t="s">
        <v>1683</v>
      </c>
      <c r="F102" s="271" t="s">
        <v>1684</v>
      </c>
      <c r="G102" s="272" t="s">
        <v>244</v>
      </c>
      <c r="H102" s="273">
        <v>1</v>
      </c>
      <c r="I102" s="274"/>
      <c r="J102" s="275">
        <f>ROUND(I102*H102,2)</f>
        <v>0</v>
      </c>
      <c r="K102" s="271" t="s">
        <v>331</v>
      </c>
      <c r="L102" s="276"/>
      <c r="M102" s="277" t="s">
        <v>19</v>
      </c>
      <c r="N102" s="278" t="s">
        <v>43</v>
      </c>
      <c r="O102" s="87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8" t="s">
        <v>227</v>
      </c>
      <c r="AT102" s="228" t="s">
        <v>223</v>
      </c>
      <c r="AU102" s="228" t="s">
        <v>79</v>
      </c>
      <c r="AY102" s="20" t="s">
        <v>207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20" t="s">
        <v>79</v>
      </c>
      <c r="BK102" s="229">
        <f>ROUND(I102*H102,2)</f>
        <v>0</v>
      </c>
      <c r="BL102" s="20" t="s">
        <v>111</v>
      </c>
      <c r="BM102" s="228" t="s">
        <v>250</v>
      </c>
    </row>
    <row r="103" spans="1:47" s="2" customFormat="1" ht="12">
      <c r="A103" s="41"/>
      <c r="B103" s="42"/>
      <c r="C103" s="43"/>
      <c r="D103" s="230" t="s">
        <v>215</v>
      </c>
      <c r="E103" s="43"/>
      <c r="F103" s="231" t="s">
        <v>1684</v>
      </c>
      <c r="G103" s="43"/>
      <c r="H103" s="43"/>
      <c r="I103" s="232"/>
      <c r="J103" s="43"/>
      <c r="K103" s="43"/>
      <c r="L103" s="47"/>
      <c r="M103" s="233"/>
      <c r="N103" s="23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215</v>
      </c>
      <c r="AU103" s="20" t="s">
        <v>79</v>
      </c>
    </row>
    <row r="104" spans="1:65" s="2" customFormat="1" ht="21.75" customHeight="1">
      <c r="A104" s="41"/>
      <c r="B104" s="42"/>
      <c r="C104" s="269" t="s">
        <v>111</v>
      </c>
      <c r="D104" s="269" t="s">
        <v>223</v>
      </c>
      <c r="E104" s="270" t="s">
        <v>1685</v>
      </c>
      <c r="F104" s="271" t="s">
        <v>1686</v>
      </c>
      <c r="G104" s="272" t="s">
        <v>244</v>
      </c>
      <c r="H104" s="273">
        <v>2</v>
      </c>
      <c r="I104" s="274"/>
      <c r="J104" s="275">
        <f>ROUND(I104*H104,2)</f>
        <v>0</v>
      </c>
      <c r="K104" s="271" t="s">
        <v>331</v>
      </c>
      <c r="L104" s="276"/>
      <c r="M104" s="277" t="s">
        <v>19</v>
      </c>
      <c r="N104" s="278" t="s">
        <v>43</v>
      </c>
      <c r="O104" s="87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8" t="s">
        <v>227</v>
      </c>
      <c r="AT104" s="228" t="s">
        <v>223</v>
      </c>
      <c r="AU104" s="228" t="s">
        <v>79</v>
      </c>
      <c r="AY104" s="20" t="s">
        <v>207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20" t="s">
        <v>79</v>
      </c>
      <c r="BK104" s="229">
        <f>ROUND(I104*H104,2)</f>
        <v>0</v>
      </c>
      <c r="BL104" s="20" t="s">
        <v>111</v>
      </c>
      <c r="BM104" s="228" t="s">
        <v>227</v>
      </c>
    </row>
    <row r="105" spans="1:47" s="2" customFormat="1" ht="12">
      <c r="A105" s="41"/>
      <c r="B105" s="42"/>
      <c r="C105" s="43"/>
      <c r="D105" s="230" t="s">
        <v>215</v>
      </c>
      <c r="E105" s="43"/>
      <c r="F105" s="231" t="s">
        <v>1686</v>
      </c>
      <c r="G105" s="43"/>
      <c r="H105" s="43"/>
      <c r="I105" s="232"/>
      <c r="J105" s="43"/>
      <c r="K105" s="43"/>
      <c r="L105" s="47"/>
      <c r="M105" s="233"/>
      <c r="N105" s="23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215</v>
      </c>
      <c r="AU105" s="20" t="s">
        <v>79</v>
      </c>
    </row>
    <row r="106" spans="1:65" s="2" customFormat="1" ht="24.15" customHeight="1">
      <c r="A106" s="41"/>
      <c r="B106" s="42"/>
      <c r="C106" s="269" t="s">
        <v>241</v>
      </c>
      <c r="D106" s="269" t="s">
        <v>223</v>
      </c>
      <c r="E106" s="270" t="s">
        <v>1687</v>
      </c>
      <c r="F106" s="271" t="s">
        <v>1688</v>
      </c>
      <c r="G106" s="272" t="s">
        <v>244</v>
      </c>
      <c r="H106" s="273">
        <v>2</v>
      </c>
      <c r="I106" s="274"/>
      <c r="J106" s="275">
        <f>ROUND(I106*H106,2)</f>
        <v>0</v>
      </c>
      <c r="K106" s="271" t="s">
        <v>331</v>
      </c>
      <c r="L106" s="276"/>
      <c r="M106" s="277" t="s">
        <v>19</v>
      </c>
      <c r="N106" s="278" t="s">
        <v>43</v>
      </c>
      <c r="O106" s="87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8" t="s">
        <v>227</v>
      </c>
      <c r="AT106" s="228" t="s">
        <v>223</v>
      </c>
      <c r="AU106" s="228" t="s">
        <v>79</v>
      </c>
      <c r="AY106" s="20" t="s">
        <v>207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20" t="s">
        <v>79</v>
      </c>
      <c r="BK106" s="229">
        <f>ROUND(I106*H106,2)</f>
        <v>0</v>
      </c>
      <c r="BL106" s="20" t="s">
        <v>111</v>
      </c>
      <c r="BM106" s="228" t="s">
        <v>282</v>
      </c>
    </row>
    <row r="107" spans="1:47" s="2" customFormat="1" ht="12">
      <c r="A107" s="41"/>
      <c r="B107" s="42"/>
      <c r="C107" s="43"/>
      <c r="D107" s="230" t="s">
        <v>215</v>
      </c>
      <c r="E107" s="43"/>
      <c r="F107" s="231" t="s">
        <v>1688</v>
      </c>
      <c r="G107" s="43"/>
      <c r="H107" s="43"/>
      <c r="I107" s="232"/>
      <c r="J107" s="43"/>
      <c r="K107" s="43"/>
      <c r="L107" s="47"/>
      <c r="M107" s="233"/>
      <c r="N107" s="23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215</v>
      </c>
      <c r="AU107" s="20" t="s">
        <v>79</v>
      </c>
    </row>
    <row r="108" spans="1:65" s="2" customFormat="1" ht="24.15" customHeight="1">
      <c r="A108" s="41"/>
      <c r="B108" s="42"/>
      <c r="C108" s="269" t="s">
        <v>250</v>
      </c>
      <c r="D108" s="269" t="s">
        <v>223</v>
      </c>
      <c r="E108" s="270" t="s">
        <v>1689</v>
      </c>
      <c r="F108" s="271" t="s">
        <v>1690</v>
      </c>
      <c r="G108" s="272" t="s">
        <v>244</v>
      </c>
      <c r="H108" s="273">
        <v>1</v>
      </c>
      <c r="I108" s="274"/>
      <c r="J108" s="275">
        <f>ROUND(I108*H108,2)</f>
        <v>0</v>
      </c>
      <c r="K108" s="271" t="s">
        <v>331</v>
      </c>
      <c r="L108" s="276"/>
      <c r="M108" s="277" t="s">
        <v>19</v>
      </c>
      <c r="N108" s="278" t="s">
        <v>43</v>
      </c>
      <c r="O108" s="87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8" t="s">
        <v>227</v>
      </c>
      <c r="AT108" s="228" t="s">
        <v>223</v>
      </c>
      <c r="AU108" s="228" t="s">
        <v>79</v>
      </c>
      <c r="AY108" s="20" t="s">
        <v>207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20" t="s">
        <v>79</v>
      </c>
      <c r="BK108" s="229">
        <f>ROUND(I108*H108,2)</f>
        <v>0</v>
      </c>
      <c r="BL108" s="20" t="s">
        <v>111</v>
      </c>
      <c r="BM108" s="228" t="s">
        <v>8</v>
      </c>
    </row>
    <row r="109" spans="1:47" s="2" customFormat="1" ht="12">
      <c r="A109" s="41"/>
      <c r="B109" s="42"/>
      <c r="C109" s="43"/>
      <c r="D109" s="230" t="s">
        <v>215</v>
      </c>
      <c r="E109" s="43"/>
      <c r="F109" s="231" t="s">
        <v>1690</v>
      </c>
      <c r="G109" s="43"/>
      <c r="H109" s="43"/>
      <c r="I109" s="232"/>
      <c r="J109" s="43"/>
      <c r="K109" s="43"/>
      <c r="L109" s="47"/>
      <c r="M109" s="233"/>
      <c r="N109" s="23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215</v>
      </c>
      <c r="AU109" s="20" t="s">
        <v>79</v>
      </c>
    </row>
    <row r="110" spans="1:65" s="2" customFormat="1" ht="24.15" customHeight="1">
      <c r="A110" s="41"/>
      <c r="B110" s="42"/>
      <c r="C110" s="269" t="s">
        <v>257</v>
      </c>
      <c r="D110" s="269" t="s">
        <v>223</v>
      </c>
      <c r="E110" s="270" t="s">
        <v>1691</v>
      </c>
      <c r="F110" s="271" t="s">
        <v>1692</v>
      </c>
      <c r="G110" s="272" t="s">
        <v>244</v>
      </c>
      <c r="H110" s="273">
        <v>1</v>
      </c>
      <c r="I110" s="274"/>
      <c r="J110" s="275">
        <f>ROUND(I110*H110,2)</f>
        <v>0</v>
      </c>
      <c r="K110" s="271" t="s">
        <v>331</v>
      </c>
      <c r="L110" s="276"/>
      <c r="M110" s="277" t="s">
        <v>19</v>
      </c>
      <c r="N110" s="278" t="s">
        <v>43</v>
      </c>
      <c r="O110" s="87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8" t="s">
        <v>227</v>
      </c>
      <c r="AT110" s="228" t="s">
        <v>223</v>
      </c>
      <c r="AU110" s="228" t="s">
        <v>79</v>
      </c>
      <c r="AY110" s="20" t="s">
        <v>207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20" t="s">
        <v>79</v>
      </c>
      <c r="BK110" s="229">
        <f>ROUND(I110*H110,2)</f>
        <v>0</v>
      </c>
      <c r="BL110" s="20" t="s">
        <v>111</v>
      </c>
      <c r="BM110" s="228" t="s">
        <v>342</v>
      </c>
    </row>
    <row r="111" spans="1:47" s="2" customFormat="1" ht="12">
      <c r="A111" s="41"/>
      <c r="B111" s="42"/>
      <c r="C111" s="43"/>
      <c r="D111" s="230" t="s">
        <v>215</v>
      </c>
      <c r="E111" s="43"/>
      <c r="F111" s="231" t="s">
        <v>1692</v>
      </c>
      <c r="G111" s="43"/>
      <c r="H111" s="43"/>
      <c r="I111" s="232"/>
      <c r="J111" s="43"/>
      <c r="K111" s="43"/>
      <c r="L111" s="47"/>
      <c r="M111" s="233"/>
      <c r="N111" s="23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215</v>
      </c>
      <c r="AU111" s="20" t="s">
        <v>79</v>
      </c>
    </row>
    <row r="112" spans="1:65" s="2" customFormat="1" ht="24.15" customHeight="1">
      <c r="A112" s="41"/>
      <c r="B112" s="42"/>
      <c r="C112" s="269" t="s">
        <v>227</v>
      </c>
      <c r="D112" s="269" t="s">
        <v>223</v>
      </c>
      <c r="E112" s="270" t="s">
        <v>1693</v>
      </c>
      <c r="F112" s="271" t="s">
        <v>1694</v>
      </c>
      <c r="G112" s="272" t="s">
        <v>244</v>
      </c>
      <c r="H112" s="273">
        <v>1</v>
      </c>
      <c r="I112" s="274"/>
      <c r="J112" s="275">
        <f>ROUND(I112*H112,2)</f>
        <v>0</v>
      </c>
      <c r="K112" s="271" t="s">
        <v>331</v>
      </c>
      <c r="L112" s="276"/>
      <c r="M112" s="277" t="s">
        <v>19</v>
      </c>
      <c r="N112" s="278" t="s">
        <v>43</v>
      </c>
      <c r="O112" s="87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8" t="s">
        <v>227</v>
      </c>
      <c r="AT112" s="228" t="s">
        <v>223</v>
      </c>
      <c r="AU112" s="228" t="s">
        <v>79</v>
      </c>
      <c r="AY112" s="20" t="s">
        <v>207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20" t="s">
        <v>79</v>
      </c>
      <c r="BK112" s="229">
        <f>ROUND(I112*H112,2)</f>
        <v>0</v>
      </c>
      <c r="BL112" s="20" t="s">
        <v>111</v>
      </c>
      <c r="BM112" s="228" t="s">
        <v>351</v>
      </c>
    </row>
    <row r="113" spans="1:47" s="2" customFormat="1" ht="12">
      <c r="A113" s="41"/>
      <c r="B113" s="42"/>
      <c r="C113" s="43"/>
      <c r="D113" s="230" t="s">
        <v>215</v>
      </c>
      <c r="E113" s="43"/>
      <c r="F113" s="231" t="s">
        <v>1694</v>
      </c>
      <c r="G113" s="43"/>
      <c r="H113" s="43"/>
      <c r="I113" s="232"/>
      <c r="J113" s="43"/>
      <c r="K113" s="43"/>
      <c r="L113" s="47"/>
      <c r="M113" s="233"/>
      <c r="N113" s="234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215</v>
      </c>
      <c r="AU113" s="20" t="s">
        <v>79</v>
      </c>
    </row>
    <row r="114" spans="1:65" s="2" customFormat="1" ht="24.15" customHeight="1">
      <c r="A114" s="41"/>
      <c r="B114" s="42"/>
      <c r="C114" s="269" t="s">
        <v>272</v>
      </c>
      <c r="D114" s="269" t="s">
        <v>223</v>
      </c>
      <c r="E114" s="270" t="s">
        <v>1695</v>
      </c>
      <c r="F114" s="271" t="s">
        <v>1696</v>
      </c>
      <c r="G114" s="272" t="s">
        <v>244</v>
      </c>
      <c r="H114" s="273">
        <v>1</v>
      </c>
      <c r="I114" s="274"/>
      <c r="J114" s="275">
        <f>ROUND(I114*H114,2)</f>
        <v>0</v>
      </c>
      <c r="K114" s="271" t="s">
        <v>331</v>
      </c>
      <c r="L114" s="276"/>
      <c r="M114" s="277" t="s">
        <v>19</v>
      </c>
      <c r="N114" s="278" t="s">
        <v>43</v>
      </c>
      <c r="O114" s="87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8" t="s">
        <v>227</v>
      </c>
      <c r="AT114" s="228" t="s">
        <v>223</v>
      </c>
      <c r="AU114" s="228" t="s">
        <v>79</v>
      </c>
      <c r="AY114" s="20" t="s">
        <v>207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20" t="s">
        <v>79</v>
      </c>
      <c r="BK114" s="229">
        <f>ROUND(I114*H114,2)</f>
        <v>0</v>
      </c>
      <c r="BL114" s="20" t="s">
        <v>111</v>
      </c>
      <c r="BM114" s="228" t="s">
        <v>359</v>
      </c>
    </row>
    <row r="115" spans="1:47" s="2" customFormat="1" ht="12">
      <c r="A115" s="41"/>
      <c r="B115" s="42"/>
      <c r="C115" s="43"/>
      <c r="D115" s="230" t="s">
        <v>215</v>
      </c>
      <c r="E115" s="43"/>
      <c r="F115" s="231" t="s">
        <v>1696</v>
      </c>
      <c r="G115" s="43"/>
      <c r="H115" s="43"/>
      <c r="I115" s="232"/>
      <c r="J115" s="43"/>
      <c r="K115" s="43"/>
      <c r="L115" s="47"/>
      <c r="M115" s="233"/>
      <c r="N115" s="23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215</v>
      </c>
      <c r="AU115" s="20" t="s">
        <v>79</v>
      </c>
    </row>
    <row r="116" spans="1:63" s="12" customFormat="1" ht="25.9" customHeight="1">
      <c r="A116" s="12"/>
      <c r="B116" s="201"/>
      <c r="C116" s="202"/>
      <c r="D116" s="203" t="s">
        <v>71</v>
      </c>
      <c r="E116" s="204" t="s">
        <v>1463</v>
      </c>
      <c r="F116" s="204" t="s">
        <v>1697</v>
      </c>
      <c r="G116" s="202"/>
      <c r="H116" s="202"/>
      <c r="I116" s="205"/>
      <c r="J116" s="206">
        <f>BK116</f>
        <v>0</v>
      </c>
      <c r="K116" s="202"/>
      <c r="L116" s="207"/>
      <c r="M116" s="208"/>
      <c r="N116" s="209"/>
      <c r="O116" s="209"/>
      <c r="P116" s="210">
        <f>SUM(P117:P140)</f>
        <v>0</v>
      </c>
      <c r="Q116" s="209"/>
      <c r="R116" s="210">
        <f>SUM(R117:R140)</f>
        <v>0</v>
      </c>
      <c r="S116" s="209"/>
      <c r="T116" s="211">
        <f>SUM(T117:T140)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12" t="s">
        <v>79</v>
      </c>
      <c r="AT116" s="213" t="s">
        <v>71</v>
      </c>
      <c r="AU116" s="213" t="s">
        <v>72</v>
      </c>
      <c r="AY116" s="212" t="s">
        <v>207</v>
      </c>
      <c r="BK116" s="214">
        <f>SUM(BK117:BK140)</f>
        <v>0</v>
      </c>
    </row>
    <row r="117" spans="1:65" s="2" customFormat="1" ht="16.5" customHeight="1">
      <c r="A117" s="41"/>
      <c r="B117" s="42"/>
      <c r="C117" s="269" t="s">
        <v>282</v>
      </c>
      <c r="D117" s="269" t="s">
        <v>223</v>
      </c>
      <c r="E117" s="270" t="s">
        <v>1698</v>
      </c>
      <c r="F117" s="271" t="s">
        <v>1699</v>
      </c>
      <c r="G117" s="272" t="s">
        <v>244</v>
      </c>
      <c r="H117" s="273">
        <v>3</v>
      </c>
      <c r="I117" s="274"/>
      <c r="J117" s="275">
        <f>ROUND(I117*H117,2)</f>
        <v>0</v>
      </c>
      <c r="K117" s="271" t="s">
        <v>331</v>
      </c>
      <c r="L117" s="276"/>
      <c r="M117" s="277" t="s">
        <v>19</v>
      </c>
      <c r="N117" s="278" t="s">
        <v>43</v>
      </c>
      <c r="O117" s="87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8" t="s">
        <v>227</v>
      </c>
      <c r="AT117" s="228" t="s">
        <v>223</v>
      </c>
      <c r="AU117" s="228" t="s">
        <v>79</v>
      </c>
      <c r="AY117" s="20" t="s">
        <v>207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20" t="s">
        <v>79</v>
      </c>
      <c r="BK117" s="229">
        <f>ROUND(I117*H117,2)</f>
        <v>0</v>
      </c>
      <c r="BL117" s="20" t="s">
        <v>111</v>
      </c>
      <c r="BM117" s="228" t="s">
        <v>367</v>
      </c>
    </row>
    <row r="118" spans="1:47" s="2" customFormat="1" ht="12">
      <c r="A118" s="41"/>
      <c r="B118" s="42"/>
      <c r="C118" s="43"/>
      <c r="D118" s="230" t="s">
        <v>215</v>
      </c>
      <c r="E118" s="43"/>
      <c r="F118" s="231" t="s">
        <v>1699</v>
      </c>
      <c r="G118" s="43"/>
      <c r="H118" s="43"/>
      <c r="I118" s="232"/>
      <c r="J118" s="43"/>
      <c r="K118" s="43"/>
      <c r="L118" s="47"/>
      <c r="M118" s="233"/>
      <c r="N118" s="23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215</v>
      </c>
      <c r="AU118" s="20" t="s">
        <v>79</v>
      </c>
    </row>
    <row r="119" spans="1:65" s="2" customFormat="1" ht="16.5" customHeight="1">
      <c r="A119" s="41"/>
      <c r="B119" s="42"/>
      <c r="C119" s="269" t="s">
        <v>292</v>
      </c>
      <c r="D119" s="269" t="s">
        <v>223</v>
      </c>
      <c r="E119" s="270" t="s">
        <v>1700</v>
      </c>
      <c r="F119" s="271" t="s">
        <v>1701</v>
      </c>
      <c r="G119" s="272" t="s">
        <v>244</v>
      </c>
      <c r="H119" s="273">
        <v>1</v>
      </c>
      <c r="I119" s="274"/>
      <c r="J119" s="275">
        <f>ROUND(I119*H119,2)</f>
        <v>0</v>
      </c>
      <c r="K119" s="271" t="s">
        <v>331</v>
      </c>
      <c r="L119" s="276"/>
      <c r="M119" s="277" t="s">
        <v>19</v>
      </c>
      <c r="N119" s="278" t="s">
        <v>43</v>
      </c>
      <c r="O119" s="87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8" t="s">
        <v>227</v>
      </c>
      <c r="AT119" s="228" t="s">
        <v>223</v>
      </c>
      <c r="AU119" s="228" t="s">
        <v>79</v>
      </c>
      <c r="AY119" s="20" t="s">
        <v>207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0" t="s">
        <v>79</v>
      </c>
      <c r="BK119" s="229">
        <f>ROUND(I119*H119,2)</f>
        <v>0</v>
      </c>
      <c r="BL119" s="20" t="s">
        <v>111</v>
      </c>
      <c r="BM119" s="228" t="s">
        <v>375</v>
      </c>
    </row>
    <row r="120" spans="1:47" s="2" customFormat="1" ht="12">
      <c r="A120" s="41"/>
      <c r="B120" s="42"/>
      <c r="C120" s="43"/>
      <c r="D120" s="230" t="s">
        <v>215</v>
      </c>
      <c r="E120" s="43"/>
      <c r="F120" s="231" t="s">
        <v>1701</v>
      </c>
      <c r="G120" s="43"/>
      <c r="H120" s="43"/>
      <c r="I120" s="232"/>
      <c r="J120" s="43"/>
      <c r="K120" s="43"/>
      <c r="L120" s="47"/>
      <c r="M120" s="233"/>
      <c r="N120" s="23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215</v>
      </c>
      <c r="AU120" s="20" t="s">
        <v>79</v>
      </c>
    </row>
    <row r="121" spans="1:65" s="2" customFormat="1" ht="16.5" customHeight="1">
      <c r="A121" s="41"/>
      <c r="B121" s="42"/>
      <c r="C121" s="269" t="s">
        <v>8</v>
      </c>
      <c r="D121" s="269" t="s">
        <v>223</v>
      </c>
      <c r="E121" s="270" t="s">
        <v>1702</v>
      </c>
      <c r="F121" s="271" t="s">
        <v>1703</v>
      </c>
      <c r="G121" s="272" t="s">
        <v>244</v>
      </c>
      <c r="H121" s="273">
        <v>1</v>
      </c>
      <c r="I121" s="274"/>
      <c r="J121" s="275">
        <f>ROUND(I121*H121,2)</f>
        <v>0</v>
      </c>
      <c r="K121" s="271" t="s">
        <v>331</v>
      </c>
      <c r="L121" s="276"/>
      <c r="M121" s="277" t="s">
        <v>19</v>
      </c>
      <c r="N121" s="278" t="s">
        <v>43</v>
      </c>
      <c r="O121" s="87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8" t="s">
        <v>227</v>
      </c>
      <c r="AT121" s="228" t="s">
        <v>223</v>
      </c>
      <c r="AU121" s="228" t="s">
        <v>79</v>
      </c>
      <c r="AY121" s="20" t="s">
        <v>207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20" t="s">
        <v>79</v>
      </c>
      <c r="BK121" s="229">
        <f>ROUND(I121*H121,2)</f>
        <v>0</v>
      </c>
      <c r="BL121" s="20" t="s">
        <v>111</v>
      </c>
      <c r="BM121" s="228" t="s">
        <v>384</v>
      </c>
    </row>
    <row r="122" spans="1:47" s="2" customFormat="1" ht="12">
      <c r="A122" s="41"/>
      <c r="B122" s="42"/>
      <c r="C122" s="43"/>
      <c r="D122" s="230" t="s">
        <v>215</v>
      </c>
      <c r="E122" s="43"/>
      <c r="F122" s="231" t="s">
        <v>1703</v>
      </c>
      <c r="G122" s="43"/>
      <c r="H122" s="43"/>
      <c r="I122" s="232"/>
      <c r="J122" s="43"/>
      <c r="K122" s="43"/>
      <c r="L122" s="47"/>
      <c r="M122" s="233"/>
      <c r="N122" s="23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215</v>
      </c>
      <c r="AU122" s="20" t="s">
        <v>79</v>
      </c>
    </row>
    <row r="123" spans="1:65" s="2" customFormat="1" ht="16.5" customHeight="1">
      <c r="A123" s="41"/>
      <c r="B123" s="42"/>
      <c r="C123" s="269" t="s">
        <v>328</v>
      </c>
      <c r="D123" s="269" t="s">
        <v>223</v>
      </c>
      <c r="E123" s="270" t="s">
        <v>1704</v>
      </c>
      <c r="F123" s="271" t="s">
        <v>1705</v>
      </c>
      <c r="G123" s="272" t="s">
        <v>244</v>
      </c>
      <c r="H123" s="273">
        <v>2</v>
      </c>
      <c r="I123" s="274"/>
      <c r="J123" s="275">
        <f>ROUND(I123*H123,2)</f>
        <v>0</v>
      </c>
      <c r="K123" s="271" t="s">
        <v>331</v>
      </c>
      <c r="L123" s="276"/>
      <c r="M123" s="277" t="s">
        <v>19</v>
      </c>
      <c r="N123" s="278" t="s">
        <v>43</v>
      </c>
      <c r="O123" s="87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8" t="s">
        <v>227</v>
      </c>
      <c r="AT123" s="228" t="s">
        <v>223</v>
      </c>
      <c r="AU123" s="228" t="s">
        <v>79</v>
      </c>
      <c r="AY123" s="20" t="s">
        <v>207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20" t="s">
        <v>79</v>
      </c>
      <c r="BK123" s="229">
        <f>ROUND(I123*H123,2)</f>
        <v>0</v>
      </c>
      <c r="BL123" s="20" t="s">
        <v>111</v>
      </c>
      <c r="BM123" s="228" t="s">
        <v>393</v>
      </c>
    </row>
    <row r="124" spans="1:47" s="2" customFormat="1" ht="12">
      <c r="A124" s="41"/>
      <c r="B124" s="42"/>
      <c r="C124" s="43"/>
      <c r="D124" s="230" t="s">
        <v>215</v>
      </c>
      <c r="E124" s="43"/>
      <c r="F124" s="231" t="s">
        <v>1705</v>
      </c>
      <c r="G124" s="43"/>
      <c r="H124" s="43"/>
      <c r="I124" s="232"/>
      <c r="J124" s="43"/>
      <c r="K124" s="43"/>
      <c r="L124" s="47"/>
      <c r="M124" s="233"/>
      <c r="N124" s="23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215</v>
      </c>
      <c r="AU124" s="20" t="s">
        <v>79</v>
      </c>
    </row>
    <row r="125" spans="1:65" s="2" customFormat="1" ht="16.5" customHeight="1">
      <c r="A125" s="41"/>
      <c r="B125" s="42"/>
      <c r="C125" s="269" t="s">
        <v>342</v>
      </c>
      <c r="D125" s="269" t="s">
        <v>223</v>
      </c>
      <c r="E125" s="270" t="s">
        <v>1706</v>
      </c>
      <c r="F125" s="271" t="s">
        <v>1707</v>
      </c>
      <c r="G125" s="272" t="s">
        <v>244</v>
      </c>
      <c r="H125" s="273">
        <v>1</v>
      </c>
      <c r="I125" s="274"/>
      <c r="J125" s="275">
        <f>ROUND(I125*H125,2)</f>
        <v>0</v>
      </c>
      <c r="K125" s="271" t="s">
        <v>331</v>
      </c>
      <c r="L125" s="276"/>
      <c r="M125" s="277" t="s">
        <v>19</v>
      </c>
      <c r="N125" s="278" t="s">
        <v>43</v>
      </c>
      <c r="O125" s="87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8" t="s">
        <v>227</v>
      </c>
      <c r="AT125" s="228" t="s">
        <v>223</v>
      </c>
      <c r="AU125" s="228" t="s">
        <v>79</v>
      </c>
      <c r="AY125" s="20" t="s">
        <v>207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20" t="s">
        <v>79</v>
      </c>
      <c r="BK125" s="229">
        <f>ROUND(I125*H125,2)</f>
        <v>0</v>
      </c>
      <c r="BL125" s="20" t="s">
        <v>111</v>
      </c>
      <c r="BM125" s="228" t="s">
        <v>402</v>
      </c>
    </row>
    <row r="126" spans="1:47" s="2" customFormat="1" ht="12">
      <c r="A126" s="41"/>
      <c r="B126" s="42"/>
      <c r="C126" s="43"/>
      <c r="D126" s="230" t="s">
        <v>215</v>
      </c>
      <c r="E126" s="43"/>
      <c r="F126" s="231" t="s">
        <v>1707</v>
      </c>
      <c r="G126" s="43"/>
      <c r="H126" s="43"/>
      <c r="I126" s="232"/>
      <c r="J126" s="43"/>
      <c r="K126" s="43"/>
      <c r="L126" s="47"/>
      <c r="M126" s="233"/>
      <c r="N126" s="23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215</v>
      </c>
      <c r="AU126" s="20" t="s">
        <v>79</v>
      </c>
    </row>
    <row r="127" spans="1:65" s="2" customFormat="1" ht="16.5" customHeight="1">
      <c r="A127" s="41"/>
      <c r="B127" s="42"/>
      <c r="C127" s="269" t="s">
        <v>347</v>
      </c>
      <c r="D127" s="269" t="s">
        <v>223</v>
      </c>
      <c r="E127" s="270" t="s">
        <v>1708</v>
      </c>
      <c r="F127" s="271" t="s">
        <v>1709</v>
      </c>
      <c r="G127" s="272" t="s">
        <v>244</v>
      </c>
      <c r="H127" s="273">
        <v>1</v>
      </c>
      <c r="I127" s="274"/>
      <c r="J127" s="275">
        <f>ROUND(I127*H127,2)</f>
        <v>0</v>
      </c>
      <c r="K127" s="271" t="s">
        <v>331</v>
      </c>
      <c r="L127" s="276"/>
      <c r="M127" s="277" t="s">
        <v>19</v>
      </c>
      <c r="N127" s="278" t="s">
        <v>43</v>
      </c>
      <c r="O127" s="87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8" t="s">
        <v>227</v>
      </c>
      <c r="AT127" s="228" t="s">
        <v>223</v>
      </c>
      <c r="AU127" s="228" t="s">
        <v>79</v>
      </c>
      <c r="AY127" s="20" t="s">
        <v>207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20" t="s">
        <v>79</v>
      </c>
      <c r="BK127" s="229">
        <f>ROUND(I127*H127,2)</f>
        <v>0</v>
      </c>
      <c r="BL127" s="20" t="s">
        <v>111</v>
      </c>
      <c r="BM127" s="228" t="s">
        <v>410</v>
      </c>
    </row>
    <row r="128" spans="1:47" s="2" customFormat="1" ht="12">
      <c r="A128" s="41"/>
      <c r="B128" s="42"/>
      <c r="C128" s="43"/>
      <c r="D128" s="230" t="s">
        <v>215</v>
      </c>
      <c r="E128" s="43"/>
      <c r="F128" s="231" t="s">
        <v>1709</v>
      </c>
      <c r="G128" s="43"/>
      <c r="H128" s="43"/>
      <c r="I128" s="232"/>
      <c r="J128" s="43"/>
      <c r="K128" s="43"/>
      <c r="L128" s="47"/>
      <c r="M128" s="233"/>
      <c r="N128" s="23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215</v>
      </c>
      <c r="AU128" s="20" t="s">
        <v>79</v>
      </c>
    </row>
    <row r="129" spans="1:65" s="2" customFormat="1" ht="16.5" customHeight="1">
      <c r="A129" s="41"/>
      <c r="B129" s="42"/>
      <c r="C129" s="269" t="s">
        <v>351</v>
      </c>
      <c r="D129" s="269" t="s">
        <v>223</v>
      </c>
      <c r="E129" s="270" t="s">
        <v>1710</v>
      </c>
      <c r="F129" s="271" t="s">
        <v>1711</v>
      </c>
      <c r="G129" s="272" t="s">
        <v>244</v>
      </c>
      <c r="H129" s="273">
        <v>1</v>
      </c>
      <c r="I129" s="274"/>
      <c r="J129" s="275">
        <f>ROUND(I129*H129,2)</f>
        <v>0</v>
      </c>
      <c r="K129" s="271" t="s">
        <v>331</v>
      </c>
      <c r="L129" s="276"/>
      <c r="M129" s="277" t="s">
        <v>19</v>
      </c>
      <c r="N129" s="278" t="s">
        <v>43</v>
      </c>
      <c r="O129" s="87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8" t="s">
        <v>227</v>
      </c>
      <c r="AT129" s="228" t="s">
        <v>223</v>
      </c>
      <c r="AU129" s="228" t="s">
        <v>79</v>
      </c>
      <c r="AY129" s="20" t="s">
        <v>207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20" t="s">
        <v>79</v>
      </c>
      <c r="BK129" s="229">
        <f>ROUND(I129*H129,2)</f>
        <v>0</v>
      </c>
      <c r="BL129" s="20" t="s">
        <v>111</v>
      </c>
      <c r="BM129" s="228" t="s">
        <v>421</v>
      </c>
    </row>
    <row r="130" spans="1:47" s="2" customFormat="1" ht="12">
      <c r="A130" s="41"/>
      <c r="B130" s="42"/>
      <c r="C130" s="43"/>
      <c r="D130" s="230" t="s">
        <v>215</v>
      </c>
      <c r="E130" s="43"/>
      <c r="F130" s="231" t="s">
        <v>1711</v>
      </c>
      <c r="G130" s="43"/>
      <c r="H130" s="43"/>
      <c r="I130" s="232"/>
      <c r="J130" s="43"/>
      <c r="K130" s="43"/>
      <c r="L130" s="47"/>
      <c r="M130" s="233"/>
      <c r="N130" s="23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215</v>
      </c>
      <c r="AU130" s="20" t="s">
        <v>79</v>
      </c>
    </row>
    <row r="131" spans="1:65" s="2" customFormat="1" ht="16.5" customHeight="1">
      <c r="A131" s="41"/>
      <c r="B131" s="42"/>
      <c r="C131" s="269" t="s">
        <v>355</v>
      </c>
      <c r="D131" s="269" t="s">
        <v>223</v>
      </c>
      <c r="E131" s="270" t="s">
        <v>1712</v>
      </c>
      <c r="F131" s="271" t="s">
        <v>1713</v>
      </c>
      <c r="G131" s="272" t="s">
        <v>244</v>
      </c>
      <c r="H131" s="273">
        <v>5</v>
      </c>
      <c r="I131" s="274"/>
      <c r="J131" s="275">
        <f>ROUND(I131*H131,2)</f>
        <v>0</v>
      </c>
      <c r="K131" s="271" t="s">
        <v>331</v>
      </c>
      <c r="L131" s="276"/>
      <c r="M131" s="277" t="s">
        <v>19</v>
      </c>
      <c r="N131" s="278" t="s">
        <v>43</v>
      </c>
      <c r="O131" s="87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28" t="s">
        <v>227</v>
      </c>
      <c r="AT131" s="228" t="s">
        <v>223</v>
      </c>
      <c r="AU131" s="228" t="s">
        <v>79</v>
      </c>
      <c r="AY131" s="20" t="s">
        <v>207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20" t="s">
        <v>79</v>
      </c>
      <c r="BK131" s="229">
        <f>ROUND(I131*H131,2)</f>
        <v>0</v>
      </c>
      <c r="BL131" s="20" t="s">
        <v>111</v>
      </c>
      <c r="BM131" s="228" t="s">
        <v>448</v>
      </c>
    </row>
    <row r="132" spans="1:47" s="2" customFormat="1" ht="12">
      <c r="A132" s="41"/>
      <c r="B132" s="42"/>
      <c r="C132" s="43"/>
      <c r="D132" s="230" t="s">
        <v>215</v>
      </c>
      <c r="E132" s="43"/>
      <c r="F132" s="231" t="s">
        <v>1713</v>
      </c>
      <c r="G132" s="43"/>
      <c r="H132" s="43"/>
      <c r="I132" s="232"/>
      <c r="J132" s="43"/>
      <c r="K132" s="43"/>
      <c r="L132" s="47"/>
      <c r="M132" s="233"/>
      <c r="N132" s="234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215</v>
      </c>
      <c r="AU132" s="20" t="s">
        <v>79</v>
      </c>
    </row>
    <row r="133" spans="1:65" s="2" customFormat="1" ht="16.5" customHeight="1">
      <c r="A133" s="41"/>
      <c r="B133" s="42"/>
      <c r="C133" s="269" t="s">
        <v>359</v>
      </c>
      <c r="D133" s="269" t="s">
        <v>223</v>
      </c>
      <c r="E133" s="270" t="s">
        <v>1714</v>
      </c>
      <c r="F133" s="271" t="s">
        <v>1715</v>
      </c>
      <c r="G133" s="272" t="s">
        <v>244</v>
      </c>
      <c r="H133" s="273">
        <v>1</v>
      </c>
      <c r="I133" s="274"/>
      <c r="J133" s="275">
        <f>ROUND(I133*H133,2)</f>
        <v>0</v>
      </c>
      <c r="K133" s="271" t="s">
        <v>331</v>
      </c>
      <c r="L133" s="276"/>
      <c r="M133" s="277" t="s">
        <v>19</v>
      </c>
      <c r="N133" s="278" t="s">
        <v>43</v>
      </c>
      <c r="O133" s="87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28" t="s">
        <v>227</v>
      </c>
      <c r="AT133" s="228" t="s">
        <v>223</v>
      </c>
      <c r="AU133" s="228" t="s">
        <v>79</v>
      </c>
      <c r="AY133" s="20" t="s">
        <v>207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20" t="s">
        <v>79</v>
      </c>
      <c r="BK133" s="229">
        <f>ROUND(I133*H133,2)</f>
        <v>0</v>
      </c>
      <c r="BL133" s="20" t="s">
        <v>111</v>
      </c>
      <c r="BM133" s="228" t="s">
        <v>461</v>
      </c>
    </row>
    <row r="134" spans="1:47" s="2" customFormat="1" ht="12">
      <c r="A134" s="41"/>
      <c r="B134" s="42"/>
      <c r="C134" s="43"/>
      <c r="D134" s="230" t="s">
        <v>215</v>
      </c>
      <c r="E134" s="43"/>
      <c r="F134" s="231" t="s">
        <v>1715</v>
      </c>
      <c r="G134" s="43"/>
      <c r="H134" s="43"/>
      <c r="I134" s="232"/>
      <c r="J134" s="43"/>
      <c r="K134" s="43"/>
      <c r="L134" s="47"/>
      <c r="M134" s="233"/>
      <c r="N134" s="23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215</v>
      </c>
      <c r="AU134" s="20" t="s">
        <v>79</v>
      </c>
    </row>
    <row r="135" spans="1:65" s="2" customFormat="1" ht="16.5" customHeight="1">
      <c r="A135" s="41"/>
      <c r="B135" s="42"/>
      <c r="C135" s="269" t="s">
        <v>363</v>
      </c>
      <c r="D135" s="269" t="s">
        <v>223</v>
      </c>
      <c r="E135" s="270" t="s">
        <v>1716</v>
      </c>
      <c r="F135" s="271" t="s">
        <v>1717</v>
      </c>
      <c r="G135" s="272" t="s">
        <v>244</v>
      </c>
      <c r="H135" s="273">
        <v>1</v>
      </c>
      <c r="I135" s="274"/>
      <c r="J135" s="275">
        <f>ROUND(I135*H135,2)</f>
        <v>0</v>
      </c>
      <c r="K135" s="271" t="s">
        <v>331</v>
      </c>
      <c r="L135" s="276"/>
      <c r="M135" s="277" t="s">
        <v>19</v>
      </c>
      <c r="N135" s="278" t="s">
        <v>43</v>
      </c>
      <c r="O135" s="87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28" t="s">
        <v>227</v>
      </c>
      <c r="AT135" s="228" t="s">
        <v>223</v>
      </c>
      <c r="AU135" s="228" t="s">
        <v>79</v>
      </c>
      <c r="AY135" s="20" t="s">
        <v>207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20" t="s">
        <v>79</v>
      </c>
      <c r="BK135" s="229">
        <f>ROUND(I135*H135,2)</f>
        <v>0</v>
      </c>
      <c r="BL135" s="20" t="s">
        <v>111</v>
      </c>
      <c r="BM135" s="228" t="s">
        <v>475</v>
      </c>
    </row>
    <row r="136" spans="1:47" s="2" customFormat="1" ht="12">
      <c r="A136" s="41"/>
      <c r="B136" s="42"/>
      <c r="C136" s="43"/>
      <c r="D136" s="230" t="s">
        <v>215</v>
      </c>
      <c r="E136" s="43"/>
      <c r="F136" s="231" t="s">
        <v>1717</v>
      </c>
      <c r="G136" s="43"/>
      <c r="H136" s="43"/>
      <c r="I136" s="232"/>
      <c r="J136" s="43"/>
      <c r="K136" s="43"/>
      <c r="L136" s="47"/>
      <c r="M136" s="233"/>
      <c r="N136" s="234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215</v>
      </c>
      <c r="AU136" s="20" t="s">
        <v>79</v>
      </c>
    </row>
    <row r="137" spans="1:65" s="2" customFormat="1" ht="24.15" customHeight="1">
      <c r="A137" s="41"/>
      <c r="B137" s="42"/>
      <c r="C137" s="269" t="s">
        <v>367</v>
      </c>
      <c r="D137" s="269" t="s">
        <v>223</v>
      </c>
      <c r="E137" s="270" t="s">
        <v>1718</v>
      </c>
      <c r="F137" s="271" t="s">
        <v>1719</v>
      </c>
      <c r="G137" s="272" t="s">
        <v>244</v>
      </c>
      <c r="H137" s="273">
        <v>2</v>
      </c>
      <c r="I137" s="274"/>
      <c r="J137" s="275">
        <f>ROUND(I137*H137,2)</f>
        <v>0</v>
      </c>
      <c r="K137" s="271" t="s">
        <v>331</v>
      </c>
      <c r="L137" s="276"/>
      <c r="M137" s="277" t="s">
        <v>19</v>
      </c>
      <c r="N137" s="278" t="s">
        <v>43</v>
      </c>
      <c r="O137" s="87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8" t="s">
        <v>227</v>
      </c>
      <c r="AT137" s="228" t="s">
        <v>223</v>
      </c>
      <c r="AU137" s="228" t="s">
        <v>79</v>
      </c>
      <c r="AY137" s="20" t="s">
        <v>207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20" t="s">
        <v>79</v>
      </c>
      <c r="BK137" s="229">
        <f>ROUND(I137*H137,2)</f>
        <v>0</v>
      </c>
      <c r="BL137" s="20" t="s">
        <v>111</v>
      </c>
      <c r="BM137" s="228" t="s">
        <v>488</v>
      </c>
    </row>
    <row r="138" spans="1:47" s="2" customFormat="1" ht="12">
      <c r="A138" s="41"/>
      <c r="B138" s="42"/>
      <c r="C138" s="43"/>
      <c r="D138" s="230" t="s">
        <v>215</v>
      </c>
      <c r="E138" s="43"/>
      <c r="F138" s="231" t="s">
        <v>1719</v>
      </c>
      <c r="G138" s="43"/>
      <c r="H138" s="43"/>
      <c r="I138" s="232"/>
      <c r="J138" s="43"/>
      <c r="K138" s="43"/>
      <c r="L138" s="47"/>
      <c r="M138" s="233"/>
      <c r="N138" s="23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215</v>
      </c>
      <c r="AU138" s="20" t="s">
        <v>79</v>
      </c>
    </row>
    <row r="139" spans="1:65" s="2" customFormat="1" ht="21.75" customHeight="1">
      <c r="A139" s="41"/>
      <c r="B139" s="42"/>
      <c r="C139" s="269" t="s">
        <v>7</v>
      </c>
      <c r="D139" s="269" t="s">
        <v>223</v>
      </c>
      <c r="E139" s="270" t="s">
        <v>1720</v>
      </c>
      <c r="F139" s="271" t="s">
        <v>1721</v>
      </c>
      <c r="G139" s="272" t="s">
        <v>244</v>
      </c>
      <c r="H139" s="273">
        <v>1</v>
      </c>
      <c r="I139" s="274"/>
      <c r="J139" s="275">
        <f>ROUND(I139*H139,2)</f>
        <v>0</v>
      </c>
      <c r="K139" s="271" t="s">
        <v>331</v>
      </c>
      <c r="L139" s="276"/>
      <c r="M139" s="277" t="s">
        <v>19</v>
      </c>
      <c r="N139" s="278" t="s">
        <v>43</v>
      </c>
      <c r="O139" s="87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8" t="s">
        <v>227</v>
      </c>
      <c r="AT139" s="228" t="s">
        <v>223</v>
      </c>
      <c r="AU139" s="228" t="s">
        <v>79</v>
      </c>
      <c r="AY139" s="20" t="s">
        <v>207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20" t="s">
        <v>79</v>
      </c>
      <c r="BK139" s="229">
        <f>ROUND(I139*H139,2)</f>
        <v>0</v>
      </c>
      <c r="BL139" s="20" t="s">
        <v>111</v>
      </c>
      <c r="BM139" s="228" t="s">
        <v>509</v>
      </c>
    </row>
    <row r="140" spans="1:47" s="2" customFormat="1" ht="12">
      <c r="A140" s="41"/>
      <c r="B140" s="42"/>
      <c r="C140" s="43"/>
      <c r="D140" s="230" t="s">
        <v>215</v>
      </c>
      <c r="E140" s="43"/>
      <c r="F140" s="231" t="s">
        <v>1721</v>
      </c>
      <c r="G140" s="43"/>
      <c r="H140" s="43"/>
      <c r="I140" s="232"/>
      <c r="J140" s="43"/>
      <c r="K140" s="43"/>
      <c r="L140" s="47"/>
      <c r="M140" s="233"/>
      <c r="N140" s="23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215</v>
      </c>
      <c r="AU140" s="20" t="s">
        <v>79</v>
      </c>
    </row>
    <row r="141" spans="1:63" s="12" customFormat="1" ht="25.9" customHeight="1">
      <c r="A141" s="12"/>
      <c r="B141" s="201"/>
      <c r="C141" s="202"/>
      <c r="D141" s="203" t="s">
        <v>71</v>
      </c>
      <c r="E141" s="204" t="s">
        <v>1498</v>
      </c>
      <c r="F141" s="204" t="s">
        <v>1722</v>
      </c>
      <c r="G141" s="202"/>
      <c r="H141" s="202"/>
      <c r="I141" s="205"/>
      <c r="J141" s="206">
        <f>BK141</f>
        <v>0</v>
      </c>
      <c r="K141" s="202"/>
      <c r="L141" s="207"/>
      <c r="M141" s="208"/>
      <c r="N141" s="209"/>
      <c r="O141" s="209"/>
      <c r="P141" s="210">
        <f>SUM(P142:P181)</f>
        <v>0</v>
      </c>
      <c r="Q141" s="209"/>
      <c r="R141" s="210">
        <f>SUM(R142:R181)</f>
        <v>0</v>
      </c>
      <c r="S141" s="209"/>
      <c r="T141" s="211">
        <f>SUM(T142:T181)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2" t="s">
        <v>79</v>
      </c>
      <c r="AT141" s="213" t="s">
        <v>71</v>
      </c>
      <c r="AU141" s="213" t="s">
        <v>72</v>
      </c>
      <c r="AY141" s="212" t="s">
        <v>207</v>
      </c>
      <c r="BK141" s="214">
        <f>SUM(BK142:BK181)</f>
        <v>0</v>
      </c>
    </row>
    <row r="142" spans="1:65" s="2" customFormat="1" ht="16.5" customHeight="1">
      <c r="A142" s="41"/>
      <c r="B142" s="42"/>
      <c r="C142" s="269" t="s">
        <v>375</v>
      </c>
      <c r="D142" s="269" t="s">
        <v>223</v>
      </c>
      <c r="E142" s="270" t="s">
        <v>1723</v>
      </c>
      <c r="F142" s="271" t="s">
        <v>1724</v>
      </c>
      <c r="G142" s="272" t="s">
        <v>244</v>
      </c>
      <c r="H142" s="273">
        <v>1</v>
      </c>
      <c r="I142" s="274"/>
      <c r="J142" s="275">
        <f>ROUND(I142*H142,2)</f>
        <v>0</v>
      </c>
      <c r="K142" s="271" t="s">
        <v>331</v>
      </c>
      <c r="L142" s="276"/>
      <c r="M142" s="277" t="s">
        <v>19</v>
      </c>
      <c r="N142" s="278" t="s">
        <v>43</v>
      </c>
      <c r="O142" s="87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28" t="s">
        <v>227</v>
      </c>
      <c r="AT142" s="228" t="s">
        <v>223</v>
      </c>
      <c r="AU142" s="228" t="s">
        <v>79</v>
      </c>
      <c r="AY142" s="20" t="s">
        <v>207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20" t="s">
        <v>79</v>
      </c>
      <c r="BK142" s="229">
        <f>ROUND(I142*H142,2)</f>
        <v>0</v>
      </c>
      <c r="BL142" s="20" t="s">
        <v>111</v>
      </c>
      <c r="BM142" s="228" t="s">
        <v>523</v>
      </c>
    </row>
    <row r="143" spans="1:47" s="2" customFormat="1" ht="12">
      <c r="A143" s="41"/>
      <c r="B143" s="42"/>
      <c r="C143" s="43"/>
      <c r="D143" s="230" t="s">
        <v>215</v>
      </c>
      <c r="E143" s="43"/>
      <c r="F143" s="231" t="s">
        <v>1724</v>
      </c>
      <c r="G143" s="43"/>
      <c r="H143" s="43"/>
      <c r="I143" s="232"/>
      <c r="J143" s="43"/>
      <c r="K143" s="43"/>
      <c r="L143" s="47"/>
      <c r="M143" s="233"/>
      <c r="N143" s="234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215</v>
      </c>
      <c r="AU143" s="20" t="s">
        <v>79</v>
      </c>
    </row>
    <row r="144" spans="1:65" s="2" customFormat="1" ht="21.75" customHeight="1">
      <c r="A144" s="41"/>
      <c r="B144" s="42"/>
      <c r="C144" s="269" t="s">
        <v>380</v>
      </c>
      <c r="D144" s="269" t="s">
        <v>223</v>
      </c>
      <c r="E144" s="270" t="s">
        <v>1725</v>
      </c>
      <c r="F144" s="271" t="s">
        <v>1726</v>
      </c>
      <c r="G144" s="272" t="s">
        <v>244</v>
      </c>
      <c r="H144" s="273">
        <v>1</v>
      </c>
      <c r="I144" s="274"/>
      <c r="J144" s="275">
        <f>ROUND(I144*H144,2)</f>
        <v>0</v>
      </c>
      <c r="K144" s="271" t="s">
        <v>331</v>
      </c>
      <c r="L144" s="276"/>
      <c r="M144" s="277" t="s">
        <v>19</v>
      </c>
      <c r="N144" s="278" t="s">
        <v>43</v>
      </c>
      <c r="O144" s="87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28" t="s">
        <v>227</v>
      </c>
      <c r="AT144" s="228" t="s">
        <v>223</v>
      </c>
      <c r="AU144" s="228" t="s">
        <v>79</v>
      </c>
      <c r="AY144" s="20" t="s">
        <v>207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20" t="s">
        <v>79</v>
      </c>
      <c r="BK144" s="229">
        <f>ROUND(I144*H144,2)</f>
        <v>0</v>
      </c>
      <c r="BL144" s="20" t="s">
        <v>111</v>
      </c>
      <c r="BM144" s="228" t="s">
        <v>545</v>
      </c>
    </row>
    <row r="145" spans="1:47" s="2" customFormat="1" ht="12">
      <c r="A145" s="41"/>
      <c r="B145" s="42"/>
      <c r="C145" s="43"/>
      <c r="D145" s="230" t="s">
        <v>215</v>
      </c>
      <c r="E145" s="43"/>
      <c r="F145" s="231" t="s">
        <v>1726</v>
      </c>
      <c r="G145" s="43"/>
      <c r="H145" s="43"/>
      <c r="I145" s="232"/>
      <c r="J145" s="43"/>
      <c r="K145" s="43"/>
      <c r="L145" s="47"/>
      <c r="M145" s="233"/>
      <c r="N145" s="234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215</v>
      </c>
      <c r="AU145" s="20" t="s">
        <v>79</v>
      </c>
    </row>
    <row r="146" spans="1:65" s="2" customFormat="1" ht="16.5" customHeight="1">
      <c r="A146" s="41"/>
      <c r="B146" s="42"/>
      <c r="C146" s="269" t="s">
        <v>384</v>
      </c>
      <c r="D146" s="269" t="s">
        <v>223</v>
      </c>
      <c r="E146" s="270" t="s">
        <v>1727</v>
      </c>
      <c r="F146" s="271" t="s">
        <v>1728</v>
      </c>
      <c r="G146" s="272" t="s">
        <v>244</v>
      </c>
      <c r="H146" s="273">
        <v>1</v>
      </c>
      <c r="I146" s="274"/>
      <c r="J146" s="275">
        <f>ROUND(I146*H146,2)</f>
        <v>0</v>
      </c>
      <c r="K146" s="271" t="s">
        <v>331</v>
      </c>
      <c r="L146" s="276"/>
      <c r="M146" s="277" t="s">
        <v>19</v>
      </c>
      <c r="N146" s="278" t="s">
        <v>43</v>
      </c>
      <c r="O146" s="87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8" t="s">
        <v>227</v>
      </c>
      <c r="AT146" s="228" t="s">
        <v>223</v>
      </c>
      <c r="AU146" s="228" t="s">
        <v>79</v>
      </c>
      <c r="AY146" s="20" t="s">
        <v>207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20" t="s">
        <v>79</v>
      </c>
      <c r="BK146" s="229">
        <f>ROUND(I146*H146,2)</f>
        <v>0</v>
      </c>
      <c r="BL146" s="20" t="s">
        <v>111</v>
      </c>
      <c r="BM146" s="228" t="s">
        <v>559</v>
      </c>
    </row>
    <row r="147" spans="1:47" s="2" customFormat="1" ht="12">
      <c r="A147" s="41"/>
      <c r="B147" s="42"/>
      <c r="C147" s="43"/>
      <c r="D147" s="230" t="s">
        <v>215</v>
      </c>
      <c r="E147" s="43"/>
      <c r="F147" s="231" t="s">
        <v>1728</v>
      </c>
      <c r="G147" s="43"/>
      <c r="H147" s="43"/>
      <c r="I147" s="232"/>
      <c r="J147" s="43"/>
      <c r="K147" s="43"/>
      <c r="L147" s="47"/>
      <c r="M147" s="233"/>
      <c r="N147" s="23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215</v>
      </c>
      <c r="AU147" s="20" t="s">
        <v>79</v>
      </c>
    </row>
    <row r="148" spans="1:65" s="2" customFormat="1" ht="16.5" customHeight="1">
      <c r="A148" s="41"/>
      <c r="B148" s="42"/>
      <c r="C148" s="269" t="s">
        <v>388</v>
      </c>
      <c r="D148" s="269" t="s">
        <v>223</v>
      </c>
      <c r="E148" s="270" t="s">
        <v>1729</v>
      </c>
      <c r="F148" s="271" t="s">
        <v>1730</v>
      </c>
      <c r="G148" s="272" t="s">
        <v>244</v>
      </c>
      <c r="H148" s="273">
        <v>1</v>
      </c>
      <c r="I148" s="274"/>
      <c r="J148" s="275">
        <f>ROUND(I148*H148,2)</f>
        <v>0</v>
      </c>
      <c r="K148" s="271" t="s">
        <v>331</v>
      </c>
      <c r="L148" s="276"/>
      <c r="M148" s="277" t="s">
        <v>19</v>
      </c>
      <c r="N148" s="278" t="s">
        <v>43</v>
      </c>
      <c r="O148" s="87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28" t="s">
        <v>227</v>
      </c>
      <c r="AT148" s="228" t="s">
        <v>223</v>
      </c>
      <c r="AU148" s="228" t="s">
        <v>79</v>
      </c>
      <c r="AY148" s="20" t="s">
        <v>207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20" t="s">
        <v>79</v>
      </c>
      <c r="BK148" s="229">
        <f>ROUND(I148*H148,2)</f>
        <v>0</v>
      </c>
      <c r="BL148" s="20" t="s">
        <v>111</v>
      </c>
      <c r="BM148" s="228" t="s">
        <v>570</v>
      </c>
    </row>
    <row r="149" spans="1:47" s="2" customFormat="1" ht="12">
      <c r="A149" s="41"/>
      <c r="B149" s="42"/>
      <c r="C149" s="43"/>
      <c r="D149" s="230" t="s">
        <v>215</v>
      </c>
      <c r="E149" s="43"/>
      <c r="F149" s="231" t="s">
        <v>1730</v>
      </c>
      <c r="G149" s="43"/>
      <c r="H149" s="43"/>
      <c r="I149" s="232"/>
      <c r="J149" s="43"/>
      <c r="K149" s="43"/>
      <c r="L149" s="47"/>
      <c r="M149" s="233"/>
      <c r="N149" s="23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215</v>
      </c>
      <c r="AU149" s="20" t="s">
        <v>79</v>
      </c>
    </row>
    <row r="150" spans="1:65" s="2" customFormat="1" ht="16.5" customHeight="1">
      <c r="A150" s="41"/>
      <c r="B150" s="42"/>
      <c r="C150" s="269" t="s">
        <v>393</v>
      </c>
      <c r="D150" s="269" t="s">
        <v>223</v>
      </c>
      <c r="E150" s="270" t="s">
        <v>1731</v>
      </c>
      <c r="F150" s="271" t="s">
        <v>1732</v>
      </c>
      <c r="G150" s="272" t="s">
        <v>244</v>
      </c>
      <c r="H150" s="273">
        <v>1</v>
      </c>
      <c r="I150" s="274"/>
      <c r="J150" s="275">
        <f>ROUND(I150*H150,2)</f>
        <v>0</v>
      </c>
      <c r="K150" s="271" t="s">
        <v>331</v>
      </c>
      <c r="L150" s="276"/>
      <c r="M150" s="277" t="s">
        <v>19</v>
      </c>
      <c r="N150" s="278" t="s">
        <v>43</v>
      </c>
      <c r="O150" s="87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28" t="s">
        <v>227</v>
      </c>
      <c r="AT150" s="228" t="s">
        <v>223</v>
      </c>
      <c r="AU150" s="228" t="s">
        <v>79</v>
      </c>
      <c r="AY150" s="20" t="s">
        <v>207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20" t="s">
        <v>79</v>
      </c>
      <c r="BK150" s="229">
        <f>ROUND(I150*H150,2)</f>
        <v>0</v>
      </c>
      <c r="BL150" s="20" t="s">
        <v>111</v>
      </c>
      <c r="BM150" s="228" t="s">
        <v>582</v>
      </c>
    </row>
    <row r="151" spans="1:47" s="2" customFormat="1" ht="12">
      <c r="A151" s="41"/>
      <c r="B151" s="42"/>
      <c r="C151" s="43"/>
      <c r="D151" s="230" t="s">
        <v>215</v>
      </c>
      <c r="E151" s="43"/>
      <c r="F151" s="231" t="s">
        <v>1732</v>
      </c>
      <c r="G151" s="43"/>
      <c r="H151" s="43"/>
      <c r="I151" s="232"/>
      <c r="J151" s="43"/>
      <c r="K151" s="43"/>
      <c r="L151" s="47"/>
      <c r="M151" s="233"/>
      <c r="N151" s="234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215</v>
      </c>
      <c r="AU151" s="20" t="s">
        <v>79</v>
      </c>
    </row>
    <row r="152" spans="1:65" s="2" customFormat="1" ht="16.5" customHeight="1">
      <c r="A152" s="41"/>
      <c r="B152" s="42"/>
      <c r="C152" s="269" t="s">
        <v>398</v>
      </c>
      <c r="D152" s="269" t="s">
        <v>223</v>
      </c>
      <c r="E152" s="270" t="s">
        <v>1733</v>
      </c>
      <c r="F152" s="271" t="s">
        <v>1734</v>
      </c>
      <c r="G152" s="272" t="s">
        <v>244</v>
      </c>
      <c r="H152" s="273">
        <v>4</v>
      </c>
      <c r="I152" s="274"/>
      <c r="J152" s="275">
        <f>ROUND(I152*H152,2)</f>
        <v>0</v>
      </c>
      <c r="K152" s="271" t="s">
        <v>331</v>
      </c>
      <c r="L152" s="276"/>
      <c r="M152" s="277" t="s">
        <v>19</v>
      </c>
      <c r="N152" s="278" t="s">
        <v>43</v>
      </c>
      <c r="O152" s="87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8" t="s">
        <v>227</v>
      </c>
      <c r="AT152" s="228" t="s">
        <v>223</v>
      </c>
      <c r="AU152" s="228" t="s">
        <v>79</v>
      </c>
      <c r="AY152" s="20" t="s">
        <v>207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20" t="s">
        <v>79</v>
      </c>
      <c r="BK152" s="229">
        <f>ROUND(I152*H152,2)</f>
        <v>0</v>
      </c>
      <c r="BL152" s="20" t="s">
        <v>111</v>
      </c>
      <c r="BM152" s="228" t="s">
        <v>597</v>
      </c>
    </row>
    <row r="153" spans="1:47" s="2" customFormat="1" ht="12">
      <c r="A153" s="41"/>
      <c r="B153" s="42"/>
      <c r="C153" s="43"/>
      <c r="D153" s="230" t="s">
        <v>215</v>
      </c>
      <c r="E153" s="43"/>
      <c r="F153" s="231" t="s">
        <v>1734</v>
      </c>
      <c r="G153" s="43"/>
      <c r="H153" s="43"/>
      <c r="I153" s="232"/>
      <c r="J153" s="43"/>
      <c r="K153" s="43"/>
      <c r="L153" s="47"/>
      <c r="M153" s="233"/>
      <c r="N153" s="23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215</v>
      </c>
      <c r="AU153" s="20" t="s">
        <v>79</v>
      </c>
    </row>
    <row r="154" spans="1:65" s="2" customFormat="1" ht="16.5" customHeight="1">
      <c r="A154" s="41"/>
      <c r="B154" s="42"/>
      <c r="C154" s="269" t="s">
        <v>402</v>
      </c>
      <c r="D154" s="269" t="s">
        <v>223</v>
      </c>
      <c r="E154" s="270" t="s">
        <v>1735</v>
      </c>
      <c r="F154" s="271" t="s">
        <v>1736</v>
      </c>
      <c r="G154" s="272" t="s">
        <v>244</v>
      </c>
      <c r="H154" s="273">
        <v>3</v>
      </c>
      <c r="I154" s="274"/>
      <c r="J154" s="275">
        <f>ROUND(I154*H154,2)</f>
        <v>0</v>
      </c>
      <c r="K154" s="271" t="s">
        <v>331</v>
      </c>
      <c r="L154" s="276"/>
      <c r="M154" s="277" t="s">
        <v>19</v>
      </c>
      <c r="N154" s="278" t="s">
        <v>43</v>
      </c>
      <c r="O154" s="87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28" t="s">
        <v>227</v>
      </c>
      <c r="AT154" s="228" t="s">
        <v>223</v>
      </c>
      <c r="AU154" s="228" t="s">
        <v>79</v>
      </c>
      <c r="AY154" s="20" t="s">
        <v>207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20" t="s">
        <v>79</v>
      </c>
      <c r="BK154" s="229">
        <f>ROUND(I154*H154,2)</f>
        <v>0</v>
      </c>
      <c r="BL154" s="20" t="s">
        <v>111</v>
      </c>
      <c r="BM154" s="228" t="s">
        <v>614</v>
      </c>
    </row>
    <row r="155" spans="1:47" s="2" customFormat="1" ht="12">
      <c r="A155" s="41"/>
      <c r="B155" s="42"/>
      <c r="C155" s="43"/>
      <c r="D155" s="230" t="s">
        <v>215</v>
      </c>
      <c r="E155" s="43"/>
      <c r="F155" s="231" t="s">
        <v>1736</v>
      </c>
      <c r="G155" s="43"/>
      <c r="H155" s="43"/>
      <c r="I155" s="232"/>
      <c r="J155" s="43"/>
      <c r="K155" s="43"/>
      <c r="L155" s="47"/>
      <c r="M155" s="233"/>
      <c r="N155" s="234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215</v>
      </c>
      <c r="AU155" s="20" t="s">
        <v>79</v>
      </c>
    </row>
    <row r="156" spans="1:65" s="2" customFormat="1" ht="16.5" customHeight="1">
      <c r="A156" s="41"/>
      <c r="B156" s="42"/>
      <c r="C156" s="269" t="s">
        <v>406</v>
      </c>
      <c r="D156" s="269" t="s">
        <v>223</v>
      </c>
      <c r="E156" s="270" t="s">
        <v>1737</v>
      </c>
      <c r="F156" s="271" t="s">
        <v>1738</v>
      </c>
      <c r="G156" s="272" t="s">
        <v>244</v>
      </c>
      <c r="H156" s="273">
        <v>1</v>
      </c>
      <c r="I156" s="274"/>
      <c r="J156" s="275">
        <f>ROUND(I156*H156,2)</f>
        <v>0</v>
      </c>
      <c r="K156" s="271" t="s">
        <v>331</v>
      </c>
      <c r="L156" s="276"/>
      <c r="M156" s="277" t="s">
        <v>19</v>
      </c>
      <c r="N156" s="278" t="s">
        <v>43</v>
      </c>
      <c r="O156" s="87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8" t="s">
        <v>227</v>
      </c>
      <c r="AT156" s="228" t="s">
        <v>223</v>
      </c>
      <c r="AU156" s="228" t="s">
        <v>79</v>
      </c>
      <c r="AY156" s="20" t="s">
        <v>207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20" t="s">
        <v>79</v>
      </c>
      <c r="BK156" s="229">
        <f>ROUND(I156*H156,2)</f>
        <v>0</v>
      </c>
      <c r="BL156" s="20" t="s">
        <v>111</v>
      </c>
      <c r="BM156" s="228" t="s">
        <v>627</v>
      </c>
    </row>
    <row r="157" spans="1:47" s="2" customFormat="1" ht="12">
      <c r="A157" s="41"/>
      <c r="B157" s="42"/>
      <c r="C157" s="43"/>
      <c r="D157" s="230" t="s">
        <v>215</v>
      </c>
      <c r="E157" s="43"/>
      <c r="F157" s="231" t="s">
        <v>1738</v>
      </c>
      <c r="G157" s="43"/>
      <c r="H157" s="43"/>
      <c r="I157" s="232"/>
      <c r="J157" s="43"/>
      <c r="K157" s="43"/>
      <c r="L157" s="47"/>
      <c r="M157" s="233"/>
      <c r="N157" s="234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215</v>
      </c>
      <c r="AU157" s="20" t="s">
        <v>79</v>
      </c>
    </row>
    <row r="158" spans="1:65" s="2" customFormat="1" ht="16.5" customHeight="1">
      <c r="A158" s="41"/>
      <c r="B158" s="42"/>
      <c r="C158" s="269" t="s">
        <v>410</v>
      </c>
      <c r="D158" s="269" t="s">
        <v>223</v>
      </c>
      <c r="E158" s="270" t="s">
        <v>1739</v>
      </c>
      <c r="F158" s="271" t="s">
        <v>1740</v>
      </c>
      <c r="G158" s="272" t="s">
        <v>244</v>
      </c>
      <c r="H158" s="273">
        <v>4</v>
      </c>
      <c r="I158" s="274"/>
      <c r="J158" s="275">
        <f>ROUND(I158*H158,2)</f>
        <v>0</v>
      </c>
      <c r="K158" s="271" t="s">
        <v>331</v>
      </c>
      <c r="L158" s="276"/>
      <c r="M158" s="277" t="s">
        <v>19</v>
      </c>
      <c r="N158" s="278" t="s">
        <v>43</v>
      </c>
      <c r="O158" s="87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8" t="s">
        <v>227</v>
      </c>
      <c r="AT158" s="228" t="s">
        <v>223</v>
      </c>
      <c r="AU158" s="228" t="s">
        <v>79</v>
      </c>
      <c r="AY158" s="20" t="s">
        <v>207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20" t="s">
        <v>79</v>
      </c>
      <c r="BK158" s="229">
        <f>ROUND(I158*H158,2)</f>
        <v>0</v>
      </c>
      <c r="BL158" s="20" t="s">
        <v>111</v>
      </c>
      <c r="BM158" s="228" t="s">
        <v>642</v>
      </c>
    </row>
    <row r="159" spans="1:47" s="2" customFormat="1" ht="12">
      <c r="A159" s="41"/>
      <c r="B159" s="42"/>
      <c r="C159" s="43"/>
      <c r="D159" s="230" t="s">
        <v>215</v>
      </c>
      <c r="E159" s="43"/>
      <c r="F159" s="231" t="s">
        <v>1740</v>
      </c>
      <c r="G159" s="43"/>
      <c r="H159" s="43"/>
      <c r="I159" s="232"/>
      <c r="J159" s="43"/>
      <c r="K159" s="43"/>
      <c r="L159" s="47"/>
      <c r="M159" s="233"/>
      <c r="N159" s="234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20" t="s">
        <v>215</v>
      </c>
      <c r="AU159" s="20" t="s">
        <v>79</v>
      </c>
    </row>
    <row r="160" spans="1:65" s="2" customFormat="1" ht="16.5" customHeight="1">
      <c r="A160" s="41"/>
      <c r="B160" s="42"/>
      <c r="C160" s="269" t="s">
        <v>414</v>
      </c>
      <c r="D160" s="269" t="s">
        <v>223</v>
      </c>
      <c r="E160" s="270" t="s">
        <v>1741</v>
      </c>
      <c r="F160" s="271" t="s">
        <v>1742</v>
      </c>
      <c r="G160" s="272" t="s">
        <v>244</v>
      </c>
      <c r="H160" s="273">
        <v>1</v>
      </c>
      <c r="I160" s="274"/>
      <c r="J160" s="275">
        <f>ROUND(I160*H160,2)</f>
        <v>0</v>
      </c>
      <c r="K160" s="271" t="s">
        <v>331</v>
      </c>
      <c r="L160" s="276"/>
      <c r="M160" s="277" t="s">
        <v>19</v>
      </c>
      <c r="N160" s="278" t="s">
        <v>43</v>
      </c>
      <c r="O160" s="87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8" t="s">
        <v>227</v>
      </c>
      <c r="AT160" s="228" t="s">
        <v>223</v>
      </c>
      <c r="AU160" s="228" t="s">
        <v>79</v>
      </c>
      <c r="AY160" s="20" t="s">
        <v>207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20" t="s">
        <v>79</v>
      </c>
      <c r="BK160" s="229">
        <f>ROUND(I160*H160,2)</f>
        <v>0</v>
      </c>
      <c r="BL160" s="20" t="s">
        <v>111</v>
      </c>
      <c r="BM160" s="228" t="s">
        <v>656</v>
      </c>
    </row>
    <row r="161" spans="1:47" s="2" customFormat="1" ht="12">
      <c r="A161" s="41"/>
      <c r="B161" s="42"/>
      <c r="C161" s="43"/>
      <c r="D161" s="230" t="s">
        <v>215</v>
      </c>
      <c r="E161" s="43"/>
      <c r="F161" s="231" t="s">
        <v>1742</v>
      </c>
      <c r="G161" s="43"/>
      <c r="H161" s="43"/>
      <c r="I161" s="232"/>
      <c r="J161" s="43"/>
      <c r="K161" s="43"/>
      <c r="L161" s="47"/>
      <c r="M161" s="233"/>
      <c r="N161" s="234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20" t="s">
        <v>215</v>
      </c>
      <c r="AU161" s="20" t="s">
        <v>79</v>
      </c>
    </row>
    <row r="162" spans="1:65" s="2" customFormat="1" ht="16.5" customHeight="1">
      <c r="A162" s="41"/>
      <c r="B162" s="42"/>
      <c r="C162" s="269" t="s">
        <v>421</v>
      </c>
      <c r="D162" s="269" t="s">
        <v>223</v>
      </c>
      <c r="E162" s="270" t="s">
        <v>1743</v>
      </c>
      <c r="F162" s="271" t="s">
        <v>1744</v>
      </c>
      <c r="G162" s="272" t="s">
        <v>244</v>
      </c>
      <c r="H162" s="273">
        <v>2</v>
      </c>
      <c r="I162" s="274"/>
      <c r="J162" s="275">
        <f>ROUND(I162*H162,2)</f>
        <v>0</v>
      </c>
      <c r="K162" s="271" t="s">
        <v>331</v>
      </c>
      <c r="L162" s="276"/>
      <c r="M162" s="277" t="s">
        <v>19</v>
      </c>
      <c r="N162" s="278" t="s">
        <v>43</v>
      </c>
      <c r="O162" s="87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28" t="s">
        <v>227</v>
      </c>
      <c r="AT162" s="228" t="s">
        <v>223</v>
      </c>
      <c r="AU162" s="228" t="s">
        <v>79</v>
      </c>
      <c r="AY162" s="20" t="s">
        <v>207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20" t="s">
        <v>79</v>
      </c>
      <c r="BK162" s="229">
        <f>ROUND(I162*H162,2)</f>
        <v>0</v>
      </c>
      <c r="BL162" s="20" t="s">
        <v>111</v>
      </c>
      <c r="BM162" s="228" t="s">
        <v>557</v>
      </c>
    </row>
    <row r="163" spans="1:47" s="2" customFormat="1" ht="12">
      <c r="A163" s="41"/>
      <c r="B163" s="42"/>
      <c r="C163" s="43"/>
      <c r="D163" s="230" t="s">
        <v>215</v>
      </c>
      <c r="E163" s="43"/>
      <c r="F163" s="231" t="s">
        <v>1744</v>
      </c>
      <c r="G163" s="43"/>
      <c r="H163" s="43"/>
      <c r="I163" s="232"/>
      <c r="J163" s="43"/>
      <c r="K163" s="43"/>
      <c r="L163" s="47"/>
      <c r="M163" s="233"/>
      <c r="N163" s="234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215</v>
      </c>
      <c r="AU163" s="20" t="s">
        <v>79</v>
      </c>
    </row>
    <row r="164" spans="1:65" s="2" customFormat="1" ht="16.5" customHeight="1">
      <c r="A164" s="41"/>
      <c r="B164" s="42"/>
      <c r="C164" s="269" t="s">
        <v>427</v>
      </c>
      <c r="D164" s="269" t="s">
        <v>223</v>
      </c>
      <c r="E164" s="270" t="s">
        <v>1745</v>
      </c>
      <c r="F164" s="271" t="s">
        <v>1746</v>
      </c>
      <c r="G164" s="272" t="s">
        <v>244</v>
      </c>
      <c r="H164" s="273">
        <v>2</v>
      </c>
      <c r="I164" s="274"/>
      <c r="J164" s="275">
        <f>ROUND(I164*H164,2)</f>
        <v>0</v>
      </c>
      <c r="K164" s="271" t="s">
        <v>331</v>
      </c>
      <c r="L164" s="276"/>
      <c r="M164" s="277" t="s">
        <v>19</v>
      </c>
      <c r="N164" s="278" t="s">
        <v>43</v>
      </c>
      <c r="O164" s="87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8" t="s">
        <v>227</v>
      </c>
      <c r="AT164" s="228" t="s">
        <v>223</v>
      </c>
      <c r="AU164" s="228" t="s">
        <v>79</v>
      </c>
      <c r="AY164" s="20" t="s">
        <v>207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20" t="s">
        <v>79</v>
      </c>
      <c r="BK164" s="229">
        <f>ROUND(I164*H164,2)</f>
        <v>0</v>
      </c>
      <c r="BL164" s="20" t="s">
        <v>111</v>
      </c>
      <c r="BM164" s="228" t="s">
        <v>672</v>
      </c>
    </row>
    <row r="165" spans="1:47" s="2" customFormat="1" ht="12">
      <c r="A165" s="41"/>
      <c r="B165" s="42"/>
      <c r="C165" s="43"/>
      <c r="D165" s="230" t="s">
        <v>215</v>
      </c>
      <c r="E165" s="43"/>
      <c r="F165" s="231" t="s">
        <v>1746</v>
      </c>
      <c r="G165" s="43"/>
      <c r="H165" s="43"/>
      <c r="I165" s="232"/>
      <c r="J165" s="43"/>
      <c r="K165" s="43"/>
      <c r="L165" s="47"/>
      <c r="M165" s="233"/>
      <c r="N165" s="234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215</v>
      </c>
      <c r="AU165" s="20" t="s">
        <v>79</v>
      </c>
    </row>
    <row r="166" spans="1:65" s="2" customFormat="1" ht="21.75" customHeight="1">
      <c r="A166" s="41"/>
      <c r="B166" s="42"/>
      <c r="C166" s="269" t="s">
        <v>448</v>
      </c>
      <c r="D166" s="269" t="s">
        <v>223</v>
      </c>
      <c r="E166" s="270" t="s">
        <v>1747</v>
      </c>
      <c r="F166" s="271" t="s">
        <v>1748</v>
      </c>
      <c r="G166" s="272" t="s">
        <v>244</v>
      </c>
      <c r="H166" s="273">
        <v>3</v>
      </c>
      <c r="I166" s="274"/>
      <c r="J166" s="275">
        <f>ROUND(I166*H166,2)</f>
        <v>0</v>
      </c>
      <c r="K166" s="271" t="s">
        <v>331</v>
      </c>
      <c r="L166" s="276"/>
      <c r="M166" s="277" t="s">
        <v>19</v>
      </c>
      <c r="N166" s="278" t="s">
        <v>43</v>
      </c>
      <c r="O166" s="87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28" t="s">
        <v>227</v>
      </c>
      <c r="AT166" s="228" t="s">
        <v>223</v>
      </c>
      <c r="AU166" s="228" t="s">
        <v>79</v>
      </c>
      <c r="AY166" s="20" t="s">
        <v>207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20" t="s">
        <v>79</v>
      </c>
      <c r="BK166" s="229">
        <f>ROUND(I166*H166,2)</f>
        <v>0</v>
      </c>
      <c r="BL166" s="20" t="s">
        <v>111</v>
      </c>
      <c r="BM166" s="228" t="s">
        <v>683</v>
      </c>
    </row>
    <row r="167" spans="1:47" s="2" customFormat="1" ht="12">
      <c r="A167" s="41"/>
      <c r="B167" s="42"/>
      <c r="C167" s="43"/>
      <c r="D167" s="230" t="s">
        <v>215</v>
      </c>
      <c r="E167" s="43"/>
      <c r="F167" s="231" t="s">
        <v>1748</v>
      </c>
      <c r="G167" s="43"/>
      <c r="H167" s="43"/>
      <c r="I167" s="232"/>
      <c r="J167" s="43"/>
      <c r="K167" s="43"/>
      <c r="L167" s="47"/>
      <c r="M167" s="233"/>
      <c r="N167" s="234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215</v>
      </c>
      <c r="AU167" s="20" t="s">
        <v>79</v>
      </c>
    </row>
    <row r="168" spans="1:65" s="2" customFormat="1" ht="21.75" customHeight="1">
      <c r="A168" s="41"/>
      <c r="B168" s="42"/>
      <c r="C168" s="269" t="s">
        <v>454</v>
      </c>
      <c r="D168" s="269" t="s">
        <v>223</v>
      </c>
      <c r="E168" s="270" t="s">
        <v>1749</v>
      </c>
      <c r="F168" s="271" t="s">
        <v>1750</v>
      </c>
      <c r="G168" s="272" t="s">
        <v>244</v>
      </c>
      <c r="H168" s="273">
        <v>3</v>
      </c>
      <c r="I168" s="274"/>
      <c r="J168" s="275">
        <f>ROUND(I168*H168,2)</f>
        <v>0</v>
      </c>
      <c r="K168" s="271" t="s">
        <v>331</v>
      </c>
      <c r="L168" s="276"/>
      <c r="M168" s="277" t="s">
        <v>19</v>
      </c>
      <c r="N168" s="278" t="s">
        <v>43</v>
      </c>
      <c r="O168" s="87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28" t="s">
        <v>227</v>
      </c>
      <c r="AT168" s="228" t="s">
        <v>223</v>
      </c>
      <c r="AU168" s="228" t="s">
        <v>79</v>
      </c>
      <c r="AY168" s="20" t="s">
        <v>207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20" t="s">
        <v>79</v>
      </c>
      <c r="BK168" s="229">
        <f>ROUND(I168*H168,2)</f>
        <v>0</v>
      </c>
      <c r="BL168" s="20" t="s">
        <v>111</v>
      </c>
      <c r="BM168" s="228" t="s">
        <v>702</v>
      </c>
    </row>
    <row r="169" spans="1:47" s="2" customFormat="1" ht="12">
      <c r="A169" s="41"/>
      <c r="B169" s="42"/>
      <c r="C169" s="43"/>
      <c r="D169" s="230" t="s">
        <v>215</v>
      </c>
      <c r="E169" s="43"/>
      <c r="F169" s="231" t="s">
        <v>1750</v>
      </c>
      <c r="G169" s="43"/>
      <c r="H169" s="43"/>
      <c r="I169" s="232"/>
      <c r="J169" s="43"/>
      <c r="K169" s="43"/>
      <c r="L169" s="47"/>
      <c r="M169" s="233"/>
      <c r="N169" s="234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215</v>
      </c>
      <c r="AU169" s="20" t="s">
        <v>79</v>
      </c>
    </row>
    <row r="170" spans="1:65" s="2" customFormat="1" ht="16.5" customHeight="1">
      <c r="A170" s="41"/>
      <c r="B170" s="42"/>
      <c r="C170" s="269" t="s">
        <v>461</v>
      </c>
      <c r="D170" s="269" t="s">
        <v>223</v>
      </c>
      <c r="E170" s="270" t="s">
        <v>1751</v>
      </c>
      <c r="F170" s="271" t="s">
        <v>1752</v>
      </c>
      <c r="G170" s="272" t="s">
        <v>244</v>
      </c>
      <c r="H170" s="273">
        <v>9</v>
      </c>
      <c r="I170" s="274"/>
      <c r="J170" s="275">
        <f>ROUND(I170*H170,2)</f>
        <v>0</v>
      </c>
      <c r="K170" s="271" t="s">
        <v>331</v>
      </c>
      <c r="L170" s="276"/>
      <c r="M170" s="277" t="s">
        <v>19</v>
      </c>
      <c r="N170" s="278" t="s">
        <v>43</v>
      </c>
      <c r="O170" s="87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8" t="s">
        <v>227</v>
      </c>
      <c r="AT170" s="228" t="s">
        <v>223</v>
      </c>
      <c r="AU170" s="228" t="s">
        <v>79</v>
      </c>
      <c r="AY170" s="20" t="s">
        <v>207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20" t="s">
        <v>79</v>
      </c>
      <c r="BK170" s="229">
        <f>ROUND(I170*H170,2)</f>
        <v>0</v>
      </c>
      <c r="BL170" s="20" t="s">
        <v>111</v>
      </c>
      <c r="BM170" s="228" t="s">
        <v>716</v>
      </c>
    </row>
    <row r="171" spans="1:47" s="2" customFormat="1" ht="12">
      <c r="A171" s="41"/>
      <c r="B171" s="42"/>
      <c r="C171" s="43"/>
      <c r="D171" s="230" t="s">
        <v>215</v>
      </c>
      <c r="E171" s="43"/>
      <c r="F171" s="231" t="s">
        <v>1752</v>
      </c>
      <c r="G171" s="43"/>
      <c r="H171" s="43"/>
      <c r="I171" s="232"/>
      <c r="J171" s="43"/>
      <c r="K171" s="43"/>
      <c r="L171" s="47"/>
      <c r="M171" s="233"/>
      <c r="N171" s="234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215</v>
      </c>
      <c r="AU171" s="20" t="s">
        <v>79</v>
      </c>
    </row>
    <row r="172" spans="1:65" s="2" customFormat="1" ht="16.5" customHeight="1">
      <c r="A172" s="41"/>
      <c r="B172" s="42"/>
      <c r="C172" s="269" t="s">
        <v>467</v>
      </c>
      <c r="D172" s="269" t="s">
        <v>223</v>
      </c>
      <c r="E172" s="270" t="s">
        <v>1753</v>
      </c>
      <c r="F172" s="271" t="s">
        <v>1754</v>
      </c>
      <c r="G172" s="272" t="s">
        <v>244</v>
      </c>
      <c r="H172" s="273">
        <v>1</v>
      </c>
      <c r="I172" s="274"/>
      <c r="J172" s="275">
        <f>ROUND(I172*H172,2)</f>
        <v>0</v>
      </c>
      <c r="K172" s="271" t="s">
        <v>331</v>
      </c>
      <c r="L172" s="276"/>
      <c r="M172" s="277" t="s">
        <v>19</v>
      </c>
      <c r="N172" s="278" t="s">
        <v>43</v>
      </c>
      <c r="O172" s="87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28" t="s">
        <v>227</v>
      </c>
      <c r="AT172" s="228" t="s">
        <v>223</v>
      </c>
      <c r="AU172" s="228" t="s">
        <v>79</v>
      </c>
      <c r="AY172" s="20" t="s">
        <v>207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20" t="s">
        <v>79</v>
      </c>
      <c r="BK172" s="229">
        <f>ROUND(I172*H172,2)</f>
        <v>0</v>
      </c>
      <c r="BL172" s="20" t="s">
        <v>111</v>
      </c>
      <c r="BM172" s="228" t="s">
        <v>734</v>
      </c>
    </row>
    <row r="173" spans="1:47" s="2" customFormat="1" ht="12">
      <c r="A173" s="41"/>
      <c r="B173" s="42"/>
      <c r="C173" s="43"/>
      <c r="D173" s="230" t="s">
        <v>215</v>
      </c>
      <c r="E173" s="43"/>
      <c r="F173" s="231" t="s">
        <v>1754</v>
      </c>
      <c r="G173" s="43"/>
      <c r="H173" s="43"/>
      <c r="I173" s="232"/>
      <c r="J173" s="43"/>
      <c r="K173" s="43"/>
      <c r="L173" s="47"/>
      <c r="M173" s="233"/>
      <c r="N173" s="234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215</v>
      </c>
      <c r="AU173" s="20" t="s">
        <v>79</v>
      </c>
    </row>
    <row r="174" spans="1:65" s="2" customFormat="1" ht="16.5" customHeight="1">
      <c r="A174" s="41"/>
      <c r="B174" s="42"/>
      <c r="C174" s="269" t="s">
        <v>475</v>
      </c>
      <c r="D174" s="269" t="s">
        <v>223</v>
      </c>
      <c r="E174" s="270" t="s">
        <v>1755</v>
      </c>
      <c r="F174" s="271" t="s">
        <v>1756</v>
      </c>
      <c r="G174" s="272" t="s">
        <v>244</v>
      </c>
      <c r="H174" s="273">
        <v>2</v>
      </c>
      <c r="I174" s="274"/>
      <c r="J174" s="275">
        <f>ROUND(I174*H174,2)</f>
        <v>0</v>
      </c>
      <c r="K174" s="271" t="s">
        <v>331</v>
      </c>
      <c r="L174" s="276"/>
      <c r="M174" s="277" t="s">
        <v>19</v>
      </c>
      <c r="N174" s="278" t="s">
        <v>43</v>
      </c>
      <c r="O174" s="87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28" t="s">
        <v>227</v>
      </c>
      <c r="AT174" s="228" t="s">
        <v>223</v>
      </c>
      <c r="AU174" s="228" t="s">
        <v>79</v>
      </c>
      <c r="AY174" s="20" t="s">
        <v>207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20" t="s">
        <v>79</v>
      </c>
      <c r="BK174" s="229">
        <f>ROUND(I174*H174,2)</f>
        <v>0</v>
      </c>
      <c r="BL174" s="20" t="s">
        <v>111</v>
      </c>
      <c r="BM174" s="228" t="s">
        <v>747</v>
      </c>
    </row>
    <row r="175" spans="1:47" s="2" customFormat="1" ht="12">
      <c r="A175" s="41"/>
      <c r="B175" s="42"/>
      <c r="C175" s="43"/>
      <c r="D175" s="230" t="s">
        <v>215</v>
      </c>
      <c r="E175" s="43"/>
      <c r="F175" s="231" t="s">
        <v>1756</v>
      </c>
      <c r="G175" s="43"/>
      <c r="H175" s="43"/>
      <c r="I175" s="232"/>
      <c r="J175" s="43"/>
      <c r="K175" s="43"/>
      <c r="L175" s="47"/>
      <c r="M175" s="233"/>
      <c r="N175" s="234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20" t="s">
        <v>215</v>
      </c>
      <c r="AU175" s="20" t="s">
        <v>79</v>
      </c>
    </row>
    <row r="176" spans="1:65" s="2" customFormat="1" ht="16.5" customHeight="1">
      <c r="A176" s="41"/>
      <c r="B176" s="42"/>
      <c r="C176" s="269" t="s">
        <v>481</v>
      </c>
      <c r="D176" s="269" t="s">
        <v>223</v>
      </c>
      <c r="E176" s="270" t="s">
        <v>1757</v>
      </c>
      <c r="F176" s="271" t="s">
        <v>1758</v>
      </c>
      <c r="G176" s="272" t="s">
        <v>244</v>
      </c>
      <c r="H176" s="273">
        <v>1</v>
      </c>
      <c r="I176" s="274"/>
      <c r="J176" s="275">
        <f>ROUND(I176*H176,2)</f>
        <v>0</v>
      </c>
      <c r="K176" s="271" t="s">
        <v>331</v>
      </c>
      <c r="L176" s="276"/>
      <c r="M176" s="277" t="s">
        <v>19</v>
      </c>
      <c r="N176" s="278" t="s">
        <v>43</v>
      </c>
      <c r="O176" s="87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8" t="s">
        <v>227</v>
      </c>
      <c r="AT176" s="228" t="s">
        <v>223</v>
      </c>
      <c r="AU176" s="228" t="s">
        <v>79</v>
      </c>
      <c r="AY176" s="20" t="s">
        <v>207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20" t="s">
        <v>79</v>
      </c>
      <c r="BK176" s="229">
        <f>ROUND(I176*H176,2)</f>
        <v>0</v>
      </c>
      <c r="BL176" s="20" t="s">
        <v>111</v>
      </c>
      <c r="BM176" s="228" t="s">
        <v>763</v>
      </c>
    </row>
    <row r="177" spans="1:47" s="2" customFormat="1" ht="12">
      <c r="A177" s="41"/>
      <c r="B177" s="42"/>
      <c r="C177" s="43"/>
      <c r="D177" s="230" t="s">
        <v>215</v>
      </c>
      <c r="E177" s="43"/>
      <c r="F177" s="231" t="s">
        <v>1758</v>
      </c>
      <c r="G177" s="43"/>
      <c r="H177" s="43"/>
      <c r="I177" s="232"/>
      <c r="J177" s="43"/>
      <c r="K177" s="43"/>
      <c r="L177" s="47"/>
      <c r="M177" s="233"/>
      <c r="N177" s="234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20" t="s">
        <v>215</v>
      </c>
      <c r="AU177" s="20" t="s">
        <v>79</v>
      </c>
    </row>
    <row r="178" spans="1:65" s="2" customFormat="1" ht="16.5" customHeight="1">
      <c r="A178" s="41"/>
      <c r="B178" s="42"/>
      <c r="C178" s="269" t="s">
        <v>488</v>
      </c>
      <c r="D178" s="269" t="s">
        <v>223</v>
      </c>
      <c r="E178" s="270" t="s">
        <v>1759</v>
      </c>
      <c r="F178" s="271" t="s">
        <v>1760</v>
      </c>
      <c r="G178" s="272" t="s">
        <v>244</v>
      </c>
      <c r="H178" s="273">
        <v>1</v>
      </c>
      <c r="I178" s="274"/>
      <c r="J178" s="275">
        <f>ROUND(I178*H178,2)</f>
        <v>0</v>
      </c>
      <c r="K178" s="271" t="s">
        <v>331</v>
      </c>
      <c r="L178" s="276"/>
      <c r="M178" s="277" t="s">
        <v>19</v>
      </c>
      <c r="N178" s="278" t="s">
        <v>43</v>
      </c>
      <c r="O178" s="87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28" t="s">
        <v>227</v>
      </c>
      <c r="AT178" s="228" t="s">
        <v>223</v>
      </c>
      <c r="AU178" s="228" t="s">
        <v>79</v>
      </c>
      <c r="AY178" s="20" t="s">
        <v>207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20" t="s">
        <v>79</v>
      </c>
      <c r="BK178" s="229">
        <f>ROUND(I178*H178,2)</f>
        <v>0</v>
      </c>
      <c r="BL178" s="20" t="s">
        <v>111</v>
      </c>
      <c r="BM178" s="228" t="s">
        <v>778</v>
      </c>
    </row>
    <row r="179" spans="1:47" s="2" customFormat="1" ht="12">
      <c r="A179" s="41"/>
      <c r="B179" s="42"/>
      <c r="C179" s="43"/>
      <c r="D179" s="230" t="s">
        <v>215</v>
      </c>
      <c r="E179" s="43"/>
      <c r="F179" s="231" t="s">
        <v>1760</v>
      </c>
      <c r="G179" s="43"/>
      <c r="H179" s="43"/>
      <c r="I179" s="232"/>
      <c r="J179" s="43"/>
      <c r="K179" s="43"/>
      <c r="L179" s="47"/>
      <c r="M179" s="233"/>
      <c r="N179" s="234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215</v>
      </c>
      <c r="AU179" s="20" t="s">
        <v>79</v>
      </c>
    </row>
    <row r="180" spans="1:65" s="2" customFormat="1" ht="16.5" customHeight="1">
      <c r="A180" s="41"/>
      <c r="B180" s="42"/>
      <c r="C180" s="269" t="s">
        <v>495</v>
      </c>
      <c r="D180" s="269" t="s">
        <v>223</v>
      </c>
      <c r="E180" s="270" t="s">
        <v>1761</v>
      </c>
      <c r="F180" s="271" t="s">
        <v>1762</v>
      </c>
      <c r="G180" s="272" t="s">
        <v>244</v>
      </c>
      <c r="H180" s="273">
        <v>1</v>
      </c>
      <c r="I180" s="274"/>
      <c r="J180" s="275">
        <f>ROUND(I180*H180,2)</f>
        <v>0</v>
      </c>
      <c r="K180" s="271" t="s">
        <v>331</v>
      </c>
      <c r="L180" s="276"/>
      <c r="M180" s="277" t="s">
        <v>19</v>
      </c>
      <c r="N180" s="278" t="s">
        <v>43</v>
      </c>
      <c r="O180" s="87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28" t="s">
        <v>227</v>
      </c>
      <c r="AT180" s="228" t="s">
        <v>223</v>
      </c>
      <c r="AU180" s="228" t="s">
        <v>79</v>
      </c>
      <c r="AY180" s="20" t="s">
        <v>207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20" t="s">
        <v>79</v>
      </c>
      <c r="BK180" s="229">
        <f>ROUND(I180*H180,2)</f>
        <v>0</v>
      </c>
      <c r="BL180" s="20" t="s">
        <v>111</v>
      </c>
      <c r="BM180" s="228" t="s">
        <v>791</v>
      </c>
    </row>
    <row r="181" spans="1:47" s="2" customFormat="1" ht="12">
      <c r="A181" s="41"/>
      <c r="B181" s="42"/>
      <c r="C181" s="43"/>
      <c r="D181" s="230" t="s">
        <v>215</v>
      </c>
      <c r="E181" s="43"/>
      <c r="F181" s="231" t="s">
        <v>1762</v>
      </c>
      <c r="G181" s="43"/>
      <c r="H181" s="43"/>
      <c r="I181" s="232"/>
      <c r="J181" s="43"/>
      <c r="K181" s="43"/>
      <c r="L181" s="47"/>
      <c r="M181" s="233"/>
      <c r="N181" s="234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215</v>
      </c>
      <c r="AU181" s="20" t="s">
        <v>79</v>
      </c>
    </row>
    <row r="182" spans="1:63" s="12" customFormat="1" ht="25.9" customHeight="1">
      <c r="A182" s="12"/>
      <c r="B182" s="201"/>
      <c r="C182" s="202"/>
      <c r="D182" s="203" t="s">
        <v>71</v>
      </c>
      <c r="E182" s="204" t="s">
        <v>1524</v>
      </c>
      <c r="F182" s="204" t="s">
        <v>1763</v>
      </c>
      <c r="G182" s="202"/>
      <c r="H182" s="202"/>
      <c r="I182" s="205"/>
      <c r="J182" s="206">
        <f>BK182</f>
        <v>0</v>
      </c>
      <c r="K182" s="202"/>
      <c r="L182" s="207"/>
      <c r="M182" s="208"/>
      <c r="N182" s="209"/>
      <c r="O182" s="209"/>
      <c r="P182" s="210">
        <f>SUM(P183:P198)</f>
        <v>0</v>
      </c>
      <c r="Q182" s="209"/>
      <c r="R182" s="210">
        <f>SUM(R183:R198)</f>
        <v>0</v>
      </c>
      <c r="S182" s="209"/>
      <c r="T182" s="211">
        <f>SUM(T183:T198)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2" t="s">
        <v>79</v>
      </c>
      <c r="AT182" s="213" t="s">
        <v>71</v>
      </c>
      <c r="AU182" s="213" t="s">
        <v>72</v>
      </c>
      <c r="AY182" s="212" t="s">
        <v>207</v>
      </c>
      <c r="BK182" s="214">
        <f>SUM(BK183:BK198)</f>
        <v>0</v>
      </c>
    </row>
    <row r="183" spans="1:65" s="2" customFormat="1" ht="16.5" customHeight="1">
      <c r="A183" s="41"/>
      <c r="B183" s="42"/>
      <c r="C183" s="217" t="s">
        <v>509</v>
      </c>
      <c r="D183" s="217" t="s">
        <v>209</v>
      </c>
      <c r="E183" s="218" t="s">
        <v>1764</v>
      </c>
      <c r="F183" s="219" t="s">
        <v>1765</v>
      </c>
      <c r="G183" s="220" t="s">
        <v>244</v>
      </c>
      <c r="H183" s="221">
        <v>1</v>
      </c>
      <c r="I183" s="222"/>
      <c r="J183" s="223">
        <f>ROUND(I183*H183,2)</f>
        <v>0</v>
      </c>
      <c r="K183" s="219" t="s">
        <v>331</v>
      </c>
      <c r="L183" s="47"/>
      <c r="M183" s="224" t="s">
        <v>19</v>
      </c>
      <c r="N183" s="225" t="s">
        <v>43</v>
      </c>
      <c r="O183" s="87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28" t="s">
        <v>111</v>
      </c>
      <c r="AT183" s="228" t="s">
        <v>209</v>
      </c>
      <c r="AU183" s="228" t="s">
        <v>79</v>
      </c>
      <c r="AY183" s="20" t="s">
        <v>207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20" t="s">
        <v>79</v>
      </c>
      <c r="BK183" s="229">
        <f>ROUND(I183*H183,2)</f>
        <v>0</v>
      </c>
      <c r="BL183" s="20" t="s">
        <v>111</v>
      </c>
      <c r="BM183" s="228" t="s">
        <v>807</v>
      </c>
    </row>
    <row r="184" spans="1:47" s="2" customFormat="1" ht="12">
      <c r="A184" s="41"/>
      <c r="B184" s="42"/>
      <c r="C184" s="43"/>
      <c r="D184" s="230" t="s">
        <v>215</v>
      </c>
      <c r="E184" s="43"/>
      <c r="F184" s="231" t="s">
        <v>1765</v>
      </c>
      <c r="G184" s="43"/>
      <c r="H184" s="43"/>
      <c r="I184" s="232"/>
      <c r="J184" s="43"/>
      <c r="K184" s="43"/>
      <c r="L184" s="47"/>
      <c r="M184" s="233"/>
      <c r="N184" s="234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20" t="s">
        <v>215</v>
      </c>
      <c r="AU184" s="20" t="s">
        <v>79</v>
      </c>
    </row>
    <row r="185" spans="1:65" s="2" customFormat="1" ht="16.5" customHeight="1">
      <c r="A185" s="41"/>
      <c r="B185" s="42"/>
      <c r="C185" s="217" t="s">
        <v>515</v>
      </c>
      <c r="D185" s="217" t="s">
        <v>209</v>
      </c>
      <c r="E185" s="218" t="s">
        <v>1766</v>
      </c>
      <c r="F185" s="219" t="s">
        <v>1767</v>
      </c>
      <c r="G185" s="220" t="s">
        <v>244</v>
      </c>
      <c r="H185" s="221">
        <v>1</v>
      </c>
      <c r="I185" s="222"/>
      <c r="J185" s="223">
        <f>ROUND(I185*H185,2)</f>
        <v>0</v>
      </c>
      <c r="K185" s="219" t="s">
        <v>331</v>
      </c>
      <c r="L185" s="47"/>
      <c r="M185" s="224" t="s">
        <v>19</v>
      </c>
      <c r="N185" s="225" t="s">
        <v>43</v>
      </c>
      <c r="O185" s="87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28" t="s">
        <v>111</v>
      </c>
      <c r="AT185" s="228" t="s">
        <v>209</v>
      </c>
      <c r="AU185" s="228" t="s">
        <v>79</v>
      </c>
      <c r="AY185" s="20" t="s">
        <v>207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20" t="s">
        <v>79</v>
      </c>
      <c r="BK185" s="229">
        <f>ROUND(I185*H185,2)</f>
        <v>0</v>
      </c>
      <c r="BL185" s="20" t="s">
        <v>111</v>
      </c>
      <c r="BM185" s="228" t="s">
        <v>832</v>
      </c>
    </row>
    <row r="186" spans="1:47" s="2" customFormat="1" ht="12">
      <c r="A186" s="41"/>
      <c r="B186" s="42"/>
      <c r="C186" s="43"/>
      <c r="D186" s="230" t="s">
        <v>215</v>
      </c>
      <c r="E186" s="43"/>
      <c r="F186" s="231" t="s">
        <v>1768</v>
      </c>
      <c r="G186" s="43"/>
      <c r="H186" s="43"/>
      <c r="I186" s="232"/>
      <c r="J186" s="43"/>
      <c r="K186" s="43"/>
      <c r="L186" s="47"/>
      <c r="M186" s="233"/>
      <c r="N186" s="234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215</v>
      </c>
      <c r="AU186" s="20" t="s">
        <v>79</v>
      </c>
    </row>
    <row r="187" spans="1:65" s="2" customFormat="1" ht="16.5" customHeight="1">
      <c r="A187" s="41"/>
      <c r="B187" s="42"/>
      <c r="C187" s="217" t="s">
        <v>523</v>
      </c>
      <c r="D187" s="217" t="s">
        <v>209</v>
      </c>
      <c r="E187" s="218" t="s">
        <v>1769</v>
      </c>
      <c r="F187" s="219" t="s">
        <v>1770</v>
      </c>
      <c r="G187" s="220" t="s">
        <v>244</v>
      </c>
      <c r="H187" s="221">
        <v>1</v>
      </c>
      <c r="I187" s="222"/>
      <c r="J187" s="223">
        <f>ROUND(I187*H187,2)</f>
        <v>0</v>
      </c>
      <c r="K187" s="219" t="s">
        <v>331</v>
      </c>
      <c r="L187" s="47"/>
      <c r="M187" s="224" t="s">
        <v>19</v>
      </c>
      <c r="N187" s="225" t="s">
        <v>43</v>
      </c>
      <c r="O187" s="87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28" t="s">
        <v>111</v>
      </c>
      <c r="AT187" s="228" t="s">
        <v>209</v>
      </c>
      <c r="AU187" s="228" t="s">
        <v>79</v>
      </c>
      <c r="AY187" s="20" t="s">
        <v>207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20" t="s">
        <v>79</v>
      </c>
      <c r="BK187" s="229">
        <f>ROUND(I187*H187,2)</f>
        <v>0</v>
      </c>
      <c r="BL187" s="20" t="s">
        <v>111</v>
      </c>
      <c r="BM187" s="228" t="s">
        <v>849</v>
      </c>
    </row>
    <row r="188" spans="1:47" s="2" customFormat="1" ht="12">
      <c r="A188" s="41"/>
      <c r="B188" s="42"/>
      <c r="C188" s="43"/>
      <c r="D188" s="230" t="s">
        <v>215</v>
      </c>
      <c r="E188" s="43"/>
      <c r="F188" s="231" t="s">
        <v>1770</v>
      </c>
      <c r="G188" s="43"/>
      <c r="H188" s="43"/>
      <c r="I188" s="232"/>
      <c r="J188" s="43"/>
      <c r="K188" s="43"/>
      <c r="L188" s="47"/>
      <c r="M188" s="233"/>
      <c r="N188" s="234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20" t="s">
        <v>215</v>
      </c>
      <c r="AU188" s="20" t="s">
        <v>79</v>
      </c>
    </row>
    <row r="189" spans="1:65" s="2" customFormat="1" ht="16.5" customHeight="1">
      <c r="A189" s="41"/>
      <c r="B189" s="42"/>
      <c r="C189" s="217" t="s">
        <v>537</v>
      </c>
      <c r="D189" s="217" t="s">
        <v>209</v>
      </c>
      <c r="E189" s="218" t="s">
        <v>1771</v>
      </c>
      <c r="F189" s="219" t="s">
        <v>1772</v>
      </c>
      <c r="G189" s="220" t="s">
        <v>244</v>
      </c>
      <c r="H189" s="221">
        <v>1</v>
      </c>
      <c r="I189" s="222"/>
      <c r="J189" s="223">
        <f>ROUND(I189*H189,2)</f>
        <v>0</v>
      </c>
      <c r="K189" s="219" t="s">
        <v>331</v>
      </c>
      <c r="L189" s="47"/>
      <c r="M189" s="224" t="s">
        <v>19</v>
      </c>
      <c r="N189" s="225" t="s">
        <v>43</v>
      </c>
      <c r="O189" s="87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28" t="s">
        <v>111</v>
      </c>
      <c r="AT189" s="228" t="s">
        <v>209</v>
      </c>
      <c r="AU189" s="228" t="s">
        <v>79</v>
      </c>
      <c r="AY189" s="20" t="s">
        <v>207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20" t="s">
        <v>79</v>
      </c>
      <c r="BK189" s="229">
        <f>ROUND(I189*H189,2)</f>
        <v>0</v>
      </c>
      <c r="BL189" s="20" t="s">
        <v>111</v>
      </c>
      <c r="BM189" s="228" t="s">
        <v>862</v>
      </c>
    </row>
    <row r="190" spans="1:47" s="2" customFormat="1" ht="12">
      <c r="A190" s="41"/>
      <c r="B190" s="42"/>
      <c r="C190" s="43"/>
      <c r="D190" s="230" t="s">
        <v>215</v>
      </c>
      <c r="E190" s="43"/>
      <c r="F190" s="231" t="s">
        <v>1772</v>
      </c>
      <c r="G190" s="43"/>
      <c r="H190" s="43"/>
      <c r="I190" s="232"/>
      <c r="J190" s="43"/>
      <c r="K190" s="43"/>
      <c r="L190" s="47"/>
      <c r="M190" s="233"/>
      <c r="N190" s="234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20" t="s">
        <v>215</v>
      </c>
      <c r="AU190" s="20" t="s">
        <v>79</v>
      </c>
    </row>
    <row r="191" spans="1:65" s="2" customFormat="1" ht="16.5" customHeight="1">
      <c r="A191" s="41"/>
      <c r="B191" s="42"/>
      <c r="C191" s="217" t="s">
        <v>545</v>
      </c>
      <c r="D191" s="217" t="s">
        <v>209</v>
      </c>
      <c r="E191" s="218" t="s">
        <v>1773</v>
      </c>
      <c r="F191" s="219" t="s">
        <v>1774</v>
      </c>
      <c r="G191" s="220" t="s">
        <v>244</v>
      </c>
      <c r="H191" s="221">
        <v>1</v>
      </c>
      <c r="I191" s="222"/>
      <c r="J191" s="223">
        <f>ROUND(I191*H191,2)</f>
        <v>0</v>
      </c>
      <c r="K191" s="219" t="s">
        <v>331</v>
      </c>
      <c r="L191" s="47"/>
      <c r="M191" s="224" t="s">
        <v>19</v>
      </c>
      <c r="N191" s="225" t="s">
        <v>43</v>
      </c>
      <c r="O191" s="87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28" t="s">
        <v>111</v>
      </c>
      <c r="AT191" s="228" t="s">
        <v>209</v>
      </c>
      <c r="AU191" s="228" t="s">
        <v>79</v>
      </c>
      <c r="AY191" s="20" t="s">
        <v>207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20" t="s">
        <v>79</v>
      </c>
      <c r="BK191" s="229">
        <f>ROUND(I191*H191,2)</f>
        <v>0</v>
      </c>
      <c r="BL191" s="20" t="s">
        <v>111</v>
      </c>
      <c r="BM191" s="228" t="s">
        <v>880</v>
      </c>
    </row>
    <row r="192" spans="1:47" s="2" customFormat="1" ht="12">
      <c r="A192" s="41"/>
      <c r="B192" s="42"/>
      <c r="C192" s="43"/>
      <c r="D192" s="230" t="s">
        <v>215</v>
      </c>
      <c r="E192" s="43"/>
      <c r="F192" s="231" t="s">
        <v>1774</v>
      </c>
      <c r="G192" s="43"/>
      <c r="H192" s="43"/>
      <c r="I192" s="232"/>
      <c r="J192" s="43"/>
      <c r="K192" s="43"/>
      <c r="L192" s="47"/>
      <c r="M192" s="233"/>
      <c r="N192" s="234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20" t="s">
        <v>215</v>
      </c>
      <c r="AU192" s="20" t="s">
        <v>79</v>
      </c>
    </row>
    <row r="193" spans="1:65" s="2" customFormat="1" ht="16.5" customHeight="1">
      <c r="A193" s="41"/>
      <c r="B193" s="42"/>
      <c r="C193" s="217" t="s">
        <v>551</v>
      </c>
      <c r="D193" s="217" t="s">
        <v>209</v>
      </c>
      <c r="E193" s="218" t="s">
        <v>1775</v>
      </c>
      <c r="F193" s="219" t="s">
        <v>1776</v>
      </c>
      <c r="G193" s="220" t="s">
        <v>244</v>
      </c>
      <c r="H193" s="221">
        <v>1</v>
      </c>
      <c r="I193" s="222"/>
      <c r="J193" s="223">
        <f>ROUND(I193*H193,2)</f>
        <v>0</v>
      </c>
      <c r="K193" s="219" t="s">
        <v>331</v>
      </c>
      <c r="L193" s="47"/>
      <c r="M193" s="224" t="s">
        <v>19</v>
      </c>
      <c r="N193" s="225" t="s">
        <v>43</v>
      </c>
      <c r="O193" s="87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28" t="s">
        <v>111</v>
      </c>
      <c r="AT193" s="228" t="s">
        <v>209</v>
      </c>
      <c r="AU193" s="228" t="s">
        <v>79</v>
      </c>
      <c r="AY193" s="20" t="s">
        <v>207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20" t="s">
        <v>79</v>
      </c>
      <c r="BK193" s="229">
        <f>ROUND(I193*H193,2)</f>
        <v>0</v>
      </c>
      <c r="BL193" s="20" t="s">
        <v>111</v>
      </c>
      <c r="BM193" s="228" t="s">
        <v>603</v>
      </c>
    </row>
    <row r="194" spans="1:47" s="2" customFormat="1" ht="12">
      <c r="A194" s="41"/>
      <c r="B194" s="42"/>
      <c r="C194" s="43"/>
      <c r="D194" s="230" t="s">
        <v>215</v>
      </c>
      <c r="E194" s="43"/>
      <c r="F194" s="231" t="s">
        <v>1776</v>
      </c>
      <c r="G194" s="43"/>
      <c r="H194" s="43"/>
      <c r="I194" s="232"/>
      <c r="J194" s="43"/>
      <c r="K194" s="43"/>
      <c r="L194" s="47"/>
      <c r="M194" s="233"/>
      <c r="N194" s="234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20" t="s">
        <v>215</v>
      </c>
      <c r="AU194" s="20" t="s">
        <v>79</v>
      </c>
    </row>
    <row r="195" spans="1:65" s="2" customFormat="1" ht="16.5" customHeight="1">
      <c r="A195" s="41"/>
      <c r="B195" s="42"/>
      <c r="C195" s="217" t="s">
        <v>559</v>
      </c>
      <c r="D195" s="217" t="s">
        <v>209</v>
      </c>
      <c r="E195" s="218" t="s">
        <v>1777</v>
      </c>
      <c r="F195" s="219" t="s">
        <v>1778</v>
      </c>
      <c r="G195" s="220" t="s">
        <v>244</v>
      </c>
      <c r="H195" s="221">
        <v>1</v>
      </c>
      <c r="I195" s="222"/>
      <c r="J195" s="223">
        <f>ROUND(I195*H195,2)</f>
        <v>0</v>
      </c>
      <c r="K195" s="219" t="s">
        <v>331</v>
      </c>
      <c r="L195" s="47"/>
      <c r="M195" s="224" t="s">
        <v>19</v>
      </c>
      <c r="N195" s="225" t="s">
        <v>43</v>
      </c>
      <c r="O195" s="87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28" t="s">
        <v>111</v>
      </c>
      <c r="AT195" s="228" t="s">
        <v>209</v>
      </c>
      <c r="AU195" s="228" t="s">
        <v>79</v>
      </c>
      <c r="AY195" s="20" t="s">
        <v>207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20" t="s">
        <v>79</v>
      </c>
      <c r="BK195" s="229">
        <f>ROUND(I195*H195,2)</f>
        <v>0</v>
      </c>
      <c r="BL195" s="20" t="s">
        <v>111</v>
      </c>
      <c r="BM195" s="228" t="s">
        <v>681</v>
      </c>
    </row>
    <row r="196" spans="1:47" s="2" customFormat="1" ht="12">
      <c r="A196" s="41"/>
      <c r="B196" s="42"/>
      <c r="C196" s="43"/>
      <c r="D196" s="230" t="s">
        <v>215</v>
      </c>
      <c r="E196" s="43"/>
      <c r="F196" s="231" t="s">
        <v>1778</v>
      </c>
      <c r="G196" s="43"/>
      <c r="H196" s="43"/>
      <c r="I196" s="232"/>
      <c r="J196" s="43"/>
      <c r="K196" s="43"/>
      <c r="L196" s="47"/>
      <c r="M196" s="233"/>
      <c r="N196" s="234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20" t="s">
        <v>215</v>
      </c>
      <c r="AU196" s="20" t="s">
        <v>79</v>
      </c>
    </row>
    <row r="197" spans="1:65" s="2" customFormat="1" ht="16.5" customHeight="1">
      <c r="A197" s="41"/>
      <c r="B197" s="42"/>
      <c r="C197" s="217" t="s">
        <v>566</v>
      </c>
      <c r="D197" s="217" t="s">
        <v>209</v>
      </c>
      <c r="E197" s="218" t="s">
        <v>1779</v>
      </c>
      <c r="F197" s="219" t="s">
        <v>1780</v>
      </c>
      <c r="G197" s="220" t="s">
        <v>244</v>
      </c>
      <c r="H197" s="221">
        <v>1</v>
      </c>
      <c r="I197" s="222"/>
      <c r="J197" s="223">
        <f>ROUND(I197*H197,2)</f>
        <v>0</v>
      </c>
      <c r="K197" s="219" t="s">
        <v>331</v>
      </c>
      <c r="L197" s="47"/>
      <c r="M197" s="224" t="s">
        <v>19</v>
      </c>
      <c r="N197" s="225" t="s">
        <v>43</v>
      </c>
      <c r="O197" s="87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28" t="s">
        <v>111</v>
      </c>
      <c r="AT197" s="228" t="s">
        <v>209</v>
      </c>
      <c r="AU197" s="228" t="s">
        <v>79</v>
      </c>
      <c r="AY197" s="20" t="s">
        <v>207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20" t="s">
        <v>79</v>
      </c>
      <c r="BK197" s="229">
        <f>ROUND(I197*H197,2)</f>
        <v>0</v>
      </c>
      <c r="BL197" s="20" t="s">
        <v>111</v>
      </c>
      <c r="BM197" s="228" t="s">
        <v>805</v>
      </c>
    </row>
    <row r="198" spans="1:47" s="2" customFormat="1" ht="12">
      <c r="A198" s="41"/>
      <c r="B198" s="42"/>
      <c r="C198" s="43"/>
      <c r="D198" s="230" t="s">
        <v>215</v>
      </c>
      <c r="E198" s="43"/>
      <c r="F198" s="231" t="s">
        <v>1780</v>
      </c>
      <c r="G198" s="43"/>
      <c r="H198" s="43"/>
      <c r="I198" s="232"/>
      <c r="J198" s="43"/>
      <c r="K198" s="43"/>
      <c r="L198" s="47"/>
      <c r="M198" s="233"/>
      <c r="N198" s="234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215</v>
      </c>
      <c r="AU198" s="20" t="s">
        <v>79</v>
      </c>
    </row>
    <row r="199" spans="1:63" s="12" customFormat="1" ht="25.9" customHeight="1">
      <c r="A199" s="12"/>
      <c r="B199" s="201"/>
      <c r="C199" s="202"/>
      <c r="D199" s="203" t="s">
        <v>71</v>
      </c>
      <c r="E199" s="204" t="s">
        <v>1781</v>
      </c>
      <c r="F199" s="204" t="s">
        <v>1782</v>
      </c>
      <c r="G199" s="202"/>
      <c r="H199" s="202"/>
      <c r="I199" s="205"/>
      <c r="J199" s="206">
        <f>BK199</f>
        <v>0</v>
      </c>
      <c r="K199" s="202"/>
      <c r="L199" s="207"/>
      <c r="M199" s="208"/>
      <c r="N199" s="209"/>
      <c r="O199" s="209"/>
      <c r="P199" s="210">
        <f>SUM(P200:P265)</f>
        <v>0</v>
      </c>
      <c r="Q199" s="209"/>
      <c r="R199" s="210">
        <f>SUM(R200:R265)</f>
        <v>0</v>
      </c>
      <c r="S199" s="209"/>
      <c r="T199" s="211">
        <f>SUM(T200:T265)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2" t="s">
        <v>79</v>
      </c>
      <c r="AT199" s="213" t="s">
        <v>71</v>
      </c>
      <c r="AU199" s="213" t="s">
        <v>72</v>
      </c>
      <c r="AY199" s="212" t="s">
        <v>207</v>
      </c>
      <c r="BK199" s="214">
        <f>SUM(BK200:BK265)</f>
        <v>0</v>
      </c>
    </row>
    <row r="200" spans="1:65" s="2" customFormat="1" ht="16.5" customHeight="1">
      <c r="A200" s="41"/>
      <c r="B200" s="42"/>
      <c r="C200" s="217" t="s">
        <v>570</v>
      </c>
      <c r="D200" s="217" t="s">
        <v>209</v>
      </c>
      <c r="E200" s="218" t="s">
        <v>1783</v>
      </c>
      <c r="F200" s="219" t="s">
        <v>1784</v>
      </c>
      <c r="G200" s="220" t="s">
        <v>654</v>
      </c>
      <c r="H200" s="221">
        <v>180</v>
      </c>
      <c r="I200" s="222"/>
      <c r="J200" s="223">
        <f>ROUND(I200*H200,2)</f>
        <v>0</v>
      </c>
      <c r="K200" s="219" t="s">
        <v>331</v>
      </c>
      <c r="L200" s="47"/>
      <c r="M200" s="224" t="s">
        <v>19</v>
      </c>
      <c r="N200" s="225" t="s">
        <v>43</v>
      </c>
      <c r="O200" s="87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28" t="s">
        <v>111</v>
      </c>
      <c r="AT200" s="228" t="s">
        <v>209</v>
      </c>
      <c r="AU200" s="228" t="s">
        <v>79</v>
      </c>
      <c r="AY200" s="20" t="s">
        <v>207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20" t="s">
        <v>79</v>
      </c>
      <c r="BK200" s="229">
        <f>ROUND(I200*H200,2)</f>
        <v>0</v>
      </c>
      <c r="BL200" s="20" t="s">
        <v>111</v>
      </c>
      <c r="BM200" s="228" t="s">
        <v>920</v>
      </c>
    </row>
    <row r="201" spans="1:47" s="2" customFormat="1" ht="12">
      <c r="A201" s="41"/>
      <c r="B201" s="42"/>
      <c r="C201" s="43"/>
      <c r="D201" s="230" t="s">
        <v>215</v>
      </c>
      <c r="E201" s="43"/>
      <c r="F201" s="231" t="s">
        <v>1784</v>
      </c>
      <c r="G201" s="43"/>
      <c r="H201" s="43"/>
      <c r="I201" s="232"/>
      <c r="J201" s="43"/>
      <c r="K201" s="43"/>
      <c r="L201" s="47"/>
      <c r="M201" s="233"/>
      <c r="N201" s="234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215</v>
      </c>
      <c r="AU201" s="20" t="s">
        <v>79</v>
      </c>
    </row>
    <row r="202" spans="1:65" s="2" customFormat="1" ht="16.5" customHeight="1">
      <c r="A202" s="41"/>
      <c r="B202" s="42"/>
      <c r="C202" s="217" t="s">
        <v>578</v>
      </c>
      <c r="D202" s="217" t="s">
        <v>209</v>
      </c>
      <c r="E202" s="218" t="s">
        <v>1785</v>
      </c>
      <c r="F202" s="219" t="s">
        <v>1786</v>
      </c>
      <c r="G202" s="220" t="s">
        <v>654</v>
      </c>
      <c r="H202" s="221">
        <v>80</v>
      </c>
      <c r="I202" s="222"/>
      <c r="J202" s="223">
        <f>ROUND(I202*H202,2)</f>
        <v>0</v>
      </c>
      <c r="K202" s="219" t="s">
        <v>331</v>
      </c>
      <c r="L202" s="47"/>
      <c r="M202" s="224" t="s">
        <v>19</v>
      </c>
      <c r="N202" s="225" t="s">
        <v>43</v>
      </c>
      <c r="O202" s="87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28" t="s">
        <v>111</v>
      </c>
      <c r="AT202" s="228" t="s">
        <v>209</v>
      </c>
      <c r="AU202" s="228" t="s">
        <v>79</v>
      </c>
      <c r="AY202" s="20" t="s">
        <v>207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20" t="s">
        <v>79</v>
      </c>
      <c r="BK202" s="229">
        <f>ROUND(I202*H202,2)</f>
        <v>0</v>
      </c>
      <c r="BL202" s="20" t="s">
        <v>111</v>
      </c>
      <c r="BM202" s="228" t="s">
        <v>937</v>
      </c>
    </row>
    <row r="203" spans="1:47" s="2" customFormat="1" ht="12">
      <c r="A203" s="41"/>
      <c r="B203" s="42"/>
      <c r="C203" s="43"/>
      <c r="D203" s="230" t="s">
        <v>215</v>
      </c>
      <c r="E203" s="43"/>
      <c r="F203" s="231" t="s">
        <v>1786</v>
      </c>
      <c r="G203" s="43"/>
      <c r="H203" s="43"/>
      <c r="I203" s="232"/>
      <c r="J203" s="43"/>
      <c r="K203" s="43"/>
      <c r="L203" s="47"/>
      <c r="M203" s="233"/>
      <c r="N203" s="234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20" t="s">
        <v>215</v>
      </c>
      <c r="AU203" s="20" t="s">
        <v>79</v>
      </c>
    </row>
    <row r="204" spans="1:65" s="2" customFormat="1" ht="16.5" customHeight="1">
      <c r="A204" s="41"/>
      <c r="B204" s="42"/>
      <c r="C204" s="217" t="s">
        <v>582</v>
      </c>
      <c r="D204" s="217" t="s">
        <v>209</v>
      </c>
      <c r="E204" s="218" t="s">
        <v>1787</v>
      </c>
      <c r="F204" s="219" t="s">
        <v>1788</v>
      </c>
      <c r="G204" s="220" t="s">
        <v>654</v>
      </c>
      <c r="H204" s="221">
        <v>12</v>
      </c>
      <c r="I204" s="222"/>
      <c r="J204" s="223">
        <f>ROUND(I204*H204,2)</f>
        <v>0</v>
      </c>
      <c r="K204" s="219" t="s">
        <v>331</v>
      </c>
      <c r="L204" s="47"/>
      <c r="M204" s="224" t="s">
        <v>19</v>
      </c>
      <c r="N204" s="225" t="s">
        <v>43</v>
      </c>
      <c r="O204" s="87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28" t="s">
        <v>111</v>
      </c>
      <c r="AT204" s="228" t="s">
        <v>209</v>
      </c>
      <c r="AU204" s="228" t="s">
        <v>79</v>
      </c>
      <c r="AY204" s="20" t="s">
        <v>207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20" t="s">
        <v>79</v>
      </c>
      <c r="BK204" s="229">
        <f>ROUND(I204*H204,2)</f>
        <v>0</v>
      </c>
      <c r="BL204" s="20" t="s">
        <v>111</v>
      </c>
      <c r="BM204" s="228" t="s">
        <v>950</v>
      </c>
    </row>
    <row r="205" spans="1:47" s="2" customFormat="1" ht="12">
      <c r="A205" s="41"/>
      <c r="B205" s="42"/>
      <c r="C205" s="43"/>
      <c r="D205" s="230" t="s">
        <v>215</v>
      </c>
      <c r="E205" s="43"/>
      <c r="F205" s="231" t="s">
        <v>1789</v>
      </c>
      <c r="G205" s="43"/>
      <c r="H205" s="43"/>
      <c r="I205" s="232"/>
      <c r="J205" s="43"/>
      <c r="K205" s="43"/>
      <c r="L205" s="47"/>
      <c r="M205" s="233"/>
      <c r="N205" s="234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215</v>
      </c>
      <c r="AU205" s="20" t="s">
        <v>79</v>
      </c>
    </row>
    <row r="206" spans="1:65" s="2" customFormat="1" ht="16.5" customHeight="1">
      <c r="A206" s="41"/>
      <c r="B206" s="42"/>
      <c r="C206" s="217" t="s">
        <v>589</v>
      </c>
      <c r="D206" s="217" t="s">
        <v>209</v>
      </c>
      <c r="E206" s="218" t="s">
        <v>1790</v>
      </c>
      <c r="F206" s="219" t="s">
        <v>1791</v>
      </c>
      <c r="G206" s="220" t="s">
        <v>654</v>
      </c>
      <c r="H206" s="221">
        <v>240</v>
      </c>
      <c r="I206" s="222"/>
      <c r="J206" s="223">
        <f>ROUND(I206*H206,2)</f>
        <v>0</v>
      </c>
      <c r="K206" s="219" t="s">
        <v>331</v>
      </c>
      <c r="L206" s="47"/>
      <c r="M206" s="224" t="s">
        <v>19</v>
      </c>
      <c r="N206" s="225" t="s">
        <v>43</v>
      </c>
      <c r="O206" s="87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28" t="s">
        <v>111</v>
      </c>
      <c r="AT206" s="228" t="s">
        <v>209</v>
      </c>
      <c r="AU206" s="228" t="s">
        <v>79</v>
      </c>
      <c r="AY206" s="20" t="s">
        <v>207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20" t="s">
        <v>79</v>
      </c>
      <c r="BK206" s="229">
        <f>ROUND(I206*H206,2)</f>
        <v>0</v>
      </c>
      <c r="BL206" s="20" t="s">
        <v>111</v>
      </c>
      <c r="BM206" s="228" t="s">
        <v>958</v>
      </c>
    </row>
    <row r="207" spans="1:47" s="2" customFormat="1" ht="12">
      <c r="A207" s="41"/>
      <c r="B207" s="42"/>
      <c r="C207" s="43"/>
      <c r="D207" s="230" t="s">
        <v>215</v>
      </c>
      <c r="E207" s="43"/>
      <c r="F207" s="231" t="s">
        <v>1792</v>
      </c>
      <c r="G207" s="43"/>
      <c r="H207" s="43"/>
      <c r="I207" s="232"/>
      <c r="J207" s="43"/>
      <c r="K207" s="43"/>
      <c r="L207" s="47"/>
      <c r="M207" s="233"/>
      <c r="N207" s="234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20" t="s">
        <v>215</v>
      </c>
      <c r="AU207" s="20" t="s">
        <v>79</v>
      </c>
    </row>
    <row r="208" spans="1:65" s="2" customFormat="1" ht="16.5" customHeight="1">
      <c r="A208" s="41"/>
      <c r="B208" s="42"/>
      <c r="C208" s="217" t="s">
        <v>597</v>
      </c>
      <c r="D208" s="217" t="s">
        <v>209</v>
      </c>
      <c r="E208" s="218" t="s">
        <v>1793</v>
      </c>
      <c r="F208" s="219" t="s">
        <v>1794</v>
      </c>
      <c r="G208" s="220" t="s">
        <v>654</v>
      </c>
      <c r="H208" s="221">
        <v>185</v>
      </c>
      <c r="I208" s="222"/>
      <c r="J208" s="223">
        <f>ROUND(I208*H208,2)</f>
        <v>0</v>
      </c>
      <c r="K208" s="219" t="s">
        <v>331</v>
      </c>
      <c r="L208" s="47"/>
      <c r="M208" s="224" t="s">
        <v>19</v>
      </c>
      <c r="N208" s="225" t="s">
        <v>43</v>
      </c>
      <c r="O208" s="87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28" t="s">
        <v>111</v>
      </c>
      <c r="AT208" s="228" t="s">
        <v>209</v>
      </c>
      <c r="AU208" s="228" t="s">
        <v>79</v>
      </c>
      <c r="AY208" s="20" t="s">
        <v>207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20" t="s">
        <v>79</v>
      </c>
      <c r="BK208" s="229">
        <f>ROUND(I208*H208,2)</f>
        <v>0</v>
      </c>
      <c r="BL208" s="20" t="s">
        <v>111</v>
      </c>
      <c r="BM208" s="228" t="s">
        <v>966</v>
      </c>
    </row>
    <row r="209" spans="1:47" s="2" customFormat="1" ht="12">
      <c r="A209" s="41"/>
      <c r="B209" s="42"/>
      <c r="C209" s="43"/>
      <c r="D209" s="230" t="s">
        <v>215</v>
      </c>
      <c r="E209" s="43"/>
      <c r="F209" s="231" t="s">
        <v>1795</v>
      </c>
      <c r="G209" s="43"/>
      <c r="H209" s="43"/>
      <c r="I209" s="232"/>
      <c r="J209" s="43"/>
      <c r="K209" s="43"/>
      <c r="L209" s="47"/>
      <c r="M209" s="233"/>
      <c r="N209" s="234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20" t="s">
        <v>215</v>
      </c>
      <c r="AU209" s="20" t="s">
        <v>79</v>
      </c>
    </row>
    <row r="210" spans="1:65" s="2" customFormat="1" ht="16.5" customHeight="1">
      <c r="A210" s="41"/>
      <c r="B210" s="42"/>
      <c r="C210" s="217" t="s">
        <v>605</v>
      </c>
      <c r="D210" s="217" t="s">
        <v>209</v>
      </c>
      <c r="E210" s="218" t="s">
        <v>1796</v>
      </c>
      <c r="F210" s="219" t="s">
        <v>1797</v>
      </c>
      <c r="G210" s="220" t="s">
        <v>654</v>
      </c>
      <c r="H210" s="221">
        <v>250</v>
      </c>
      <c r="I210" s="222"/>
      <c r="J210" s="223">
        <f>ROUND(I210*H210,2)</f>
        <v>0</v>
      </c>
      <c r="K210" s="219" t="s">
        <v>331</v>
      </c>
      <c r="L210" s="47"/>
      <c r="M210" s="224" t="s">
        <v>19</v>
      </c>
      <c r="N210" s="225" t="s">
        <v>43</v>
      </c>
      <c r="O210" s="87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28" t="s">
        <v>111</v>
      </c>
      <c r="AT210" s="228" t="s">
        <v>209</v>
      </c>
      <c r="AU210" s="228" t="s">
        <v>79</v>
      </c>
      <c r="AY210" s="20" t="s">
        <v>207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20" t="s">
        <v>79</v>
      </c>
      <c r="BK210" s="229">
        <f>ROUND(I210*H210,2)</f>
        <v>0</v>
      </c>
      <c r="BL210" s="20" t="s">
        <v>111</v>
      </c>
      <c r="BM210" s="228" t="s">
        <v>974</v>
      </c>
    </row>
    <row r="211" spans="1:47" s="2" customFormat="1" ht="12">
      <c r="A211" s="41"/>
      <c r="B211" s="42"/>
      <c r="C211" s="43"/>
      <c r="D211" s="230" t="s">
        <v>215</v>
      </c>
      <c r="E211" s="43"/>
      <c r="F211" s="231" t="s">
        <v>1798</v>
      </c>
      <c r="G211" s="43"/>
      <c r="H211" s="43"/>
      <c r="I211" s="232"/>
      <c r="J211" s="43"/>
      <c r="K211" s="43"/>
      <c r="L211" s="47"/>
      <c r="M211" s="233"/>
      <c r="N211" s="234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215</v>
      </c>
      <c r="AU211" s="20" t="s">
        <v>79</v>
      </c>
    </row>
    <row r="212" spans="1:65" s="2" customFormat="1" ht="16.5" customHeight="1">
      <c r="A212" s="41"/>
      <c r="B212" s="42"/>
      <c r="C212" s="217" t="s">
        <v>614</v>
      </c>
      <c r="D212" s="217" t="s">
        <v>209</v>
      </c>
      <c r="E212" s="218" t="s">
        <v>1799</v>
      </c>
      <c r="F212" s="219" t="s">
        <v>1800</v>
      </c>
      <c r="G212" s="220" t="s">
        <v>654</v>
      </c>
      <c r="H212" s="221">
        <v>70</v>
      </c>
      <c r="I212" s="222"/>
      <c r="J212" s="223">
        <f>ROUND(I212*H212,2)</f>
        <v>0</v>
      </c>
      <c r="K212" s="219" t="s">
        <v>331</v>
      </c>
      <c r="L212" s="47"/>
      <c r="M212" s="224" t="s">
        <v>19</v>
      </c>
      <c r="N212" s="225" t="s">
        <v>43</v>
      </c>
      <c r="O212" s="87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28" t="s">
        <v>111</v>
      </c>
      <c r="AT212" s="228" t="s">
        <v>209</v>
      </c>
      <c r="AU212" s="228" t="s">
        <v>79</v>
      </c>
      <c r="AY212" s="20" t="s">
        <v>207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20" t="s">
        <v>79</v>
      </c>
      <c r="BK212" s="229">
        <f>ROUND(I212*H212,2)</f>
        <v>0</v>
      </c>
      <c r="BL212" s="20" t="s">
        <v>111</v>
      </c>
      <c r="BM212" s="228" t="s">
        <v>987</v>
      </c>
    </row>
    <row r="213" spans="1:47" s="2" customFormat="1" ht="12">
      <c r="A213" s="41"/>
      <c r="B213" s="42"/>
      <c r="C213" s="43"/>
      <c r="D213" s="230" t="s">
        <v>215</v>
      </c>
      <c r="E213" s="43"/>
      <c r="F213" s="231" t="s">
        <v>1800</v>
      </c>
      <c r="G213" s="43"/>
      <c r="H213" s="43"/>
      <c r="I213" s="232"/>
      <c r="J213" s="43"/>
      <c r="K213" s="43"/>
      <c r="L213" s="47"/>
      <c r="M213" s="233"/>
      <c r="N213" s="234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20" t="s">
        <v>215</v>
      </c>
      <c r="AU213" s="20" t="s">
        <v>79</v>
      </c>
    </row>
    <row r="214" spans="1:65" s="2" customFormat="1" ht="16.5" customHeight="1">
      <c r="A214" s="41"/>
      <c r="B214" s="42"/>
      <c r="C214" s="217" t="s">
        <v>621</v>
      </c>
      <c r="D214" s="217" t="s">
        <v>209</v>
      </c>
      <c r="E214" s="218" t="s">
        <v>1801</v>
      </c>
      <c r="F214" s="219" t="s">
        <v>1802</v>
      </c>
      <c r="G214" s="220" t="s">
        <v>654</v>
      </c>
      <c r="H214" s="221">
        <v>4</v>
      </c>
      <c r="I214" s="222"/>
      <c r="J214" s="223">
        <f>ROUND(I214*H214,2)</f>
        <v>0</v>
      </c>
      <c r="K214" s="219" t="s">
        <v>331</v>
      </c>
      <c r="L214" s="47"/>
      <c r="M214" s="224" t="s">
        <v>19</v>
      </c>
      <c r="N214" s="225" t="s">
        <v>43</v>
      </c>
      <c r="O214" s="87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28" t="s">
        <v>111</v>
      </c>
      <c r="AT214" s="228" t="s">
        <v>209</v>
      </c>
      <c r="AU214" s="228" t="s">
        <v>79</v>
      </c>
      <c r="AY214" s="20" t="s">
        <v>207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20" t="s">
        <v>79</v>
      </c>
      <c r="BK214" s="229">
        <f>ROUND(I214*H214,2)</f>
        <v>0</v>
      </c>
      <c r="BL214" s="20" t="s">
        <v>111</v>
      </c>
      <c r="BM214" s="228" t="s">
        <v>999</v>
      </c>
    </row>
    <row r="215" spans="1:47" s="2" customFormat="1" ht="12">
      <c r="A215" s="41"/>
      <c r="B215" s="42"/>
      <c r="C215" s="43"/>
      <c r="D215" s="230" t="s">
        <v>215</v>
      </c>
      <c r="E215" s="43"/>
      <c r="F215" s="231" t="s">
        <v>1802</v>
      </c>
      <c r="G215" s="43"/>
      <c r="H215" s="43"/>
      <c r="I215" s="232"/>
      <c r="J215" s="43"/>
      <c r="K215" s="43"/>
      <c r="L215" s="47"/>
      <c r="M215" s="233"/>
      <c r="N215" s="234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20" t="s">
        <v>215</v>
      </c>
      <c r="AU215" s="20" t="s">
        <v>79</v>
      </c>
    </row>
    <row r="216" spans="1:65" s="2" customFormat="1" ht="16.5" customHeight="1">
      <c r="A216" s="41"/>
      <c r="B216" s="42"/>
      <c r="C216" s="217" t="s">
        <v>627</v>
      </c>
      <c r="D216" s="217" t="s">
        <v>209</v>
      </c>
      <c r="E216" s="218" t="s">
        <v>1803</v>
      </c>
      <c r="F216" s="219" t="s">
        <v>1804</v>
      </c>
      <c r="G216" s="220" t="s">
        <v>654</v>
      </c>
      <c r="H216" s="221">
        <v>14</v>
      </c>
      <c r="I216" s="222"/>
      <c r="J216" s="223">
        <f>ROUND(I216*H216,2)</f>
        <v>0</v>
      </c>
      <c r="K216" s="219" t="s">
        <v>331</v>
      </c>
      <c r="L216" s="47"/>
      <c r="M216" s="224" t="s">
        <v>19</v>
      </c>
      <c r="N216" s="225" t="s">
        <v>43</v>
      </c>
      <c r="O216" s="87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28" t="s">
        <v>111</v>
      </c>
      <c r="AT216" s="228" t="s">
        <v>209</v>
      </c>
      <c r="AU216" s="228" t="s">
        <v>79</v>
      </c>
      <c r="AY216" s="20" t="s">
        <v>207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20" t="s">
        <v>79</v>
      </c>
      <c r="BK216" s="229">
        <f>ROUND(I216*H216,2)</f>
        <v>0</v>
      </c>
      <c r="BL216" s="20" t="s">
        <v>111</v>
      </c>
      <c r="BM216" s="228" t="s">
        <v>1009</v>
      </c>
    </row>
    <row r="217" spans="1:47" s="2" customFormat="1" ht="12">
      <c r="A217" s="41"/>
      <c r="B217" s="42"/>
      <c r="C217" s="43"/>
      <c r="D217" s="230" t="s">
        <v>215</v>
      </c>
      <c r="E217" s="43"/>
      <c r="F217" s="231" t="s">
        <v>1804</v>
      </c>
      <c r="G217" s="43"/>
      <c r="H217" s="43"/>
      <c r="I217" s="232"/>
      <c r="J217" s="43"/>
      <c r="K217" s="43"/>
      <c r="L217" s="47"/>
      <c r="M217" s="233"/>
      <c r="N217" s="234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215</v>
      </c>
      <c r="AU217" s="20" t="s">
        <v>79</v>
      </c>
    </row>
    <row r="218" spans="1:65" s="2" customFormat="1" ht="16.5" customHeight="1">
      <c r="A218" s="41"/>
      <c r="B218" s="42"/>
      <c r="C218" s="269" t="s">
        <v>636</v>
      </c>
      <c r="D218" s="269" t="s">
        <v>223</v>
      </c>
      <c r="E218" s="270" t="s">
        <v>1805</v>
      </c>
      <c r="F218" s="271" t="s">
        <v>1806</v>
      </c>
      <c r="G218" s="272" t="s">
        <v>244</v>
      </c>
      <c r="H218" s="273">
        <v>1</v>
      </c>
      <c r="I218" s="274"/>
      <c r="J218" s="275">
        <f>ROUND(I218*H218,2)</f>
        <v>0</v>
      </c>
      <c r="K218" s="271" t="s">
        <v>331</v>
      </c>
      <c r="L218" s="276"/>
      <c r="M218" s="277" t="s">
        <v>19</v>
      </c>
      <c r="N218" s="278" t="s">
        <v>43</v>
      </c>
      <c r="O218" s="87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28" t="s">
        <v>227</v>
      </c>
      <c r="AT218" s="228" t="s">
        <v>223</v>
      </c>
      <c r="AU218" s="228" t="s">
        <v>79</v>
      </c>
      <c r="AY218" s="20" t="s">
        <v>207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20" t="s">
        <v>79</v>
      </c>
      <c r="BK218" s="229">
        <f>ROUND(I218*H218,2)</f>
        <v>0</v>
      </c>
      <c r="BL218" s="20" t="s">
        <v>111</v>
      </c>
      <c r="BM218" s="228" t="s">
        <v>1017</v>
      </c>
    </row>
    <row r="219" spans="1:47" s="2" customFormat="1" ht="12">
      <c r="A219" s="41"/>
      <c r="B219" s="42"/>
      <c r="C219" s="43"/>
      <c r="D219" s="230" t="s">
        <v>215</v>
      </c>
      <c r="E219" s="43"/>
      <c r="F219" s="231" t="s">
        <v>1806</v>
      </c>
      <c r="G219" s="43"/>
      <c r="H219" s="43"/>
      <c r="I219" s="232"/>
      <c r="J219" s="43"/>
      <c r="K219" s="43"/>
      <c r="L219" s="47"/>
      <c r="M219" s="233"/>
      <c r="N219" s="234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20" t="s">
        <v>215</v>
      </c>
      <c r="AU219" s="20" t="s">
        <v>79</v>
      </c>
    </row>
    <row r="220" spans="1:65" s="2" customFormat="1" ht="16.5" customHeight="1">
      <c r="A220" s="41"/>
      <c r="B220" s="42"/>
      <c r="C220" s="217" t="s">
        <v>642</v>
      </c>
      <c r="D220" s="217" t="s">
        <v>209</v>
      </c>
      <c r="E220" s="218" t="s">
        <v>1807</v>
      </c>
      <c r="F220" s="219" t="s">
        <v>1808</v>
      </c>
      <c r="G220" s="220" t="s">
        <v>654</v>
      </c>
      <c r="H220" s="221">
        <v>25</v>
      </c>
      <c r="I220" s="222"/>
      <c r="J220" s="223">
        <f>ROUND(I220*H220,2)</f>
        <v>0</v>
      </c>
      <c r="K220" s="219" t="s">
        <v>331</v>
      </c>
      <c r="L220" s="47"/>
      <c r="M220" s="224" t="s">
        <v>19</v>
      </c>
      <c r="N220" s="225" t="s">
        <v>43</v>
      </c>
      <c r="O220" s="87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28" t="s">
        <v>111</v>
      </c>
      <c r="AT220" s="228" t="s">
        <v>209</v>
      </c>
      <c r="AU220" s="228" t="s">
        <v>79</v>
      </c>
      <c r="AY220" s="20" t="s">
        <v>207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20" t="s">
        <v>79</v>
      </c>
      <c r="BK220" s="229">
        <f>ROUND(I220*H220,2)</f>
        <v>0</v>
      </c>
      <c r="BL220" s="20" t="s">
        <v>111</v>
      </c>
      <c r="BM220" s="228" t="s">
        <v>1029</v>
      </c>
    </row>
    <row r="221" spans="1:47" s="2" customFormat="1" ht="12">
      <c r="A221" s="41"/>
      <c r="B221" s="42"/>
      <c r="C221" s="43"/>
      <c r="D221" s="230" t="s">
        <v>215</v>
      </c>
      <c r="E221" s="43"/>
      <c r="F221" s="231" t="s">
        <v>1808</v>
      </c>
      <c r="G221" s="43"/>
      <c r="H221" s="43"/>
      <c r="I221" s="232"/>
      <c r="J221" s="43"/>
      <c r="K221" s="43"/>
      <c r="L221" s="47"/>
      <c r="M221" s="233"/>
      <c r="N221" s="234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20" t="s">
        <v>215</v>
      </c>
      <c r="AU221" s="20" t="s">
        <v>79</v>
      </c>
    </row>
    <row r="222" spans="1:65" s="2" customFormat="1" ht="16.5" customHeight="1">
      <c r="A222" s="41"/>
      <c r="B222" s="42"/>
      <c r="C222" s="217" t="s">
        <v>459</v>
      </c>
      <c r="D222" s="217" t="s">
        <v>209</v>
      </c>
      <c r="E222" s="218" t="s">
        <v>1809</v>
      </c>
      <c r="F222" s="219" t="s">
        <v>1810</v>
      </c>
      <c r="G222" s="220" t="s">
        <v>654</v>
      </c>
      <c r="H222" s="221">
        <v>20</v>
      </c>
      <c r="I222" s="222"/>
      <c r="J222" s="223">
        <f>ROUND(I222*H222,2)</f>
        <v>0</v>
      </c>
      <c r="K222" s="219" t="s">
        <v>331</v>
      </c>
      <c r="L222" s="47"/>
      <c r="M222" s="224" t="s">
        <v>19</v>
      </c>
      <c r="N222" s="225" t="s">
        <v>43</v>
      </c>
      <c r="O222" s="87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28" t="s">
        <v>111</v>
      </c>
      <c r="AT222" s="228" t="s">
        <v>209</v>
      </c>
      <c r="AU222" s="228" t="s">
        <v>79</v>
      </c>
      <c r="AY222" s="20" t="s">
        <v>207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20" t="s">
        <v>79</v>
      </c>
      <c r="BK222" s="229">
        <f>ROUND(I222*H222,2)</f>
        <v>0</v>
      </c>
      <c r="BL222" s="20" t="s">
        <v>111</v>
      </c>
      <c r="BM222" s="228" t="s">
        <v>1043</v>
      </c>
    </row>
    <row r="223" spans="1:47" s="2" customFormat="1" ht="12">
      <c r="A223" s="41"/>
      <c r="B223" s="42"/>
      <c r="C223" s="43"/>
      <c r="D223" s="230" t="s">
        <v>215</v>
      </c>
      <c r="E223" s="43"/>
      <c r="F223" s="231" t="s">
        <v>1810</v>
      </c>
      <c r="G223" s="43"/>
      <c r="H223" s="43"/>
      <c r="I223" s="232"/>
      <c r="J223" s="43"/>
      <c r="K223" s="43"/>
      <c r="L223" s="47"/>
      <c r="M223" s="233"/>
      <c r="N223" s="234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215</v>
      </c>
      <c r="AU223" s="20" t="s">
        <v>79</v>
      </c>
    </row>
    <row r="224" spans="1:65" s="2" customFormat="1" ht="16.5" customHeight="1">
      <c r="A224" s="41"/>
      <c r="B224" s="42"/>
      <c r="C224" s="217" t="s">
        <v>656</v>
      </c>
      <c r="D224" s="217" t="s">
        <v>209</v>
      </c>
      <c r="E224" s="218" t="s">
        <v>1811</v>
      </c>
      <c r="F224" s="219" t="s">
        <v>1812</v>
      </c>
      <c r="G224" s="220" t="s">
        <v>244</v>
      </c>
      <c r="H224" s="221">
        <v>1</v>
      </c>
      <c r="I224" s="222"/>
      <c r="J224" s="223">
        <f>ROUND(I224*H224,2)</f>
        <v>0</v>
      </c>
      <c r="K224" s="219" t="s">
        <v>331</v>
      </c>
      <c r="L224" s="47"/>
      <c r="M224" s="224" t="s">
        <v>19</v>
      </c>
      <c r="N224" s="225" t="s">
        <v>43</v>
      </c>
      <c r="O224" s="87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28" t="s">
        <v>111</v>
      </c>
      <c r="AT224" s="228" t="s">
        <v>209</v>
      </c>
      <c r="AU224" s="228" t="s">
        <v>79</v>
      </c>
      <c r="AY224" s="20" t="s">
        <v>207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20" t="s">
        <v>79</v>
      </c>
      <c r="BK224" s="229">
        <f>ROUND(I224*H224,2)</f>
        <v>0</v>
      </c>
      <c r="BL224" s="20" t="s">
        <v>111</v>
      </c>
      <c r="BM224" s="228" t="s">
        <v>1055</v>
      </c>
    </row>
    <row r="225" spans="1:47" s="2" customFormat="1" ht="12">
      <c r="A225" s="41"/>
      <c r="B225" s="42"/>
      <c r="C225" s="43"/>
      <c r="D225" s="230" t="s">
        <v>215</v>
      </c>
      <c r="E225" s="43"/>
      <c r="F225" s="231" t="s">
        <v>1812</v>
      </c>
      <c r="G225" s="43"/>
      <c r="H225" s="43"/>
      <c r="I225" s="232"/>
      <c r="J225" s="43"/>
      <c r="K225" s="43"/>
      <c r="L225" s="47"/>
      <c r="M225" s="233"/>
      <c r="N225" s="234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20" t="s">
        <v>215</v>
      </c>
      <c r="AU225" s="20" t="s">
        <v>79</v>
      </c>
    </row>
    <row r="226" spans="1:65" s="2" customFormat="1" ht="16.5" customHeight="1">
      <c r="A226" s="41"/>
      <c r="B226" s="42"/>
      <c r="C226" s="217" t="s">
        <v>521</v>
      </c>
      <c r="D226" s="217" t="s">
        <v>209</v>
      </c>
      <c r="E226" s="218" t="s">
        <v>1813</v>
      </c>
      <c r="F226" s="219" t="s">
        <v>1814</v>
      </c>
      <c r="G226" s="220" t="s">
        <v>244</v>
      </c>
      <c r="H226" s="221">
        <v>1</v>
      </c>
      <c r="I226" s="222"/>
      <c r="J226" s="223">
        <f>ROUND(I226*H226,2)</f>
        <v>0</v>
      </c>
      <c r="K226" s="219" t="s">
        <v>331</v>
      </c>
      <c r="L226" s="47"/>
      <c r="M226" s="224" t="s">
        <v>19</v>
      </c>
      <c r="N226" s="225" t="s">
        <v>43</v>
      </c>
      <c r="O226" s="87"/>
      <c r="P226" s="226">
        <f>O226*H226</f>
        <v>0</v>
      </c>
      <c r="Q226" s="226">
        <v>0</v>
      </c>
      <c r="R226" s="226">
        <f>Q226*H226</f>
        <v>0</v>
      </c>
      <c r="S226" s="226">
        <v>0</v>
      </c>
      <c r="T226" s="227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28" t="s">
        <v>111</v>
      </c>
      <c r="AT226" s="228" t="s">
        <v>209</v>
      </c>
      <c r="AU226" s="228" t="s">
        <v>79</v>
      </c>
      <c r="AY226" s="20" t="s">
        <v>207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20" t="s">
        <v>79</v>
      </c>
      <c r="BK226" s="229">
        <f>ROUND(I226*H226,2)</f>
        <v>0</v>
      </c>
      <c r="BL226" s="20" t="s">
        <v>111</v>
      </c>
      <c r="BM226" s="228" t="s">
        <v>1067</v>
      </c>
    </row>
    <row r="227" spans="1:47" s="2" customFormat="1" ht="12">
      <c r="A227" s="41"/>
      <c r="B227" s="42"/>
      <c r="C227" s="43"/>
      <c r="D227" s="230" t="s">
        <v>215</v>
      </c>
      <c r="E227" s="43"/>
      <c r="F227" s="231" t="s">
        <v>1814</v>
      </c>
      <c r="G227" s="43"/>
      <c r="H227" s="43"/>
      <c r="I227" s="232"/>
      <c r="J227" s="43"/>
      <c r="K227" s="43"/>
      <c r="L227" s="47"/>
      <c r="M227" s="233"/>
      <c r="N227" s="234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20" t="s">
        <v>215</v>
      </c>
      <c r="AU227" s="20" t="s">
        <v>79</v>
      </c>
    </row>
    <row r="228" spans="1:65" s="2" customFormat="1" ht="24.15" customHeight="1">
      <c r="A228" s="41"/>
      <c r="B228" s="42"/>
      <c r="C228" s="217" t="s">
        <v>557</v>
      </c>
      <c r="D228" s="217" t="s">
        <v>209</v>
      </c>
      <c r="E228" s="218" t="s">
        <v>1815</v>
      </c>
      <c r="F228" s="219" t="s">
        <v>1816</v>
      </c>
      <c r="G228" s="220" t="s">
        <v>244</v>
      </c>
      <c r="H228" s="221">
        <v>13</v>
      </c>
      <c r="I228" s="222"/>
      <c r="J228" s="223">
        <f>ROUND(I228*H228,2)</f>
        <v>0</v>
      </c>
      <c r="K228" s="219" t="s">
        <v>331</v>
      </c>
      <c r="L228" s="47"/>
      <c r="M228" s="224" t="s">
        <v>19</v>
      </c>
      <c r="N228" s="225" t="s">
        <v>43</v>
      </c>
      <c r="O228" s="87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28" t="s">
        <v>111</v>
      </c>
      <c r="AT228" s="228" t="s">
        <v>209</v>
      </c>
      <c r="AU228" s="228" t="s">
        <v>79</v>
      </c>
      <c r="AY228" s="20" t="s">
        <v>207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20" t="s">
        <v>79</v>
      </c>
      <c r="BK228" s="229">
        <f>ROUND(I228*H228,2)</f>
        <v>0</v>
      </c>
      <c r="BL228" s="20" t="s">
        <v>111</v>
      </c>
      <c r="BM228" s="228" t="s">
        <v>1079</v>
      </c>
    </row>
    <row r="229" spans="1:47" s="2" customFormat="1" ht="12">
      <c r="A229" s="41"/>
      <c r="B229" s="42"/>
      <c r="C229" s="43"/>
      <c r="D229" s="230" t="s">
        <v>215</v>
      </c>
      <c r="E229" s="43"/>
      <c r="F229" s="231" t="s">
        <v>1816</v>
      </c>
      <c r="G229" s="43"/>
      <c r="H229" s="43"/>
      <c r="I229" s="232"/>
      <c r="J229" s="43"/>
      <c r="K229" s="43"/>
      <c r="L229" s="47"/>
      <c r="M229" s="233"/>
      <c r="N229" s="234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20" t="s">
        <v>215</v>
      </c>
      <c r="AU229" s="20" t="s">
        <v>79</v>
      </c>
    </row>
    <row r="230" spans="1:65" s="2" customFormat="1" ht="16.5" customHeight="1">
      <c r="A230" s="41"/>
      <c r="B230" s="42"/>
      <c r="C230" s="217" t="s">
        <v>668</v>
      </c>
      <c r="D230" s="217" t="s">
        <v>209</v>
      </c>
      <c r="E230" s="218" t="s">
        <v>1817</v>
      </c>
      <c r="F230" s="219" t="s">
        <v>1818</v>
      </c>
      <c r="G230" s="220" t="s">
        <v>244</v>
      </c>
      <c r="H230" s="221">
        <v>1</v>
      </c>
      <c r="I230" s="222"/>
      <c r="J230" s="223">
        <f>ROUND(I230*H230,2)</f>
        <v>0</v>
      </c>
      <c r="K230" s="219" t="s">
        <v>331</v>
      </c>
      <c r="L230" s="47"/>
      <c r="M230" s="224" t="s">
        <v>19</v>
      </c>
      <c r="N230" s="225" t="s">
        <v>43</v>
      </c>
      <c r="O230" s="87"/>
      <c r="P230" s="226">
        <f>O230*H230</f>
        <v>0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28" t="s">
        <v>111</v>
      </c>
      <c r="AT230" s="228" t="s">
        <v>209</v>
      </c>
      <c r="AU230" s="228" t="s">
        <v>79</v>
      </c>
      <c r="AY230" s="20" t="s">
        <v>207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20" t="s">
        <v>79</v>
      </c>
      <c r="BK230" s="229">
        <f>ROUND(I230*H230,2)</f>
        <v>0</v>
      </c>
      <c r="BL230" s="20" t="s">
        <v>111</v>
      </c>
      <c r="BM230" s="228" t="s">
        <v>1093</v>
      </c>
    </row>
    <row r="231" spans="1:47" s="2" customFormat="1" ht="12">
      <c r="A231" s="41"/>
      <c r="B231" s="42"/>
      <c r="C231" s="43"/>
      <c r="D231" s="230" t="s">
        <v>215</v>
      </c>
      <c r="E231" s="43"/>
      <c r="F231" s="231" t="s">
        <v>1818</v>
      </c>
      <c r="G231" s="43"/>
      <c r="H231" s="43"/>
      <c r="I231" s="232"/>
      <c r="J231" s="43"/>
      <c r="K231" s="43"/>
      <c r="L231" s="47"/>
      <c r="M231" s="233"/>
      <c r="N231" s="234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20" t="s">
        <v>215</v>
      </c>
      <c r="AU231" s="20" t="s">
        <v>79</v>
      </c>
    </row>
    <row r="232" spans="1:65" s="2" customFormat="1" ht="21.75" customHeight="1">
      <c r="A232" s="41"/>
      <c r="B232" s="42"/>
      <c r="C232" s="217" t="s">
        <v>672</v>
      </c>
      <c r="D232" s="217" t="s">
        <v>209</v>
      </c>
      <c r="E232" s="218" t="s">
        <v>1819</v>
      </c>
      <c r="F232" s="219" t="s">
        <v>1820</v>
      </c>
      <c r="G232" s="220" t="s">
        <v>244</v>
      </c>
      <c r="H232" s="221">
        <v>1</v>
      </c>
      <c r="I232" s="222"/>
      <c r="J232" s="223">
        <f>ROUND(I232*H232,2)</f>
        <v>0</v>
      </c>
      <c r="K232" s="219" t="s">
        <v>331</v>
      </c>
      <c r="L232" s="47"/>
      <c r="M232" s="224" t="s">
        <v>19</v>
      </c>
      <c r="N232" s="225" t="s">
        <v>43</v>
      </c>
      <c r="O232" s="87"/>
      <c r="P232" s="226">
        <f>O232*H232</f>
        <v>0</v>
      </c>
      <c r="Q232" s="226">
        <v>0</v>
      </c>
      <c r="R232" s="226">
        <f>Q232*H232</f>
        <v>0</v>
      </c>
      <c r="S232" s="226">
        <v>0</v>
      </c>
      <c r="T232" s="227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28" t="s">
        <v>111</v>
      </c>
      <c r="AT232" s="228" t="s">
        <v>209</v>
      </c>
      <c r="AU232" s="228" t="s">
        <v>79</v>
      </c>
      <c r="AY232" s="20" t="s">
        <v>207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20" t="s">
        <v>79</v>
      </c>
      <c r="BK232" s="229">
        <f>ROUND(I232*H232,2)</f>
        <v>0</v>
      </c>
      <c r="BL232" s="20" t="s">
        <v>111</v>
      </c>
      <c r="BM232" s="228" t="s">
        <v>1106</v>
      </c>
    </row>
    <row r="233" spans="1:47" s="2" customFormat="1" ht="12">
      <c r="A233" s="41"/>
      <c r="B233" s="42"/>
      <c r="C233" s="43"/>
      <c r="D233" s="230" t="s">
        <v>215</v>
      </c>
      <c r="E233" s="43"/>
      <c r="F233" s="231" t="s">
        <v>1820</v>
      </c>
      <c r="G233" s="43"/>
      <c r="H233" s="43"/>
      <c r="I233" s="232"/>
      <c r="J233" s="43"/>
      <c r="K233" s="43"/>
      <c r="L233" s="47"/>
      <c r="M233" s="233"/>
      <c r="N233" s="234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20" t="s">
        <v>215</v>
      </c>
      <c r="AU233" s="20" t="s">
        <v>79</v>
      </c>
    </row>
    <row r="234" spans="1:65" s="2" customFormat="1" ht="16.5" customHeight="1">
      <c r="A234" s="41"/>
      <c r="B234" s="42"/>
      <c r="C234" s="217" t="s">
        <v>677</v>
      </c>
      <c r="D234" s="217" t="s">
        <v>209</v>
      </c>
      <c r="E234" s="218" t="s">
        <v>1821</v>
      </c>
      <c r="F234" s="219" t="s">
        <v>1822</v>
      </c>
      <c r="G234" s="220" t="s">
        <v>244</v>
      </c>
      <c r="H234" s="221">
        <v>1</v>
      </c>
      <c r="I234" s="222"/>
      <c r="J234" s="223">
        <f>ROUND(I234*H234,2)</f>
        <v>0</v>
      </c>
      <c r="K234" s="219" t="s">
        <v>331</v>
      </c>
      <c r="L234" s="47"/>
      <c r="M234" s="224" t="s">
        <v>19</v>
      </c>
      <c r="N234" s="225" t="s">
        <v>43</v>
      </c>
      <c r="O234" s="87"/>
      <c r="P234" s="226">
        <f>O234*H234</f>
        <v>0</v>
      </c>
      <c r="Q234" s="226">
        <v>0</v>
      </c>
      <c r="R234" s="226">
        <f>Q234*H234</f>
        <v>0</v>
      </c>
      <c r="S234" s="226">
        <v>0</v>
      </c>
      <c r="T234" s="227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28" t="s">
        <v>111</v>
      </c>
      <c r="AT234" s="228" t="s">
        <v>209</v>
      </c>
      <c r="AU234" s="228" t="s">
        <v>79</v>
      </c>
      <c r="AY234" s="20" t="s">
        <v>207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20" t="s">
        <v>79</v>
      </c>
      <c r="BK234" s="229">
        <f>ROUND(I234*H234,2)</f>
        <v>0</v>
      </c>
      <c r="BL234" s="20" t="s">
        <v>111</v>
      </c>
      <c r="BM234" s="228" t="s">
        <v>1119</v>
      </c>
    </row>
    <row r="235" spans="1:47" s="2" customFormat="1" ht="12">
      <c r="A235" s="41"/>
      <c r="B235" s="42"/>
      <c r="C235" s="43"/>
      <c r="D235" s="230" t="s">
        <v>215</v>
      </c>
      <c r="E235" s="43"/>
      <c r="F235" s="231" t="s">
        <v>1822</v>
      </c>
      <c r="G235" s="43"/>
      <c r="H235" s="43"/>
      <c r="I235" s="232"/>
      <c r="J235" s="43"/>
      <c r="K235" s="43"/>
      <c r="L235" s="47"/>
      <c r="M235" s="233"/>
      <c r="N235" s="234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20" t="s">
        <v>215</v>
      </c>
      <c r="AU235" s="20" t="s">
        <v>79</v>
      </c>
    </row>
    <row r="236" spans="1:65" s="2" customFormat="1" ht="16.5" customHeight="1">
      <c r="A236" s="41"/>
      <c r="B236" s="42"/>
      <c r="C236" s="217" t="s">
        <v>683</v>
      </c>
      <c r="D236" s="217" t="s">
        <v>209</v>
      </c>
      <c r="E236" s="218" t="s">
        <v>1823</v>
      </c>
      <c r="F236" s="219" t="s">
        <v>1824</v>
      </c>
      <c r="G236" s="220" t="s">
        <v>244</v>
      </c>
      <c r="H236" s="221">
        <v>3</v>
      </c>
      <c r="I236" s="222"/>
      <c r="J236" s="223">
        <f>ROUND(I236*H236,2)</f>
        <v>0</v>
      </c>
      <c r="K236" s="219" t="s">
        <v>331</v>
      </c>
      <c r="L236" s="47"/>
      <c r="M236" s="224" t="s">
        <v>19</v>
      </c>
      <c r="N236" s="225" t="s">
        <v>43</v>
      </c>
      <c r="O236" s="87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28" t="s">
        <v>111</v>
      </c>
      <c r="AT236" s="228" t="s">
        <v>209</v>
      </c>
      <c r="AU236" s="228" t="s">
        <v>79</v>
      </c>
      <c r="AY236" s="20" t="s">
        <v>207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20" t="s">
        <v>79</v>
      </c>
      <c r="BK236" s="229">
        <f>ROUND(I236*H236,2)</f>
        <v>0</v>
      </c>
      <c r="BL236" s="20" t="s">
        <v>111</v>
      </c>
      <c r="BM236" s="228" t="s">
        <v>1133</v>
      </c>
    </row>
    <row r="237" spans="1:47" s="2" customFormat="1" ht="12">
      <c r="A237" s="41"/>
      <c r="B237" s="42"/>
      <c r="C237" s="43"/>
      <c r="D237" s="230" t="s">
        <v>215</v>
      </c>
      <c r="E237" s="43"/>
      <c r="F237" s="231" t="s">
        <v>1824</v>
      </c>
      <c r="G237" s="43"/>
      <c r="H237" s="43"/>
      <c r="I237" s="232"/>
      <c r="J237" s="43"/>
      <c r="K237" s="43"/>
      <c r="L237" s="47"/>
      <c r="M237" s="233"/>
      <c r="N237" s="234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20" t="s">
        <v>215</v>
      </c>
      <c r="AU237" s="20" t="s">
        <v>79</v>
      </c>
    </row>
    <row r="238" spans="1:65" s="2" customFormat="1" ht="16.5" customHeight="1">
      <c r="A238" s="41"/>
      <c r="B238" s="42"/>
      <c r="C238" s="217" t="s">
        <v>692</v>
      </c>
      <c r="D238" s="217" t="s">
        <v>209</v>
      </c>
      <c r="E238" s="218" t="s">
        <v>1825</v>
      </c>
      <c r="F238" s="219" t="s">
        <v>1826</v>
      </c>
      <c r="G238" s="220" t="s">
        <v>244</v>
      </c>
      <c r="H238" s="221">
        <v>1</v>
      </c>
      <c r="I238" s="222"/>
      <c r="J238" s="223">
        <f>ROUND(I238*H238,2)</f>
        <v>0</v>
      </c>
      <c r="K238" s="219" t="s">
        <v>331</v>
      </c>
      <c r="L238" s="47"/>
      <c r="M238" s="224" t="s">
        <v>19</v>
      </c>
      <c r="N238" s="225" t="s">
        <v>43</v>
      </c>
      <c r="O238" s="87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28" t="s">
        <v>111</v>
      </c>
      <c r="AT238" s="228" t="s">
        <v>209</v>
      </c>
      <c r="AU238" s="228" t="s">
        <v>79</v>
      </c>
      <c r="AY238" s="20" t="s">
        <v>207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20" t="s">
        <v>79</v>
      </c>
      <c r="BK238" s="229">
        <f>ROUND(I238*H238,2)</f>
        <v>0</v>
      </c>
      <c r="BL238" s="20" t="s">
        <v>111</v>
      </c>
      <c r="BM238" s="228" t="s">
        <v>1149</v>
      </c>
    </row>
    <row r="239" spans="1:47" s="2" customFormat="1" ht="12">
      <c r="A239" s="41"/>
      <c r="B239" s="42"/>
      <c r="C239" s="43"/>
      <c r="D239" s="230" t="s">
        <v>215</v>
      </c>
      <c r="E239" s="43"/>
      <c r="F239" s="231" t="s">
        <v>1826</v>
      </c>
      <c r="G239" s="43"/>
      <c r="H239" s="43"/>
      <c r="I239" s="232"/>
      <c r="J239" s="43"/>
      <c r="K239" s="43"/>
      <c r="L239" s="47"/>
      <c r="M239" s="233"/>
      <c r="N239" s="234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20" t="s">
        <v>215</v>
      </c>
      <c r="AU239" s="20" t="s">
        <v>79</v>
      </c>
    </row>
    <row r="240" spans="1:65" s="2" customFormat="1" ht="16.5" customHeight="1">
      <c r="A240" s="41"/>
      <c r="B240" s="42"/>
      <c r="C240" s="217" t="s">
        <v>702</v>
      </c>
      <c r="D240" s="217" t="s">
        <v>209</v>
      </c>
      <c r="E240" s="218" t="s">
        <v>1827</v>
      </c>
      <c r="F240" s="219" t="s">
        <v>1828</v>
      </c>
      <c r="G240" s="220" t="s">
        <v>244</v>
      </c>
      <c r="H240" s="221">
        <v>3</v>
      </c>
      <c r="I240" s="222"/>
      <c r="J240" s="223">
        <f>ROUND(I240*H240,2)</f>
        <v>0</v>
      </c>
      <c r="K240" s="219" t="s">
        <v>331</v>
      </c>
      <c r="L240" s="47"/>
      <c r="M240" s="224" t="s">
        <v>19</v>
      </c>
      <c r="N240" s="225" t="s">
        <v>43</v>
      </c>
      <c r="O240" s="87"/>
      <c r="P240" s="226">
        <f>O240*H240</f>
        <v>0</v>
      </c>
      <c r="Q240" s="226">
        <v>0</v>
      </c>
      <c r="R240" s="226">
        <f>Q240*H240</f>
        <v>0</v>
      </c>
      <c r="S240" s="226">
        <v>0</v>
      </c>
      <c r="T240" s="227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28" t="s">
        <v>111</v>
      </c>
      <c r="AT240" s="228" t="s">
        <v>209</v>
      </c>
      <c r="AU240" s="228" t="s">
        <v>79</v>
      </c>
      <c r="AY240" s="20" t="s">
        <v>207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20" t="s">
        <v>79</v>
      </c>
      <c r="BK240" s="229">
        <f>ROUND(I240*H240,2)</f>
        <v>0</v>
      </c>
      <c r="BL240" s="20" t="s">
        <v>111</v>
      </c>
      <c r="BM240" s="228" t="s">
        <v>1163</v>
      </c>
    </row>
    <row r="241" spans="1:47" s="2" customFormat="1" ht="12">
      <c r="A241" s="41"/>
      <c r="B241" s="42"/>
      <c r="C241" s="43"/>
      <c r="D241" s="230" t="s">
        <v>215</v>
      </c>
      <c r="E241" s="43"/>
      <c r="F241" s="231" t="s">
        <v>1828</v>
      </c>
      <c r="G241" s="43"/>
      <c r="H241" s="43"/>
      <c r="I241" s="232"/>
      <c r="J241" s="43"/>
      <c r="K241" s="43"/>
      <c r="L241" s="47"/>
      <c r="M241" s="233"/>
      <c r="N241" s="234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20" t="s">
        <v>215</v>
      </c>
      <c r="AU241" s="20" t="s">
        <v>79</v>
      </c>
    </row>
    <row r="242" spans="1:65" s="2" customFormat="1" ht="16.5" customHeight="1">
      <c r="A242" s="41"/>
      <c r="B242" s="42"/>
      <c r="C242" s="217" t="s">
        <v>708</v>
      </c>
      <c r="D242" s="217" t="s">
        <v>209</v>
      </c>
      <c r="E242" s="218" t="s">
        <v>1829</v>
      </c>
      <c r="F242" s="219" t="s">
        <v>1830</v>
      </c>
      <c r="G242" s="220" t="s">
        <v>244</v>
      </c>
      <c r="H242" s="221">
        <v>1</v>
      </c>
      <c r="I242" s="222"/>
      <c r="J242" s="223">
        <f>ROUND(I242*H242,2)</f>
        <v>0</v>
      </c>
      <c r="K242" s="219" t="s">
        <v>331</v>
      </c>
      <c r="L242" s="47"/>
      <c r="M242" s="224" t="s">
        <v>19</v>
      </c>
      <c r="N242" s="225" t="s">
        <v>43</v>
      </c>
      <c r="O242" s="87"/>
      <c r="P242" s="226">
        <f>O242*H242</f>
        <v>0</v>
      </c>
      <c r="Q242" s="226">
        <v>0</v>
      </c>
      <c r="R242" s="226">
        <f>Q242*H242</f>
        <v>0</v>
      </c>
      <c r="S242" s="226">
        <v>0</v>
      </c>
      <c r="T242" s="227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28" t="s">
        <v>111</v>
      </c>
      <c r="AT242" s="228" t="s">
        <v>209</v>
      </c>
      <c r="AU242" s="228" t="s">
        <v>79</v>
      </c>
      <c r="AY242" s="20" t="s">
        <v>207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20" t="s">
        <v>79</v>
      </c>
      <c r="BK242" s="229">
        <f>ROUND(I242*H242,2)</f>
        <v>0</v>
      </c>
      <c r="BL242" s="20" t="s">
        <v>111</v>
      </c>
      <c r="BM242" s="228" t="s">
        <v>1183</v>
      </c>
    </row>
    <row r="243" spans="1:47" s="2" customFormat="1" ht="12">
      <c r="A243" s="41"/>
      <c r="B243" s="42"/>
      <c r="C243" s="43"/>
      <c r="D243" s="230" t="s">
        <v>215</v>
      </c>
      <c r="E243" s="43"/>
      <c r="F243" s="231" t="s">
        <v>1830</v>
      </c>
      <c r="G243" s="43"/>
      <c r="H243" s="43"/>
      <c r="I243" s="232"/>
      <c r="J243" s="43"/>
      <c r="K243" s="43"/>
      <c r="L243" s="47"/>
      <c r="M243" s="233"/>
      <c r="N243" s="234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20" t="s">
        <v>215</v>
      </c>
      <c r="AU243" s="20" t="s">
        <v>79</v>
      </c>
    </row>
    <row r="244" spans="1:65" s="2" customFormat="1" ht="16.5" customHeight="1">
      <c r="A244" s="41"/>
      <c r="B244" s="42"/>
      <c r="C244" s="217" t="s">
        <v>716</v>
      </c>
      <c r="D244" s="217" t="s">
        <v>209</v>
      </c>
      <c r="E244" s="218" t="s">
        <v>1831</v>
      </c>
      <c r="F244" s="219" t="s">
        <v>1832</v>
      </c>
      <c r="G244" s="220" t="s">
        <v>244</v>
      </c>
      <c r="H244" s="221">
        <v>4</v>
      </c>
      <c r="I244" s="222"/>
      <c r="J244" s="223">
        <f>ROUND(I244*H244,2)</f>
        <v>0</v>
      </c>
      <c r="K244" s="219" t="s">
        <v>331</v>
      </c>
      <c r="L244" s="47"/>
      <c r="M244" s="224" t="s">
        <v>19</v>
      </c>
      <c r="N244" s="225" t="s">
        <v>43</v>
      </c>
      <c r="O244" s="87"/>
      <c r="P244" s="226">
        <f>O244*H244</f>
        <v>0</v>
      </c>
      <c r="Q244" s="226">
        <v>0</v>
      </c>
      <c r="R244" s="226">
        <f>Q244*H244</f>
        <v>0</v>
      </c>
      <c r="S244" s="226">
        <v>0</v>
      </c>
      <c r="T244" s="227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28" t="s">
        <v>111</v>
      </c>
      <c r="AT244" s="228" t="s">
        <v>209</v>
      </c>
      <c r="AU244" s="228" t="s">
        <v>79</v>
      </c>
      <c r="AY244" s="20" t="s">
        <v>207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20" t="s">
        <v>79</v>
      </c>
      <c r="BK244" s="229">
        <f>ROUND(I244*H244,2)</f>
        <v>0</v>
      </c>
      <c r="BL244" s="20" t="s">
        <v>111</v>
      </c>
      <c r="BM244" s="228" t="s">
        <v>1198</v>
      </c>
    </row>
    <row r="245" spans="1:47" s="2" customFormat="1" ht="12">
      <c r="A245" s="41"/>
      <c r="B245" s="42"/>
      <c r="C245" s="43"/>
      <c r="D245" s="230" t="s">
        <v>215</v>
      </c>
      <c r="E245" s="43"/>
      <c r="F245" s="231" t="s">
        <v>1832</v>
      </c>
      <c r="G245" s="43"/>
      <c r="H245" s="43"/>
      <c r="I245" s="232"/>
      <c r="J245" s="43"/>
      <c r="K245" s="43"/>
      <c r="L245" s="47"/>
      <c r="M245" s="233"/>
      <c r="N245" s="234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20" t="s">
        <v>215</v>
      </c>
      <c r="AU245" s="20" t="s">
        <v>79</v>
      </c>
    </row>
    <row r="246" spans="1:65" s="2" customFormat="1" ht="16.5" customHeight="1">
      <c r="A246" s="41"/>
      <c r="B246" s="42"/>
      <c r="C246" s="217" t="s">
        <v>723</v>
      </c>
      <c r="D246" s="217" t="s">
        <v>209</v>
      </c>
      <c r="E246" s="218" t="s">
        <v>1833</v>
      </c>
      <c r="F246" s="219" t="s">
        <v>1834</v>
      </c>
      <c r="G246" s="220" t="s">
        <v>244</v>
      </c>
      <c r="H246" s="221">
        <v>8</v>
      </c>
      <c r="I246" s="222"/>
      <c r="J246" s="223">
        <f>ROUND(I246*H246,2)</f>
        <v>0</v>
      </c>
      <c r="K246" s="219" t="s">
        <v>331</v>
      </c>
      <c r="L246" s="47"/>
      <c r="M246" s="224" t="s">
        <v>19</v>
      </c>
      <c r="N246" s="225" t="s">
        <v>43</v>
      </c>
      <c r="O246" s="87"/>
      <c r="P246" s="226">
        <f>O246*H246</f>
        <v>0</v>
      </c>
      <c r="Q246" s="226">
        <v>0</v>
      </c>
      <c r="R246" s="226">
        <f>Q246*H246</f>
        <v>0</v>
      </c>
      <c r="S246" s="226">
        <v>0</v>
      </c>
      <c r="T246" s="227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28" t="s">
        <v>111</v>
      </c>
      <c r="AT246" s="228" t="s">
        <v>209</v>
      </c>
      <c r="AU246" s="228" t="s">
        <v>79</v>
      </c>
      <c r="AY246" s="20" t="s">
        <v>207</v>
      </c>
      <c r="BE246" s="229">
        <f>IF(N246="základní",J246,0)</f>
        <v>0</v>
      </c>
      <c r="BF246" s="229">
        <f>IF(N246="snížená",J246,0)</f>
        <v>0</v>
      </c>
      <c r="BG246" s="229">
        <f>IF(N246="zákl. přenesená",J246,0)</f>
        <v>0</v>
      </c>
      <c r="BH246" s="229">
        <f>IF(N246="sníž. přenesená",J246,0)</f>
        <v>0</v>
      </c>
      <c r="BI246" s="229">
        <f>IF(N246="nulová",J246,0)</f>
        <v>0</v>
      </c>
      <c r="BJ246" s="20" t="s">
        <v>79</v>
      </c>
      <c r="BK246" s="229">
        <f>ROUND(I246*H246,2)</f>
        <v>0</v>
      </c>
      <c r="BL246" s="20" t="s">
        <v>111</v>
      </c>
      <c r="BM246" s="228" t="s">
        <v>1210</v>
      </c>
    </row>
    <row r="247" spans="1:47" s="2" customFormat="1" ht="12">
      <c r="A247" s="41"/>
      <c r="B247" s="42"/>
      <c r="C247" s="43"/>
      <c r="D247" s="230" t="s">
        <v>215</v>
      </c>
      <c r="E247" s="43"/>
      <c r="F247" s="231" t="s">
        <v>1834</v>
      </c>
      <c r="G247" s="43"/>
      <c r="H247" s="43"/>
      <c r="I247" s="232"/>
      <c r="J247" s="43"/>
      <c r="K247" s="43"/>
      <c r="L247" s="47"/>
      <c r="M247" s="233"/>
      <c r="N247" s="234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20" t="s">
        <v>215</v>
      </c>
      <c r="AU247" s="20" t="s">
        <v>79</v>
      </c>
    </row>
    <row r="248" spans="1:65" s="2" customFormat="1" ht="24.15" customHeight="1">
      <c r="A248" s="41"/>
      <c r="B248" s="42"/>
      <c r="C248" s="217" t="s">
        <v>734</v>
      </c>
      <c r="D248" s="217" t="s">
        <v>209</v>
      </c>
      <c r="E248" s="218" t="s">
        <v>1835</v>
      </c>
      <c r="F248" s="219" t="s">
        <v>1836</v>
      </c>
      <c r="G248" s="220" t="s">
        <v>244</v>
      </c>
      <c r="H248" s="221">
        <v>1</v>
      </c>
      <c r="I248" s="222"/>
      <c r="J248" s="223">
        <f>ROUND(I248*H248,2)</f>
        <v>0</v>
      </c>
      <c r="K248" s="219" t="s">
        <v>331</v>
      </c>
      <c r="L248" s="47"/>
      <c r="M248" s="224" t="s">
        <v>19</v>
      </c>
      <c r="N248" s="225" t="s">
        <v>43</v>
      </c>
      <c r="O248" s="87"/>
      <c r="P248" s="226">
        <f>O248*H248</f>
        <v>0</v>
      </c>
      <c r="Q248" s="226">
        <v>0</v>
      </c>
      <c r="R248" s="226">
        <f>Q248*H248</f>
        <v>0</v>
      </c>
      <c r="S248" s="226">
        <v>0</v>
      </c>
      <c r="T248" s="227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28" t="s">
        <v>111</v>
      </c>
      <c r="AT248" s="228" t="s">
        <v>209</v>
      </c>
      <c r="AU248" s="228" t="s">
        <v>79</v>
      </c>
      <c r="AY248" s="20" t="s">
        <v>207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20" t="s">
        <v>79</v>
      </c>
      <c r="BK248" s="229">
        <f>ROUND(I248*H248,2)</f>
        <v>0</v>
      </c>
      <c r="BL248" s="20" t="s">
        <v>111</v>
      </c>
      <c r="BM248" s="228" t="s">
        <v>1222</v>
      </c>
    </row>
    <row r="249" spans="1:47" s="2" customFormat="1" ht="12">
      <c r="A249" s="41"/>
      <c r="B249" s="42"/>
      <c r="C249" s="43"/>
      <c r="D249" s="230" t="s">
        <v>215</v>
      </c>
      <c r="E249" s="43"/>
      <c r="F249" s="231" t="s">
        <v>1836</v>
      </c>
      <c r="G249" s="43"/>
      <c r="H249" s="43"/>
      <c r="I249" s="232"/>
      <c r="J249" s="43"/>
      <c r="K249" s="43"/>
      <c r="L249" s="47"/>
      <c r="M249" s="233"/>
      <c r="N249" s="234"/>
      <c r="O249" s="87"/>
      <c r="P249" s="87"/>
      <c r="Q249" s="87"/>
      <c r="R249" s="87"/>
      <c r="S249" s="87"/>
      <c r="T249" s="88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T249" s="20" t="s">
        <v>215</v>
      </c>
      <c r="AU249" s="20" t="s">
        <v>79</v>
      </c>
    </row>
    <row r="250" spans="1:65" s="2" customFormat="1" ht="16.5" customHeight="1">
      <c r="A250" s="41"/>
      <c r="B250" s="42"/>
      <c r="C250" s="217" t="s">
        <v>741</v>
      </c>
      <c r="D250" s="217" t="s">
        <v>209</v>
      </c>
      <c r="E250" s="218" t="s">
        <v>1837</v>
      </c>
      <c r="F250" s="219" t="s">
        <v>1838</v>
      </c>
      <c r="G250" s="220" t="s">
        <v>244</v>
      </c>
      <c r="H250" s="221">
        <v>1</v>
      </c>
      <c r="I250" s="222"/>
      <c r="J250" s="223">
        <f>ROUND(I250*H250,2)</f>
        <v>0</v>
      </c>
      <c r="K250" s="219" t="s">
        <v>331</v>
      </c>
      <c r="L250" s="47"/>
      <c r="M250" s="224" t="s">
        <v>19</v>
      </c>
      <c r="N250" s="225" t="s">
        <v>43</v>
      </c>
      <c r="O250" s="87"/>
      <c r="P250" s="226">
        <f>O250*H250</f>
        <v>0</v>
      </c>
      <c r="Q250" s="226">
        <v>0</v>
      </c>
      <c r="R250" s="226">
        <f>Q250*H250</f>
        <v>0</v>
      </c>
      <c r="S250" s="226">
        <v>0</v>
      </c>
      <c r="T250" s="227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28" t="s">
        <v>111</v>
      </c>
      <c r="AT250" s="228" t="s">
        <v>209</v>
      </c>
      <c r="AU250" s="228" t="s">
        <v>79</v>
      </c>
      <c r="AY250" s="20" t="s">
        <v>207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20" t="s">
        <v>79</v>
      </c>
      <c r="BK250" s="229">
        <f>ROUND(I250*H250,2)</f>
        <v>0</v>
      </c>
      <c r="BL250" s="20" t="s">
        <v>111</v>
      </c>
      <c r="BM250" s="228" t="s">
        <v>1235</v>
      </c>
    </row>
    <row r="251" spans="1:47" s="2" customFormat="1" ht="12">
      <c r="A251" s="41"/>
      <c r="B251" s="42"/>
      <c r="C251" s="43"/>
      <c r="D251" s="230" t="s">
        <v>215</v>
      </c>
      <c r="E251" s="43"/>
      <c r="F251" s="231" t="s">
        <v>1838</v>
      </c>
      <c r="G251" s="43"/>
      <c r="H251" s="43"/>
      <c r="I251" s="232"/>
      <c r="J251" s="43"/>
      <c r="K251" s="43"/>
      <c r="L251" s="47"/>
      <c r="M251" s="233"/>
      <c r="N251" s="234"/>
      <c r="O251" s="87"/>
      <c r="P251" s="87"/>
      <c r="Q251" s="87"/>
      <c r="R251" s="87"/>
      <c r="S251" s="87"/>
      <c r="T251" s="88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T251" s="20" t="s">
        <v>215</v>
      </c>
      <c r="AU251" s="20" t="s">
        <v>79</v>
      </c>
    </row>
    <row r="252" spans="1:65" s="2" customFormat="1" ht="16.5" customHeight="1">
      <c r="A252" s="41"/>
      <c r="B252" s="42"/>
      <c r="C252" s="217" t="s">
        <v>747</v>
      </c>
      <c r="D252" s="217" t="s">
        <v>209</v>
      </c>
      <c r="E252" s="218" t="s">
        <v>1839</v>
      </c>
      <c r="F252" s="219" t="s">
        <v>1840</v>
      </c>
      <c r="G252" s="220" t="s">
        <v>244</v>
      </c>
      <c r="H252" s="221">
        <v>1</v>
      </c>
      <c r="I252" s="222"/>
      <c r="J252" s="223">
        <f>ROUND(I252*H252,2)</f>
        <v>0</v>
      </c>
      <c r="K252" s="219" t="s">
        <v>331</v>
      </c>
      <c r="L252" s="47"/>
      <c r="M252" s="224" t="s">
        <v>19</v>
      </c>
      <c r="N252" s="225" t="s">
        <v>43</v>
      </c>
      <c r="O252" s="87"/>
      <c r="P252" s="226">
        <f>O252*H252</f>
        <v>0</v>
      </c>
      <c r="Q252" s="226">
        <v>0</v>
      </c>
      <c r="R252" s="226">
        <f>Q252*H252</f>
        <v>0</v>
      </c>
      <c r="S252" s="226">
        <v>0</v>
      </c>
      <c r="T252" s="227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28" t="s">
        <v>111</v>
      </c>
      <c r="AT252" s="228" t="s">
        <v>209</v>
      </c>
      <c r="AU252" s="228" t="s">
        <v>79</v>
      </c>
      <c r="AY252" s="20" t="s">
        <v>207</v>
      </c>
      <c r="BE252" s="229">
        <f>IF(N252="základní",J252,0)</f>
        <v>0</v>
      </c>
      <c r="BF252" s="229">
        <f>IF(N252="snížená",J252,0)</f>
        <v>0</v>
      </c>
      <c r="BG252" s="229">
        <f>IF(N252="zákl. přenesená",J252,0)</f>
        <v>0</v>
      </c>
      <c r="BH252" s="229">
        <f>IF(N252="sníž. přenesená",J252,0)</f>
        <v>0</v>
      </c>
      <c r="BI252" s="229">
        <f>IF(N252="nulová",J252,0)</f>
        <v>0</v>
      </c>
      <c r="BJ252" s="20" t="s">
        <v>79</v>
      </c>
      <c r="BK252" s="229">
        <f>ROUND(I252*H252,2)</f>
        <v>0</v>
      </c>
      <c r="BL252" s="20" t="s">
        <v>111</v>
      </c>
      <c r="BM252" s="228" t="s">
        <v>1247</v>
      </c>
    </row>
    <row r="253" spans="1:47" s="2" customFormat="1" ht="12">
      <c r="A253" s="41"/>
      <c r="B253" s="42"/>
      <c r="C253" s="43"/>
      <c r="D253" s="230" t="s">
        <v>215</v>
      </c>
      <c r="E253" s="43"/>
      <c r="F253" s="231" t="s">
        <v>1840</v>
      </c>
      <c r="G253" s="43"/>
      <c r="H253" s="43"/>
      <c r="I253" s="232"/>
      <c r="J253" s="43"/>
      <c r="K253" s="43"/>
      <c r="L253" s="47"/>
      <c r="M253" s="233"/>
      <c r="N253" s="234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T253" s="20" t="s">
        <v>215</v>
      </c>
      <c r="AU253" s="20" t="s">
        <v>79</v>
      </c>
    </row>
    <row r="254" spans="1:65" s="2" customFormat="1" ht="16.5" customHeight="1">
      <c r="A254" s="41"/>
      <c r="B254" s="42"/>
      <c r="C254" s="217" t="s">
        <v>755</v>
      </c>
      <c r="D254" s="217" t="s">
        <v>209</v>
      </c>
      <c r="E254" s="218" t="s">
        <v>1841</v>
      </c>
      <c r="F254" s="219" t="s">
        <v>1842</v>
      </c>
      <c r="G254" s="220" t="s">
        <v>244</v>
      </c>
      <c r="H254" s="221">
        <v>1</v>
      </c>
      <c r="I254" s="222"/>
      <c r="J254" s="223">
        <f>ROUND(I254*H254,2)</f>
        <v>0</v>
      </c>
      <c r="K254" s="219" t="s">
        <v>331</v>
      </c>
      <c r="L254" s="47"/>
      <c r="M254" s="224" t="s">
        <v>19</v>
      </c>
      <c r="N254" s="225" t="s">
        <v>43</v>
      </c>
      <c r="O254" s="87"/>
      <c r="P254" s="226">
        <f>O254*H254</f>
        <v>0</v>
      </c>
      <c r="Q254" s="226">
        <v>0</v>
      </c>
      <c r="R254" s="226">
        <f>Q254*H254</f>
        <v>0</v>
      </c>
      <c r="S254" s="226">
        <v>0</v>
      </c>
      <c r="T254" s="227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28" t="s">
        <v>111</v>
      </c>
      <c r="AT254" s="228" t="s">
        <v>209</v>
      </c>
      <c r="AU254" s="228" t="s">
        <v>79</v>
      </c>
      <c r="AY254" s="20" t="s">
        <v>207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20" t="s">
        <v>79</v>
      </c>
      <c r="BK254" s="229">
        <f>ROUND(I254*H254,2)</f>
        <v>0</v>
      </c>
      <c r="BL254" s="20" t="s">
        <v>111</v>
      </c>
      <c r="BM254" s="228" t="s">
        <v>1263</v>
      </c>
    </row>
    <row r="255" spans="1:47" s="2" customFormat="1" ht="12">
      <c r="A255" s="41"/>
      <c r="B255" s="42"/>
      <c r="C255" s="43"/>
      <c r="D255" s="230" t="s">
        <v>215</v>
      </c>
      <c r="E255" s="43"/>
      <c r="F255" s="231" t="s">
        <v>1842</v>
      </c>
      <c r="G255" s="43"/>
      <c r="H255" s="43"/>
      <c r="I255" s="232"/>
      <c r="J255" s="43"/>
      <c r="K255" s="43"/>
      <c r="L255" s="47"/>
      <c r="M255" s="233"/>
      <c r="N255" s="234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20" t="s">
        <v>215</v>
      </c>
      <c r="AU255" s="20" t="s">
        <v>79</v>
      </c>
    </row>
    <row r="256" spans="1:65" s="2" customFormat="1" ht="16.5" customHeight="1">
      <c r="A256" s="41"/>
      <c r="B256" s="42"/>
      <c r="C256" s="217" t="s">
        <v>763</v>
      </c>
      <c r="D256" s="217" t="s">
        <v>209</v>
      </c>
      <c r="E256" s="218" t="s">
        <v>1843</v>
      </c>
      <c r="F256" s="219" t="s">
        <v>1678</v>
      </c>
      <c r="G256" s="220" t="s">
        <v>244</v>
      </c>
      <c r="H256" s="221">
        <v>1</v>
      </c>
      <c r="I256" s="222"/>
      <c r="J256" s="223">
        <f>ROUND(I256*H256,2)</f>
        <v>0</v>
      </c>
      <c r="K256" s="219" t="s">
        <v>331</v>
      </c>
      <c r="L256" s="47"/>
      <c r="M256" s="224" t="s">
        <v>19</v>
      </c>
      <c r="N256" s="225" t="s">
        <v>43</v>
      </c>
      <c r="O256" s="87"/>
      <c r="P256" s="226">
        <f>O256*H256</f>
        <v>0</v>
      </c>
      <c r="Q256" s="226">
        <v>0</v>
      </c>
      <c r="R256" s="226">
        <f>Q256*H256</f>
        <v>0</v>
      </c>
      <c r="S256" s="226">
        <v>0</v>
      </c>
      <c r="T256" s="227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28" t="s">
        <v>111</v>
      </c>
      <c r="AT256" s="228" t="s">
        <v>209</v>
      </c>
      <c r="AU256" s="228" t="s">
        <v>79</v>
      </c>
      <c r="AY256" s="20" t="s">
        <v>207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20" t="s">
        <v>79</v>
      </c>
      <c r="BK256" s="229">
        <f>ROUND(I256*H256,2)</f>
        <v>0</v>
      </c>
      <c r="BL256" s="20" t="s">
        <v>111</v>
      </c>
      <c r="BM256" s="228" t="s">
        <v>1276</v>
      </c>
    </row>
    <row r="257" spans="1:47" s="2" customFormat="1" ht="12">
      <c r="A257" s="41"/>
      <c r="B257" s="42"/>
      <c r="C257" s="43"/>
      <c r="D257" s="230" t="s">
        <v>215</v>
      </c>
      <c r="E257" s="43"/>
      <c r="F257" s="231" t="s">
        <v>1678</v>
      </c>
      <c r="G257" s="43"/>
      <c r="H257" s="43"/>
      <c r="I257" s="232"/>
      <c r="J257" s="43"/>
      <c r="K257" s="43"/>
      <c r="L257" s="47"/>
      <c r="M257" s="233"/>
      <c r="N257" s="234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T257" s="20" t="s">
        <v>215</v>
      </c>
      <c r="AU257" s="20" t="s">
        <v>79</v>
      </c>
    </row>
    <row r="258" spans="1:65" s="2" customFormat="1" ht="16.5" customHeight="1">
      <c r="A258" s="41"/>
      <c r="B258" s="42"/>
      <c r="C258" s="217" t="s">
        <v>771</v>
      </c>
      <c r="D258" s="217" t="s">
        <v>209</v>
      </c>
      <c r="E258" s="218" t="s">
        <v>1844</v>
      </c>
      <c r="F258" s="219" t="s">
        <v>1697</v>
      </c>
      <c r="G258" s="220" t="s">
        <v>244</v>
      </c>
      <c r="H258" s="221">
        <v>1</v>
      </c>
      <c r="I258" s="222"/>
      <c r="J258" s="223">
        <f>ROUND(I258*H258,2)</f>
        <v>0</v>
      </c>
      <c r="K258" s="219" t="s">
        <v>331</v>
      </c>
      <c r="L258" s="47"/>
      <c r="M258" s="224" t="s">
        <v>19</v>
      </c>
      <c r="N258" s="225" t="s">
        <v>43</v>
      </c>
      <c r="O258" s="87"/>
      <c r="P258" s="226">
        <f>O258*H258</f>
        <v>0</v>
      </c>
      <c r="Q258" s="226">
        <v>0</v>
      </c>
      <c r="R258" s="226">
        <f>Q258*H258</f>
        <v>0</v>
      </c>
      <c r="S258" s="226">
        <v>0</v>
      </c>
      <c r="T258" s="227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28" t="s">
        <v>111</v>
      </c>
      <c r="AT258" s="228" t="s">
        <v>209</v>
      </c>
      <c r="AU258" s="228" t="s">
        <v>79</v>
      </c>
      <c r="AY258" s="20" t="s">
        <v>207</v>
      </c>
      <c r="BE258" s="229">
        <f>IF(N258="základní",J258,0)</f>
        <v>0</v>
      </c>
      <c r="BF258" s="229">
        <f>IF(N258="snížená",J258,0)</f>
        <v>0</v>
      </c>
      <c r="BG258" s="229">
        <f>IF(N258="zákl. přenesená",J258,0)</f>
        <v>0</v>
      </c>
      <c r="BH258" s="229">
        <f>IF(N258="sníž. přenesená",J258,0)</f>
        <v>0</v>
      </c>
      <c r="BI258" s="229">
        <f>IF(N258="nulová",J258,0)</f>
        <v>0</v>
      </c>
      <c r="BJ258" s="20" t="s">
        <v>79</v>
      </c>
      <c r="BK258" s="229">
        <f>ROUND(I258*H258,2)</f>
        <v>0</v>
      </c>
      <c r="BL258" s="20" t="s">
        <v>111</v>
      </c>
      <c r="BM258" s="228" t="s">
        <v>1289</v>
      </c>
    </row>
    <row r="259" spans="1:47" s="2" customFormat="1" ht="12">
      <c r="A259" s="41"/>
      <c r="B259" s="42"/>
      <c r="C259" s="43"/>
      <c r="D259" s="230" t="s">
        <v>215</v>
      </c>
      <c r="E259" s="43"/>
      <c r="F259" s="231" t="s">
        <v>1697</v>
      </c>
      <c r="G259" s="43"/>
      <c r="H259" s="43"/>
      <c r="I259" s="232"/>
      <c r="J259" s="43"/>
      <c r="K259" s="43"/>
      <c r="L259" s="47"/>
      <c r="M259" s="233"/>
      <c r="N259" s="234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20" t="s">
        <v>215</v>
      </c>
      <c r="AU259" s="20" t="s">
        <v>79</v>
      </c>
    </row>
    <row r="260" spans="1:65" s="2" customFormat="1" ht="16.5" customHeight="1">
      <c r="A260" s="41"/>
      <c r="B260" s="42"/>
      <c r="C260" s="217" t="s">
        <v>778</v>
      </c>
      <c r="D260" s="217" t="s">
        <v>209</v>
      </c>
      <c r="E260" s="218" t="s">
        <v>1845</v>
      </c>
      <c r="F260" s="219" t="s">
        <v>1722</v>
      </c>
      <c r="G260" s="220" t="s">
        <v>244</v>
      </c>
      <c r="H260" s="221">
        <v>1</v>
      </c>
      <c r="I260" s="222"/>
      <c r="J260" s="223">
        <f>ROUND(I260*H260,2)</f>
        <v>0</v>
      </c>
      <c r="K260" s="219" t="s">
        <v>331</v>
      </c>
      <c r="L260" s="47"/>
      <c r="M260" s="224" t="s">
        <v>19</v>
      </c>
      <c r="N260" s="225" t="s">
        <v>43</v>
      </c>
      <c r="O260" s="87"/>
      <c r="P260" s="226">
        <f>O260*H260</f>
        <v>0</v>
      </c>
      <c r="Q260" s="226">
        <v>0</v>
      </c>
      <c r="R260" s="226">
        <f>Q260*H260</f>
        <v>0</v>
      </c>
      <c r="S260" s="226">
        <v>0</v>
      </c>
      <c r="T260" s="227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28" t="s">
        <v>111</v>
      </c>
      <c r="AT260" s="228" t="s">
        <v>209</v>
      </c>
      <c r="AU260" s="228" t="s">
        <v>79</v>
      </c>
      <c r="AY260" s="20" t="s">
        <v>207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20" t="s">
        <v>79</v>
      </c>
      <c r="BK260" s="229">
        <f>ROUND(I260*H260,2)</f>
        <v>0</v>
      </c>
      <c r="BL260" s="20" t="s">
        <v>111</v>
      </c>
      <c r="BM260" s="228" t="s">
        <v>1301</v>
      </c>
    </row>
    <row r="261" spans="1:47" s="2" customFormat="1" ht="12">
      <c r="A261" s="41"/>
      <c r="B261" s="42"/>
      <c r="C261" s="43"/>
      <c r="D261" s="230" t="s">
        <v>215</v>
      </c>
      <c r="E261" s="43"/>
      <c r="F261" s="231" t="s">
        <v>1722</v>
      </c>
      <c r="G261" s="43"/>
      <c r="H261" s="43"/>
      <c r="I261" s="232"/>
      <c r="J261" s="43"/>
      <c r="K261" s="43"/>
      <c r="L261" s="47"/>
      <c r="M261" s="233"/>
      <c r="N261" s="234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20" t="s">
        <v>215</v>
      </c>
      <c r="AU261" s="20" t="s">
        <v>79</v>
      </c>
    </row>
    <row r="262" spans="1:65" s="2" customFormat="1" ht="16.5" customHeight="1">
      <c r="A262" s="41"/>
      <c r="B262" s="42"/>
      <c r="C262" s="217" t="s">
        <v>785</v>
      </c>
      <c r="D262" s="217" t="s">
        <v>209</v>
      </c>
      <c r="E262" s="218" t="s">
        <v>1846</v>
      </c>
      <c r="F262" s="219" t="s">
        <v>1763</v>
      </c>
      <c r="G262" s="220" t="s">
        <v>244</v>
      </c>
      <c r="H262" s="221">
        <v>1</v>
      </c>
      <c r="I262" s="222"/>
      <c r="J262" s="223">
        <f>ROUND(I262*H262,2)</f>
        <v>0</v>
      </c>
      <c r="K262" s="219" t="s">
        <v>331</v>
      </c>
      <c r="L262" s="47"/>
      <c r="M262" s="224" t="s">
        <v>19</v>
      </c>
      <c r="N262" s="225" t="s">
        <v>43</v>
      </c>
      <c r="O262" s="87"/>
      <c r="P262" s="226">
        <f>O262*H262</f>
        <v>0</v>
      </c>
      <c r="Q262" s="226">
        <v>0</v>
      </c>
      <c r="R262" s="226">
        <f>Q262*H262</f>
        <v>0</v>
      </c>
      <c r="S262" s="226">
        <v>0</v>
      </c>
      <c r="T262" s="227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28" t="s">
        <v>111</v>
      </c>
      <c r="AT262" s="228" t="s">
        <v>209</v>
      </c>
      <c r="AU262" s="228" t="s">
        <v>79</v>
      </c>
      <c r="AY262" s="20" t="s">
        <v>207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20" t="s">
        <v>79</v>
      </c>
      <c r="BK262" s="229">
        <f>ROUND(I262*H262,2)</f>
        <v>0</v>
      </c>
      <c r="BL262" s="20" t="s">
        <v>111</v>
      </c>
      <c r="BM262" s="228" t="s">
        <v>1313</v>
      </c>
    </row>
    <row r="263" spans="1:47" s="2" customFormat="1" ht="12">
      <c r="A263" s="41"/>
      <c r="B263" s="42"/>
      <c r="C263" s="43"/>
      <c r="D263" s="230" t="s">
        <v>215</v>
      </c>
      <c r="E263" s="43"/>
      <c r="F263" s="231" t="s">
        <v>1763</v>
      </c>
      <c r="G263" s="43"/>
      <c r="H263" s="43"/>
      <c r="I263" s="232"/>
      <c r="J263" s="43"/>
      <c r="K263" s="43"/>
      <c r="L263" s="47"/>
      <c r="M263" s="233"/>
      <c r="N263" s="234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20" t="s">
        <v>215</v>
      </c>
      <c r="AU263" s="20" t="s">
        <v>79</v>
      </c>
    </row>
    <row r="264" spans="1:65" s="2" customFormat="1" ht="16.5" customHeight="1">
      <c r="A264" s="41"/>
      <c r="B264" s="42"/>
      <c r="C264" s="217" t="s">
        <v>791</v>
      </c>
      <c r="D264" s="217" t="s">
        <v>209</v>
      </c>
      <c r="E264" s="218" t="s">
        <v>1847</v>
      </c>
      <c r="F264" s="219" t="s">
        <v>1782</v>
      </c>
      <c r="G264" s="220" t="s">
        <v>244</v>
      </c>
      <c r="H264" s="221">
        <v>1</v>
      </c>
      <c r="I264" s="222"/>
      <c r="J264" s="223">
        <f>ROUND(I264*H264,2)</f>
        <v>0</v>
      </c>
      <c r="K264" s="219" t="s">
        <v>331</v>
      </c>
      <c r="L264" s="47"/>
      <c r="M264" s="224" t="s">
        <v>19</v>
      </c>
      <c r="N264" s="225" t="s">
        <v>43</v>
      </c>
      <c r="O264" s="87"/>
      <c r="P264" s="226">
        <f>O264*H264</f>
        <v>0</v>
      </c>
      <c r="Q264" s="226">
        <v>0</v>
      </c>
      <c r="R264" s="226">
        <f>Q264*H264</f>
        <v>0</v>
      </c>
      <c r="S264" s="226">
        <v>0</v>
      </c>
      <c r="T264" s="227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28" t="s">
        <v>111</v>
      </c>
      <c r="AT264" s="228" t="s">
        <v>209</v>
      </c>
      <c r="AU264" s="228" t="s">
        <v>79</v>
      </c>
      <c r="AY264" s="20" t="s">
        <v>207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20" t="s">
        <v>79</v>
      </c>
      <c r="BK264" s="229">
        <f>ROUND(I264*H264,2)</f>
        <v>0</v>
      </c>
      <c r="BL264" s="20" t="s">
        <v>111</v>
      </c>
      <c r="BM264" s="228" t="s">
        <v>1328</v>
      </c>
    </row>
    <row r="265" spans="1:47" s="2" customFormat="1" ht="12">
      <c r="A265" s="41"/>
      <c r="B265" s="42"/>
      <c r="C265" s="43"/>
      <c r="D265" s="230" t="s">
        <v>215</v>
      </c>
      <c r="E265" s="43"/>
      <c r="F265" s="231" t="s">
        <v>1782</v>
      </c>
      <c r="G265" s="43"/>
      <c r="H265" s="43"/>
      <c r="I265" s="232"/>
      <c r="J265" s="43"/>
      <c r="K265" s="43"/>
      <c r="L265" s="47"/>
      <c r="M265" s="296"/>
      <c r="N265" s="297"/>
      <c r="O265" s="298"/>
      <c r="P265" s="298"/>
      <c r="Q265" s="298"/>
      <c r="R265" s="298"/>
      <c r="S265" s="298"/>
      <c r="T265" s="299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20" t="s">
        <v>215</v>
      </c>
      <c r="AU265" s="20" t="s">
        <v>79</v>
      </c>
    </row>
    <row r="266" spans="1:31" s="2" customFormat="1" ht="6.95" customHeight="1">
      <c r="A266" s="41"/>
      <c r="B266" s="62"/>
      <c r="C266" s="63"/>
      <c r="D266" s="63"/>
      <c r="E266" s="63"/>
      <c r="F266" s="63"/>
      <c r="G266" s="63"/>
      <c r="H266" s="63"/>
      <c r="I266" s="63"/>
      <c r="J266" s="63"/>
      <c r="K266" s="63"/>
      <c r="L266" s="47"/>
      <c r="M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</row>
  </sheetData>
  <sheetProtection password="C7B5" sheet="1" objects="1" scenarios="1" formatColumns="0" formatRows="0" autoFilter="0"/>
  <autoFilter ref="C95:K265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2:H82"/>
    <mergeCell ref="E86:H86"/>
    <mergeCell ref="E84:H84"/>
    <mergeCell ref="E88:H8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102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81</v>
      </c>
    </row>
    <row r="4" spans="2:46" s="1" customFormat="1" ht="24.95" customHeight="1">
      <c r="B4" s="23"/>
      <c r="D4" s="145" t="s">
        <v>138</v>
      </c>
      <c r="L4" s="23"/>
      <c r="M4" s="14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7" t="s">
        <v>16</v>
      </c>
      <c r="L6" s="23"/>
    </row>
    <row r="7" spans="2:12" s="1" customFormat="1" ht="26.25" customHeight="1">
      <c r="B7" s="23"/>
      <c r="E7" s="148" t="str">
        <f>'Rekapitulace stavby'!K6</f>
        <v>ZČU - REKONSTRUKCE POSLUCHÁREN UP 101,104,108,112 a 115</v>
      </c>
      <c r="F7" s="147"/>
      <c r="G7" s="147"/>
      <c r="H7" s="147"/>
      <c r="L7" s="23"/>
    </row>
    <row r="8" spans="2:12" ht="12">
      <c r="B8" s="23"/>
      <c r="D8" s="147" t="s">
        <v>147</v>
      </c>
      <c r="L8" s="23"/>
    </row>
    <row r="9" spans="2:12" s="1" customFormat="1" ht="16.5" customHeight="1">
      <c r="B9" s="23"/>
      <c r="E9" s="148" t="s">
        <v>150</v>
      </c>
      <c r="F9" s="1"/>
      <c r="G9" s="1"/>
      <c r="H9" s="1"/>
      <c r="L9" s="23"/>
    </row>
    <row r="10" spans="2:12" s="1" customFormat="1" ht="12" customHeight="1">
      <c r="B10" s="23"/>
      <c r="D10" s="147" t="s">
        <v>153</v>
      </c>
      <c r="L10" s="23"/>
    </row>
    <row r="11" spans="1:31" s="2" customFormat="1" ht="16.5" customHeight="1">
      <c r="A11" s="41"/>
      <c r="B11" s="47"/>
      <c r="C11" s="41"/>
      <c r="D11" s="41"/>
      <c r="E11" s="160" t="s">
        <v>1438</v>
      </c>
      <c r="F11" s="41"/>
      <c r="G11" s="41"/>
      <c r="H11" s="41"/>
      <c r="I11" s="41"/>
      <c r="J11" s="41"/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7" t="s">
        <v>1439</v>
      </c>
      <c r="E12" s="41"/>
      <c r="F12" s="41"/>
      <c r="G12" s="41"/>
      <c r="H12" s="41"/>
      <c r="I12" s="41"/>
      <c r="J12" s="41"/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7"/>
      <c r="C13" s="41"/>
      <c r="D13" s="41"/>
      <c r="E13" s="150" t="s">
        <v>1848</v>
      </c>
      <c r="F13" s="41"/>
      <c r="G13" s="41"/>
      <c r="H13" s="41"/>
      <c r="I13" s="41"/>
      <c r="J13" s="41"/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7"/>
      <c r="C14" s="41"/>
      <c r="D14" s="41"/>
      <c r="E14" s="41"/>
      <c r="F14" s="41"/>
      <c r="G14" s="41"/>
      <c r="H14" s="41"/>
      <c r="I14" s="41"/>
      <c r="J14" s="41"/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7"/>
      <c r="C15" s="41"/>
      <c r="D15" s="147" t="s">
        <v>18</v>
      </c>
      <c r="E15" s="41"/>
      <c r="F15" s="136" t="s">
        <v>19</v>
      </c>
      <c r="G15" s="41"/>
      <c r="H15" s="41"/>
      <c r="I15" s="147" t="s">
        <v>20</v>
      </c>
      <c r="J15" s="136" t="s">
        <v>19</v>
      </c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21</v>
      </c>
      <c r="E16" s="41"/>
      <c r="F16" s="136" t="s">
        <v>22</v>
      </c>
      <c r="G16" s="41"/>
      <c r="H16" s="41"/>
      <c r="I16" s="147" t="s">
        <v>23</v>
      </c>
      <c r="J16" s="151" t="str">
        <f>'Rekapitulace stavby'!AN8</f>
        <v>15. 1. 2024</v>
      </c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7"/>
      <c r="C17" s="41"/>
      <c r="D17" s="41"/>
      <c r="E17" s="41"/>
      <c r="F17" s="41"/>
      <c r="G17" s="41"/>
      <c r="H17" s="41"/>
      <c r="I17" s="41"/>
      <c r="J17" s="41"/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7"/>
      <c r="C18" s="41"/>
      <c r="D18" s="147" t="s">
        <v>25</v>
      </c>
      <c r="E18" s="41"/>
      <c r="F18" s="41"/>
      <c r="G18" s="41"/>
      <c r="H18" s="41"/>
      <c r="I18" s="147" t="s">
        <v>26</v>
      </c>
      <c r="J18" s="136" t="s">
        <v>19</v>
      </c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7"/>
      <c r="C19" s="41"/>
      <c r="D19" s="41"/>
      <c r="E19" s="136" t="s">
        <v>27</v>
      </c>
      <c r="F19" s="41"/>
      <c r="G19" s="41"/>
      <c r="H19" s="41"/>
      <c r="I19" s="147" t="s">
        <v>28</v>
      </c>
      <c r="J19" s="136" t="s">
        <v>19</v>
      </c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7"/>
      <c r="C20" s="41"/>
      <c r="D20" s="41"/>
      <c r="E20" s="41"/>
      <c r="F20" s="41"/>
      <c r="G20" s="41"/>
      <c r="H20" s="41"/>
      <c r="I20" s="41"/>
      <c r="J20" s="41"/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7"/>
      <c r="C21" s="41"/>
      <c r="D21" s="147" t="s">
        <v>29</v>
      </c>
      <c r="E21" s="41"/>
      <c r="F21" s="41"/>
      <c r="G21" s="41"/>
      <c r="H21" s="41"/>
      <c r="I21" s="147" t="s">
        <v>26</v>
      </c>
      <c r="J21" s="36" t="str">
        <f>'Rekapitulace stavby'!AN13</f>
        <v>Vyplň údaj</v>
      </c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7"/>
      <c r="C22" s="41"/>
      <c r="D22" s="41"/>
      <c r="E22" s="36" t="str">
        <f>'Rekapitulace stavby'!E14</f>
        <v>Vyplň údaj</v>
      </c>
      <c r="F22" s="136"/>
      <c r="G22" s="136"/>
      <c r="H22" s="136"/>
      <c r="I22" s="147" t="s">
        <v>28</v>
      </c>
      <c r="J22" s="36" t="str">
        <f>'Rekapitulace stavby'!AN14</f>
        <v>Vyplň údaj</v>
      </c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7"/>
      <c r="C23" s="41"/>
      <c r="D23" s="41"/>
      <c r="E23" s="41"/>
      <c r="F23" s="41"/>
      <c r="G23" s="41"/>
      <c r="H23" s="41"/>
      <c r="I23" s="41"/>
      <c r="J23" s="41"/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7"/>
      <c r="C24" s="41"/>
      <c r="D24" s="147" t="s">
        <v>31</v>
      </c>
      <c r="E24" s="41"/>
      <c r="F24" s="41"/>
      <c r="G24" s="41"/>
      <c r="H24" s="41"/>
      <c r="I24" s="147" t="s">
        <v>26</v>
      </c>
      <c r="J24" s="136" t="s">
        <v>19</v>
      </c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7"/>
      <c r="C25" s="41"/>
      <c r="D25" s="41"/>
      <c r="E25" s="136" t="s">
        <v>32</v>
      </c>
      <c r="F25" s="41"/>
      <c r="G25" s="41"/>
      <c r="H25" s="41"/>
      <c r="I25" s="147" t="s">
        <v>28</v>
      </c>
      <c r="J25" s="136" t="s">
        <v>19</v>
      </c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7"/>
      <c r="C26" s="41"/>
      <c r="D26" s="41"/>
      <c r="E26" s="41"/>
      <c r="F26" s="41"/>
      <c r="G26" s="41"/>
      <c r="H26" s="41"/>
      <c r="I26" s="41"/>
      <c r="J26" s="41"/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7"/>
      <c r="C27" s="41"/>
      <c r="D27" s="147" t="s">
        <v>34</v>
      </c>
      <c r="E27" s="41"/>
      <c r="F27" s="41"/>
      <c r="G27" s="41"/>
      <c r="H27" s="41"/>
      <c r="I27" s="147" t="s">
        <v>26</v>
      </c>
      <c r="J27" s="136" t="s">
        <v>19</v>
      </c>
      <c r="K27" s="41"/>
      <c r="L27" s="149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7"/>
      <c r="C28" s="41"/>
      <c r="D28" s="41"/>
      <c r="E28" s="136" t="s">
        <v>35</v>
      </c>
      <c r="F28" s="41"/>
      <c r="G28" s="41"/>
      <c r="H28" s="41"/>
      <c r="I28" s="147" t="s">
        <v>28</v>
      </c>
      <c r="J28" s="136" t="s">
        <v>19</v>
      </c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41"/>
      <c r="E29" s="41"/>
      <c r="F29" s="41"/>
      <c r="G29" s="41"/>
      <c r="H29" s="41"/>
      <c r="I29" s="41"/>
      <c r="J29" s="41"/>
      <c r="K29" s="41"/>
      <c r="L29" s="149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7"/>
      <c r="C30" s="41"/>
      <c r="D30" s="147" t="s">
        <v>36</v>
      </c>
      <c r="E30" s="41"/>
      <c r="F30" s="41"/>
      <c r="G30" s="41"/>
      <c r="H30" s="41"/>
      <c r="I30" s="41"/>
      <c r="J30" s="41"/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52"/>
      <c r="B31" s="153"/>
      <c r="C31" s="152"/>
      <c r="D31" s="152"/>
      <c r="E31" s="154" t="s">
        <v>37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1"/>
      <c r="B32" s="47"/>
      <c r="C32" s="41"/>
      <c r="D32" s="41"/>
      <c r="E32" s="41"/>
      <c r="F32" s="41"/>
      <c r="G32" s="41"/>
      <c r="H32" s="41"/>
      <c r="I32" s="41"/>
      <c r="J32" s="41"/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6"/>
      <c r="E33" s="156"/>
      <c r="F33" s="156"/>
      <c r="G33" s="156"/>
      <c r="H33" s="156"/>
      <c r="I33" s="156"/>
      <c r="J33" s="156"/>
      <c r="K33" s="156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7"/>
      <c r="C34" s="41"/>
      <c r="D34" s="157" t="s">
        <v>38</v>
      </c>
      <c r="E34" s="41"/>
      <c r="F34" s="41"/>
      <c r="G34" s="41"/>
      <c r="H34" s="41"/>
      <c r="I34" s="41"/>
      <c r="J34" s="158">
        <f>ROUND(J97,2)</f>
        <v>0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7"/>
      <c r="C35" s="41"/>
      <c r="D35" s="156"/>
      <c r="E35" s="156"/>
      <c r="F35" s="156"/>
      <c r="G35" s="156"/>
      <c r="H35" s="156"/>
      <c r="I35" s="156"/>
      <c r="J35" s="156"/>
      <c r="K35" s="156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41"/>
      <c r="F36" s="159" t="s">
        <v>40</v>
      </c>
      <c r="G36" s="41"/>
      <c r="H36" s="41"/>
      <c r="I36" s="159" t="s">
        <v>39</v>
      </c>
      <c r="J36" s="159" t="s">
        <v>41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7"/>
      <c r="C37" s="41"/>
      <c r="D37" s="160" t="s">
        <v>42</v>
      </c>
      <c r="E37" s="147" t="s">
        <v>43</v>
      </c>
      <c r="F37" s="161">
        <f>ROUND((SUM(BE97:BE188)),2)</f>
        <v>0</v>
      </c>
      <c r="G37" s="41"/>
      <c r="H37" s="41"/>
      <c r="I37" s="162">
        <v>0.21</v>
      </c>
      <c r="J37" s="161">
        <f>ROUND(((SUM(BE97:BE188))*I37),2)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7"/>
      <c r="C38" s="41"/>
      <c r="D38" s="41"/>
      <c r="E38" s="147" t="s">
        <v>44</v>
      </c>
      <c r="F38" s="161">
        <f>ROUND((SUM(BF97:BF188)),2)</f>
        <v>0</v>
      </c>
      <c r="G38" s="41"/>
      <c r="H38" s="41"/>
      <c r="I38" s="162">
        <v>0.12</v>
      </c>
      <c r="J38" s="161">
        <f>ROUND(((SUM(BF97:BF188))*I38),2)</f>
        <v>0</v>
      </c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45</v>
      </c>
      <c r="F39" s="161">
        <f>ROUND((SUM(BG97:BG188)),2)</f>
        <v>0</v>
      </c>
      <c r="G39" s="41"/>
      <c r="H39" s="41"/>
      <c r="I39" s="162">
        <v>0.21</v>
      </c>
      <c r="J39" s="161">
        <f>0</f>
        <v>0</v>
      </c>
      <c r="K39" s="41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7"/>
      <c r="C40" s="41"/>
      <c r="D40" s="41"/>
      <c r="E40" s="147" t="s">
        <v>46</v>
      </c>
      <c r="F40" s="161">
        <f>ROUND((SUM(BH97:BH188)),2)</f>
        <v>0</v>
      </c>
      <c r="G40" s="41"/>
      <c r="H40" s="41"/>
      <c r="I40" s="162">
        <v>0.12</v>
      </c>
      <c r="J40" s="161">
        <f>0</f>
        <v>0</v>
      </c>
      <c r="K40" s="4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7"/>
      <c r="C41" s="41"/>
      <c r="D41" s="41"/>
      <c r="E41" s="147" t="s">
        <v>47</v>
      </c>
      <c r="F41" s="161">
        <f>ROUND((SUM(BI97:BI188)),2)</f>
        <v>0</v>
      </c>
      <c r="G41" s="41"/>
      <c r="H41" s="41"/>
      <c r="I41" s="162">
        <v>0</v>
      </c>
      <c r="J41" s="161">
        <f>0</f>
        <v>0</v>
      </c>
      <c r="K41" s="41"/>
      <c r="L41" s="149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7"/>
      <c r="C42" s="41"/>
      <c r="D42" s="41"/>
      <c r="E42" s="41"/>
      <c r="F42" s="41"/>
      <c r="G42" s="41"/>
      <c r="H42" s="41"/>
      <c r="I42" s="41"/>
      <c r="J42" s="41"/>
      <c r="K42" s="41"/>
      <c r="L42" s="14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7"/>
      <c r="C43" s="163"/>
      <c r="D43" s="164" t="s">
        <v>48</v>
      </c>
      <c r="E43" s="165"/>
      <c r="F43" s="165"/>
      <c r="G43" s="166" t="s">
        <v>49</v>
      </c>
      <c r="H43" s="167" t="s">
        <v>50</v>
      </c>
      <c r="I43" s="165"/>
      <c r="J43" s="168">
        <f>SUM(J34:J41)</f>
        <v>0</v>
      </c>
      <c r="K43" s="169"/>
      <c r="L43" s="149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9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8" spans="1:31" s="2" customFormat="1" ht="6.95" customHeight="1">
      <c r="A48" s="4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24.95" customHeight="1">
      <c r="A49" s="41"/>
      <c r="B49" s="42"/>
      <c r="C49" s="26" t="s">
        <v>157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6.95" customHeight="1">
      <c r="A50" s="41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12" customHeight="1">
      <c r="A51" s="41"/>
      <c r="B51" s="42"/>
      <c r="C51" s="35" t="s">
        <v>16</v>
      </c>
      <c r="D51" s="43"/>
      <c r="E51" s="43"/>
      <c r="F51" s="43"/>
      <c r="G51" s="43"/>
      <c r="H51" s="43"/>
      <c r="I51" s="43"/>
      <c r="J51" s="43"/>
      <c r="K51" s="43"/>
      <c r="L51" s="149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26.25" customHeight="1">
      <c r="A52" s="41"/>
      <c r="B52" s="42"/>
      <c r="C52" s="43"/>
      <c r="D52" s="43"/>
      <c r="E52" s="174" t="str">
        <f>E7</f>
        <v>ZČU - REKONSTRUKCE POSLUCHÁREN UP 101,104,108,112 a 115</v>
      </c>
      <c r="F52" s="35"/>
      <c r="G52" s="35"/>
      <c r="H52" s="35"/>
      <c r="I52" s="43"/>
      <c r="J52" s="43"/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2:12" s="1" customFormat="1" ht="12" customHeight="1">
      <c r="B53" s="24"/>
      <c r="C53" s="35" t="s">
        <v>147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174" t="s">
        <v>150</v>
      </c>
      <c r="F54" s="25"/>
      <c r="G54" s="25"/>
      <c r="H54" s="25"/>
      <c r="I54" s="25"/>
      <c r="J54" s="25"/>
      <c r="K54" s="25"/>
      <c r="L54" s="23"/>
    </row>
    <row r="55" spans="2:12" s="1" customFormat="1" ht="12" customHeight="1">
      <c r="B55" s="24"/>
      <c r="C55" s="35" t="s">
        <v>153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41"/>
      <c r="B56" s="42"/>
      <c r="C56" s="43"/>
      <c r="D56" s="43"/>
      <c r="E56" s="295" t="s">
        <v>1438</v>
      </c>
      <c r="F56" s="43"/>
      <c r="G56" s="43"/>
      <c r="H56" s="43"/>
      <c r="I56" s="43"/>
      <c r="J56" s="43"/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12" customHeight="1">
      <c r="A57" s="41"/>
      <c r="B57" s="42"/>
      <c r="C57" s="35" t="s">
        <v>1439</v>
      </c>
      <c r="D57" s="43"/>
      <c r="E57" s="43"/>
      <c r="F57" s="43"/>
      <c r="G57" s="43"/>
      <c r="H57" s="43"/>
      <c r="I57" s="43"/>
      <c r="J57" s="43"/>
      <c r="K57" s="43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6.5" customHeight="1">
      <c r="A58" s="41"/>
      <c r="B58" s="42"/>
      <c r="C58" s="43"/>
      <c r="D58" s="43"/>
      <c r="E58" s="72" t="str">
        <f>E13</f>
        <v xml:space="preserve">D.1.4.e - Zařízení zdravotně-tecnických instalací </v>
      </c>
      <c r="F58" s="43"/>
      <c r="G58" s="43"/>
      <c r="H58" s="43"/>
      <c r="I58" s="43"/>
      <c r="J58" s="43"/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6.95" customHeight="1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2" customHeight="1">
      <c r="A60" s="41"/>
      <c r="B60" s="42"/>
      <c r="C60" s="35" t="s">
        <v>21</v>
      </c>
      <c r="D60" s="43"/>
      <c r="E60" s="43"/>
      <c r="F60" s="30" t="str">
        <f>F16</f>
        <v>Areál ZČU, Univerzitní 22, 306 14 Plzeň</v>
      </c>
      <c r="G60" s="43"/>
      <c r="H60" s="43"/>
      <c r="I60" s="35" t="s">
        <v>23</v>
      </c>
      <c r="J60" s="75" t="str">
        <f>IF(J16="","",J16)</f>
        <v>15. 1. 2024</v>
      </c>
      <c r="K60" s="43"/>
      <c r="L60" s="149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6.95" customHeight="1">
      <c r="A61" s="41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14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25.65" customHeight="1">
      <c r="A62" s="41"/>
      <c r="B62" s="42"/>
      <c r="C62" s="35" t="s">
        <v>25</v>
      </c>
      <c r="D62" s="43"/>
      <c r="E62" s="43"/>
      <c r="F62" s="30" t="str">
        <f>E19</f>
        <v>Západočeská univerzita v Plzni, Univerzitní 8, 306</v>
      </c>
      <c r="G62" s="43"/>
      <c r="H62" s="43"/>
      <c r="I62" s="35" t="s">
        <v>31</v>
      </c>
      <c r="J62" s="39" t="str">
        <f>E25</f>
        <v>ATELIER SOUKUP OPL ŠVEHLA S.R.O.</v>
      </c>
      <c r="K62" s="43"/>
      <c r="L62" s="149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31" s="2" customFormat="1" ht="15.15" customHeight="1">
      <c r="A63" s="41"/>
      <c r="B63" s="42"/>
      <c r="C63" s="35" t="s">
        <v>29</v>
      </c>
      <c r="D63" s="43"/>
      <c r="E63" s="43"/>
      <c r="F63" s="30" t="str">
        <f>IF(E22="","",E22)</f>
        <v>Vyplň údaj</v>
      </c>
      <c r="G63" s="43"/>
      <c r="H63" s="43"/>
      <c r="I63" s="35" t="s">
        <v>34</v>
      </c>
      <c r="J63" s="39" t="str">
        <f>E28</f>
        <v>Michal Jirka</v>
      </c>
      <c r="K63" s="43"/>
      <c r="L63" s="149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1:31" s="2" customFormat="1" ht="10.3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49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29.25" customHeight="1">
      <c r="A65" s="41"/>
      <c r="B65" s="42"/>
      <c r="C65" s="175" t="s">
        <v>158</v>
      </c>
      <c r="D65" s="176"/>
      <c r="E65" s="176"/>
      <c r="F65" s="176"/>
      <c r="G65" s="176"/>
      <c r="H65" s="176"/>
      <c r="I65" s="176"/>
      <c r="J65" s="177" t="s">
        <v>159</v>
      </c>
      <c r="K65" s="176"/>
      <c r="L65" s="149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10.3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49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47" s="2" customFormat="1" ht="22.8" customHeight="1">
      <c r="A67" s="41"/>
      <c r="B67" s="42"/>
      <c r="C67" s="178" t="s">
        <v>70</v>
      </c>
      <c r="D67" s="43"/>
      <c r="E67" s="43"/>
      <c r="F67" s="43"/>
      <c r="G67" s="43"/>
      <c r="H67" s="43"/>
      <c r="I67" s="43"/>
      <c r="J67" s="105">
        <f>J97</f>
        <v>0</v>
      </c>
      <c r="K67" s="43"/>
      <c r="L67" s="149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U67" s="20" t="s">
        <v>160</v>
      </c>
    </row>
    <row r="68" spans="1:31" s="9" customFormat="1" ht="24.95" customHeight="1">
      <c r="A68" s="9"/>
      <c r="B68" s="179"/>
      <c r="C68" s="180"/>
      <c r="D68" s="181" t="s">
        <v>180</v>
      </c>
      <c r="E68" s="182"/>
      <c r="F68" s="182"/>
      <c r="G68" s="182"/>
      <c r="H68" s="182"/>
      <c r="I68" s="182"/>
      <c r="J68" s="183">
        <f>J98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8"/>
      <c r="D69" s="186" t="s">
        <v>1849</v>
      </c>
      <c r="E69" s="187"/>
      <c r="F69" s="187"/>
      <c r="G69" s="187"/>
      <c r="H69" s="187"/>
      <c r="I69" s="187"/>
      <c r="J69" s="188">
        <f>J99</f>
        <v>0</v>
      </c>
      <c r="K69" s="128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8"/>
      <c r="D70" s="186" t="s">
        <v>1850</v>
      </c>
      <c r="E70" s="187"/>
      <c r="F70" s="187"/>
      <c r="G70" s="187"/>
      <c r="H70" s="187"/>
      <c r="I70" s="187"/>
      <c r="J70" s="188">
        <f>J107</f>
        <v>0</v>
      </c>
      <c r="K70" s="128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8"/>
      <c r="D71" s="186" t="s">
        <v>1851</v>
      </c>
      <c r="E71" s="187"/>
      <c r="F71" s="187"/>
      <c r="G71" s="187"/>
      <c r="H71" s="187"/>
      <c r="I71" s="187"/>
      <c r="J71" s="188">
        <f>J131</f>
        <v>0</v>
      </c>
      <c r="K71" s="128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28"/>
      <c r="D72" s="186" t="s">
        <v>1852</v>
      </c>
      <c r="E72" s="187"/>
      <c r="F72" s="187"/>
      <c r="G72" s="187"/>
      <c r="H72" s="187"/>
      <c r="I72" s="187"/>
      <c r="J72" s="188">
        <f>J155</f>
        <v>0</v>
      </c>
      <c r="K72" s="128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28"/>
      <c r="D73" s="186" t="s">
        <v>1853</v>
      </c>
      <c r="E73" s="187"/>
      <c r="F73" s="187"/>
      <c r="G73" s="187"/>
      <c r="H73" s="187"/>
      <c r="I73" s="187"/>
      <c r="J73" s="188">
        <f>J176</f>
        <v>0</v>
      </c>
      <c r="K73" s="128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9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9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9" spans="1:31" s="2" customFormat="1" ht="6.95" customHeight="1">
      <c r="A79" s="41"/>
      <c r="B79" s="64"/>
      <c r="C79" s="65"/>
      <c r="D79" s="65"/>
      <c r="E79" s="65"/>
      <c r="F79" s="65"/>
      <c r="G79" s="65"/>
      <c r="H79" s="65"/>
      <c r="I79" s="65"/>
      <c r="J79" s="65"/>
      <c r="K79" s="65"/>
      <c r="L79" s="149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24.95" customHeight="1">
      <c r="A80" s="41"/>
      <c r="B80" s="42"/>
      <c r="C80" s="26" t="s">
        <v>192</v>
      </c>
      <c r="D80" s="43"/>
      <c r="E80" s="43"/>
      <c r="F80" s="43"/>
      <c r="G80" s="43"/>
      <c r="H80" s="43"/>
      <c r="I80" s="43"/>
      <c r="J80" s="43"/>
      <c r="K80" s="43"/>
      <c r="L80" s="149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9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5" t="s">
        <v>16</v>
      </c>
      <c r="D82" s="43"/>
      <c r="E82" s="43"/>
      <c r="F82" s="43"/>
      <c r="G82" s="43"/>
      <c r="H82" s="43"/>
      <c r="I82" s="43"/>
      <c r="J82" s="43"/>
      <c r="K82" s="43"/>
      <c r="L82" s="149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26.25" customHeight="1">
      <c r="A83" s="41"/>
      <c r="B83" s="42"/>
      <c r="C83" s="43"/>
      <c r="D83" s="43"/>
      <c r="E83" s="174" t="str">
        <f>E7</f>
        <v>ZČU - REKONSTRUKCE POSLUCHÁREN UP 101,104,108,112 a 115</v>
      </c>
      <c r="F83" s="35"/>
      <c r="G83" s="35"/>
      <c r="H83" s="35"/>
      <c r="I83" s="43"/>
      <c r="J83" s="43"/>
      <c r="K83" s="43"/>
      <c r="L83" s="149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2:12" s="1" customFormat="1" ht="12" customHeight="1">
      <c r="B84" s="24"/>
      <c r="C84" s="35" t="s">
        <v>147</v>
      </c>
      <c r="D84" s="25"/>
      <c r="E84" s="25"/>
      <c r="F84" s="25"/>
      <c r="G84" s="25"/>
      <c r="H84" s="25"/>
      <c r="I84" s="25"/>
      <c r="J84" s="25"/>
      <c r="K84" s="25"/>
      <c r="L84" s="23"/>
    </row>
    <row r="85" spans="2:12" s="1" customFormat="1" ht="16.5" customHeight="1">
      <c r="B85" s="24"/>
      <c r="C85" s="25"/>
      <c r="D85" s="25"/>
      <c r="E85" s="174" t="s">
        <v>150</v>
      </c>
      <c r="F85" s="25"/>
      <c r="G85" s="25"/>
      <c r="H85" s="25"/>
      <c r="I85" s="25"/>
      <c r="J85" s="25"/>
      <c r="K85" s="25"/>
      <c r="L85" s="23"/>
    </row>
    <row r="86" spans="2:12" s="1" customFormat="1" ht="12" customHeight="1">
      <c r="B86" s="24"/>
      <c r="C86" s="35" t="s">
        <v>153</v>
      </c>
      <c r="D86" s="25"/>
      <c r="E86" s="25"/>
      <c r="F86" s="25"/>
      <c r="G86" s="25"/>
      <c r="H86" s="25"/>
      <c r="I86" s="25"/>
      <c r="J86" s="25"/>
      <c r="K86" s="25"/>
      <c r="L86" s="23"/>
    </row>
    <row r="87" spans="1:31" s="2" customFormat="1" ht="16.5" customHeight="1">
      <c r="A87" s="41"/>
      <c r="B87" s="42"/>
      <c r="C87" s="43"/>
      <c r="D87" s="43"/>
      <c r="E87" s="295" t="s">
        <v>1438</v>
      </c>
      <c r="F87" s="43"/>
      <c r="G87" s="43"/>
      <c r="H87" s="43"/>
      <c r="I87" s="43"/>
      <c r="J87" s="43"/>
      <c r="K87" s="43"/>
      <c r="L87" s="149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2" customHeight="1">
      <c r="A88" s="41"/>
      <c r="B88" s="42"/>
      <c r="C88" s="35" t="s">
        <v>1439</v>
      </c>
      <c r="D88" s="43"/>
      <c r="E88" s="43"/>
      <c r="F88" s="43"/>
      <c r="G88" s="43"/>
      <c r="H88" s="43"/>
      <c r="I88" s="43"/>
      <c r="J88" s="43"/>
      <c r="K88" s="43"/>
      <c r="L88" s="149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6.5" customHeight="1">
      <c r="A89" s="41"/>
      <c r="B89" s="42"/>
      <c r="C89" s="43"/>
      <c r="D89" s="43"/>
      <c r="E89" s="72" t="str">
        <f>E13</f>
        <v xml:space="preserve">D.1.4.e - Zařízení zdravotně-tecnických instalací </v>
      </c>
      <c r="F89" s="43"/>
      <c r="G89" s="43"/>
      <c r="H89" s="43"/>
      <c r="I89" s="43"/>
      <c r="J89" s="43"/>
      <c r="K89" s="43"/>
      <c r="L89" s="149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49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2" customHeight="1">
      <c r="A91" s="41"/>
      <c r="B91" s="42"/>
      <c r="C91" s="35" t="s">
        <v>21</v>
      </c>
      <c r="D91" s="43"/>
      <c r="E91" s="43"/>
      <c r="F91" s="30" t="str">
        <f>F16</f>
        <v>Areál ZČU, Univerzitní 22, 306 14 Plzeň</v>
      </c>
      <c r="G91" s="43"/>
      <c r="H91" s="43"/>
      <c r="I91" s="35" t="s">
        <v>23</v>
      </c>
      <c r="J91" s="75" t="str">
        <f>IF(J16="","",J16)</f>
        <v>15. 1. 2024</v>
      </c>
      <c r="K91" s="43"/>
      <c r="L91" s="149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149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25.65" customHeight="1">
      <c r="A93" s="41"/>
      <c r="B93" s="42"/>
      <c r="C93" s="35" t="s">
        <v>25</v>
      </c>
      <c r="D93" s="43"/>
      <c r="E93" s="43"/>
      <c r="F93" s="30" t="str">
        <f>E19</f>
        <v>Západočeská univerzita v Plzni, Univerzitní 8, 306</v>
      </c>
      <c r="G93" s="43"/>
      <c r="H93" s="43"/>
      <c r="I93" s="35" t="s">
        <v>31</v>
      </c>
      <c r="J93" s="39" t="str">
        <f>E25</f>
        <v>ATELIER SOUKUP OPL ŠVEHLA S.R.O.</v>
      </c>
      <c r="K93" s="43"/>
      <c r="L93" s="149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15.15" customHeight="1">
      <c r="A94" s="41"/>
      <c r="B94" s="42"/>
      <c r="C94" s="35" t="s">
        <v>29</v>
      </c>
      <c r="D94" s="43"/>
      <c r="E94" s="43"/>
      <c r="F94" s="30" t="str">
        <f>IF(E22="","",E22)</f>
        <v>Vyplň údaj</v>
      </c>
      <c r="G94" s="43"/>
      <c r="H94" s="43"/>
      <c r="I94" s="35" t="s">
        <v>34</v>
      </c>
      <c r="J94" s="39" t="str">
        <f>E28</f>
        <v>Michal Jirka</v>
      </c>
      <c r="K94" s="43"/>
      <c r="L94" s="149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149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11" customFormat="1" ht="29.25" customHeight="1">
      <c r="A96" s="190"/>
      <c r="B96" s="191"/>
      <c r="C96" s="192" t="s">
        <v>193</v>
      </c>
      <c r="D96" s="193" t="s">
        <v>57</v>
      </c>
      <c r="E96" s="193" t="s">
        <v>53</v>
      </c>
      <c r="F96" s="193" t="s">
        <v>54</v>
      </c>
      <c r="G96" s="193" t="s">
        <v>194</v>
      </c>
      <c r="H96" s="193" t="s">
        <v>195</v>
      </c>
      <c r="I96" s="193" t="s">
        <v>196</v>
      </c>
      <c r="J96" s="193" t="s">
        <v>159</v>
      </c>
      <c r="K96" s="194" t="s">
        <v>197</v>
      </c>
      <c r="L96" s="195"/>
      <c r="M96" s="95" t="s">
        <v>19</v>
      </c>
      <c r="N96" s="96" t="s">
        <v>42</v>
      </c>
      <c r="O96" s="96" t="s">
        <v>198</v>
      </c>
      <c r="P96" s="96" t="s">
        <v>199</v>
      </c>
      <c r="Q96" s="96" t="s">
        <v>200</v>
      </c>
      <c r="R96" s="96" t="s">
        <v>201</v>
      </c>
      <c r="S96" s="96" t="s">
        <v>202</v>
      </c>
      <c r="T96" s="97" t="s">
        <v>203</v>
      </c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</row>
    <row r="97" spans="1:63" s="2" customFormat="1" ht="22.8" customHeight="1">
      <c r="A97" s="41"/>
      <c r="B97" s="42"/>
      <c r="C97" s="102" t="s">
        <v>204</v>
      </c>
      <c r="D97" s="43"/>
      <c r="E97" s="43"/>
      <c r="F97" s="43"/>
      <c r="G97" s="43"/>
      <c r="H97" s="43"/>
      <c r="I97" s="43"/>
      <c r="J97" s="196">
        <f>BK97</f>
        <v>0</v>
      </c>
      <c r="K97" s="43"/>
      <c r="L97" s="47"/>
      <c r="M97" s="98"/>
      <c r="N97" s="197"/>
      <c r="O97" s="99"/>
      <c r="P97" s="198">
        <f>P98</f>
        <v>0</v>
      </c>
      <c r="Q97" s="99"/>
      <c r="R97" s="198">
        <f>R98</f>
        <v>0.0634482785</v>
      </c>
      <c r="S97" s="99"/>
      <c r="T97" s="199">
        <f>T98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71</v>
      </c>
      <c r="AU97" s="20" t="s">
        <v>160</v>
      </c>
      <c r="BK97" s="200">
        <f>BK98</f>
        <v>0</v>
      </c>
    </row>
    <row r="98" spans="1:63" s="12" customFormat="1" ht="25.9" customHeight="1">
      <c r="A98" s="12"/>
      <c r="B98" s="201"/>
      <c r="C98" s="202"/>
      <c r="D98" s="203" t="s">
        <v>71</v>
      </c>
      <c r="E98" s="204" t="s">
        <v>876</v>
      </c>
      <c r="F98" s="204" t="s">
        <v>877</v>
      </c>
      <c r="G98" s="202"/>
      <c r="H98" s="202"/>
      <c r="I98" s="205"/>
      <c r="J98" s="206">
        <f>BK98</f>
        <v>0</v>
      </c>
      <c r="K98" s="202"/>
      <c r="L98" s="207"/>
      <c r="M98" s="208"/>
      <c r="N98" s="209"/>
      <c r="O98" s="209"/>
      <c r="P98" s="210">
        <f>P99+P107+P131+P155+P176</f>
        <v>0</v>
      </c>
      <c r="Q98" s="209"/>
      <c r="R98" s="210">
        <f>R99+R107+R131+R155+R176</f>
        <v>0.0634482785</v>
      </c>
      <c r="S98" s="209"/>
      <c r="T98" s="211">
        <f>T99+T107+T131+T155+T176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2" t="s">
        <v>81</v>
      </c>
      <c r="AT98" s="213" t="s">
        <v>71</v>
      </c>
      <c r="AU98" s="213" t="s">
        <v>72</v>
      </c>
      <c r="AY98" s="212" t="s">
        <v>207</v>
      </c>
      <c r="BK98" s="214">
        <f>BK99+BK107+BK131+BK155+BK176</f>
        <v>0</v>
      </c>
    </row>
    <row r="99" spans="1:63" s="12" customFormat="1" ht="22.8" customHeight="1">
      <c r="A99" s="12"/>
      <c r="B99" s="201"/>
      <c r="C99" s="202"/>
      <c r="D99" s="203" t="s">
        <v>71</v>
      </c>
      <c r="E99" s="215" t="s">
        <v>1854</v>
      </c>
      <c r="F99" s="215" t="s">
        <v>1855</v>
      </c>
      <c r="G99" s="202"/>
      <c r="H99" s="202"/>
      <c r="I99" s="205"/>
      <c r="J99" s="216">
        <f>BK99</f>
        <v>0</v>
      </c>
      <c r="K99" s="202"/>
      <c r="L99" s="207"/>
      <c r="M99" s="208"/>
      <c r="N99" s="209"/>
      <c r="O99" s="209"/>
      <c r="P99" s="210">
        <f>SUM(P100:P106)</f>
        <v>0</v>
      </c>
      <c r="Q99" s="209"/>
      <c r="R99" s="210">
        <f>SUM(R100:R106)</f>
        <v>0.00033000000000000005</v>
      </c>
      <c r="S99" s="209"/>
      <c r="T99" s="211">
        <f>SUM(T100:T106)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2" t="s">
        <v>79</v>
      </c>
      <c r="AT99" s="213" t="s">
        <v>71</v>
      </c>
      <c r="AU99" s="213" t="s">
        <v>79</v>
      </c>
      <c r="AY99" s="212" t="s">
        <v>207</v>
      </c>
      <c r="BK99" s="214">
        <f>SUM(BK100:BK106)</f>
        <v>0</v>
      </c>
    </row>
    <row r="100" spans="1:65" s="2" customFormat="1" ht="24.15" customHeight="1">
      <c r="A100" s="41"/>
      <c r="B100" s="42"/>
      <c r="C100" s="217" t="s">
        <v>79</v>
      </c>
      <c r="D100" s="217" t="s">
        <v>209</v>
      </c>
      <c r="E100" s="218" t="s">
        <v>1856</v>
      </c>
      <c r="F100" s="219" t="s">
        <v>1857</v>
      </c>
      <c r="G100" s="220" t="s">
        <v>654</v>
      </c>
      <c r="H100" s="221">
        <v>4</v>
      </c>
      <c r="I100" s="222"/>
      <c r="J100" s="223">
        <f>ROUND(I100*H100,2)</f>
        <v>0</v>
      </c>
      <c r="K100" s="219" t="s">
        <v>213</v>
      </c>
      <c r="L100" s="47"/>
      <c r="M100" s="224" t="s">
        <v>19</v>
      </c>
      <c r="N100" s="225" t="s">
        <v>43</v>
      </c>
      <c r="O100" s="87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8" t="s">
        <v>111</v>
      </c>
      <c r="AT100" s="228" t="s">
        <v>209</v>
      </c>
      <c r="AU100" s="228" t="s">
        <v>81</v>
      </c>
      <c r="AY100" s="20" t="s">
        <v>207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20" t="s">
        <v>79</v>
      </c>
      <c r="BK100" s="229">
        <f>ROUND(I100*H100,2)</f>
        <v>0</v>
      </c>
      <c r="BL100" s="20" t="s">
        <v>111</v>
      </c>
      <c r="BM100" s="228" t="s">
        <v>81</v>
      </c>
    </row>
    <row r="101" spans="1:47" s="2" customFormat="1" ht="12">
      <c r="A101" s="41"/>
      <c r="B101" s="42"/>
      <c r="C101" s="43"/>
      <c r="D101" s="230" t="s">
        <v>215</v>
      </c>
      <c r="E101" s="43"/>
      <c r="F101" s="231" t="s">
        <v>1858</v>
      </c>
      <c r="G101" s="43"/>
      <c r="H101" s="43"/>
      <c r="I101" s="232"/>
      <c r="J101" s="43"/>
      <c r="K101" s="43"/>
      <c r="L101" s="47"/>
      <c r="M101" s="233"/>
      <c r="N101" s="23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215</v>
      </c>
      <c r="AU101" s="20" t="s">
        <v>81</v>
      </c>
    </row>
    <row r="102" spans="1:47" s="2" customFormat="1" ht="12">
      <c r="A102" s="41"/>
      <c r="B102" s="42"/>
      <c r="C102" s="43"/>
      <c r="D102" s="235" t="s">
        <v>217</v>
      </c>
      <c r="E102" s="43"/>
      <c r="F102" s="236" t="s">
        <v>1859</v>
      </c>
      <c r="G102" s="43"/>
      <c r="H102" s="43"/>
      <c r="I102" s="232"/>
      <c r="J102" s="43"/>
      <c r="K102" s="43"/>
      <c r="L102" s="47"/>
      <c r="M102" s="233"/>
      <c r="N102" s="23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217</v>
      </c>
      <c r="AU102" s="20" t="s">
        <v>81</v>
      </c>
    </row>
    <row r="103" spans="1:65" s="2" customFormat="1" ht="24.15" customHeight="1">
      <c r="A103" s="41"/>
      <c r="B103" s="42"/>
      <c r="C103" s="269" t="s">
        <v>81</v>
      </c>
      <c r="D103" s="269" t="s">
        <v>223</v>
      </c>
      <c r="E103" s="270" t="s">
        <v>1860</v>
      </c>
      <c r="F103" s="271" t="s">
        <v>1861</v>
      </c>
      <c r="G103" s="272" t="s">
        <v>654</v>
      </c>
      <c r="H103" s="273">
        <v>1</v>
      </c>
      <c r="I103" s="274"/>
      <c r="J103" s="275">
        <f>ROUND(I103*H103,2)</f>
        <v>0</v>
      </c>
      <c r="K103" s="271" t="s">
        <v>213</v>
      </c>
      <c r="L103" s="276"/>
      <c r="M103" s="277" t="s">
        <v>19</v>
      </c>
      <c r="N103" s="278" t="s">
        <v>43</v>
      </c>
      <c r="O103" s="87"/>
      <c r="P103" s="226">
        <f>O103*H103</f>
        <v>0</v>
      </c>
      <c r="Q103" s="226">
        <v>9E-05</v>
      </c>
      <c r="R103" s="226">
        <f>Q103*H103</f>
        <v>9E-05</v>
      </c>
      <c r="S103" s="226">
        <v>0</v>
      </c>
      <c r="T103" s="22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8" t="s">
        <v>227</v>
      </c>
      <c r="AT103" s="228" t="s">
        <v>223</v>
      </c>
      <c r="AU103" s="228" t="s">
        <v>81</v>
      </c>
      <c r="AY103" s="20" t="s">
        <v>207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20" t="s">
        <v>79</v>
      </c>
      <c r="BK103" s="229">
        <f>ROUND(I103*H103,2)</f>
        <v>0</v>
      </c>
      <c r="BL103" s="20" t="s">
        <v>111</v>
      </c>
      <c r="BM103" s="228" t="s">
        <v>1862</v>
      </c>
    </row>
    <row r="104" spans="1:47" s="2" customFormat="1" ht="12">
      <c r="A104" s="41"/>
      <c r="B104" s="42"/>
      <c r="C104" s="43"/>
      <c r="D104" s="230" t="s">
        <v>215</v>
      </c>
      <c r="E104" s="43"/>
      <c r="F104" s="231" t="s">
        <v>1861</v>
      </c>
      <c r="G104" s="43"/>
      <c r="H104" s="43"/>
      <c r="I104" s="232"/>
      <c r="J104" s="43"/>
      <c r="K104" s="43"/>
      <c r="L104" s="47"/>
      <c r="M104" s="233"/>
      <c r="N104" s="234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215</v>
      </c>
      <c r="AU104" s="20" t="s">
        <v>81</v>
      </c>
    </row>
    <row r="105" spans="1:65" s="2" customFormat="1" ht="24.15" customHeight="1">
      <c r="A105" s="41"/>
      <c r="B105" s="42"/>
      <c r="C105" s="269" t="s">
        <v>92</v>
      </c>
      <c r="D105" s="269" t="s">
        <v>223</v>
      </c>
      <c r="E105" s="270" t="s">
        <v>1863</v>
      </c>
      <c r="F105" s="271" t="s">
        <v>1864</v>
      </c>
      <c r="G105" s="272" t="s">
        <v>654</v>
      </c>
      <c r="H105" s="273">
        <v>3</v>
      </c>
      <c r="I105" s="274"/>
      <c r="J105" s="275">
        <f>ROUND(I105*H105,2)</f>
        <v>0</v>
      </c>
      <c r="K105" s="271" t="s">
        <v>213</v>
      </c>
      <c r="L105" s="276"/>
      <c r="M105" s="277" t="s">
        <v>19</v>
      </c>
      <c r="N105" s="278" t="s">
        <v>43</v>
      </c>
      <c r="O105" s="87"/>
      <c r="P105" s="226">
        <f>O105*H105</f>
        <v>0</v>
      </c>
      <c r="Q105" s="226">
        <v>8E-05</v>
      </c>
      <c r="R105" s="226">
        <f>Q105*H105</f>
        <v>0.00024000000000000003</v>
      </c>
      <c r="S105" s="226">
        <v>0</v>
      </c>
      <c r="T105" s="22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28" t="s">
        <v>227</v>
      </c>
      <c r="AT105" s="228" t="s">
        <v>223</v>
      </c>
      <c r="AU105" s="228" t="s">
        <v>81</v>
      </c>
      <c r="AY105" s="20" t="s">
        <v>207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20" t="s">
        <v>79</v>
      </c>
      <c r="BK105" s="229">
        <f>ROUND(I105*H105,2)</f>
        <v>0</v>
      </c>
      <c r="BL105" s="20" t="s">
        <v>111</v>
      </c>
      <c r="BM105" s="228" t="s">
        <v>1865</v>
      </c>
    </row>
    <row r="106" spans="1:47" s="2" customFormat="1" ht="12">
      <c r="A106" s="41"/>
      <c r="B106" s="42"/>
      <c r="C106" s="43"/>
      <c r="D106" s="230" t="s">
        <v>215</v>
      </c>
      <c r="E106" s="43"/>
      <c r="F106" s="231" t="s">
        <v>1864</v>
      </c>
      <c r="G106" s="43"/>
      <c r="H106" s="43"/>
      <c r="I106" s="232"/>
      <c r="J106" s="43"/>
      <c r="K106" s="43"/>
      <c r="L106" s="47"/>
      <c r="M106" s="233"/>
      <c r="N106" s="23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215</v>
      </c>
      <c r="AU106" s="20" t="s">
        <v>81</v>
      </c>
    </row>
    <row r="107" spans="1:63" s="12" customFormat="1" ht="22.8" customHeight="1">
      <c r="A107" s="12"/>
      <c r="B107" s="201"/>
      <c r="C107" s="202"/>
      <c r="D107" s="203" t="s">
        <v>71</v>
      </c>
      <c r="E107" s="215" t="s">
        <v>1866</v>
      </c>
      <c r="F107" s="215" t="s">
        <v>1867</v>
      </c>
      <c r="G107" s="202"/>
      <c r="H107" s="202"/>
      <c r="I107" s="205"/>
      <c r="J107" s="216">
        <f>BK107</f>
        <v>0</v>
      </c>
      <c r="K107" s="202"/>
      <c r="L107" s="207"/>
      <c r="M107" s="208"/>
      <c r="N107" s="209"/>
      <c r="O107" s="209"/>
      <c r="P107" s="210">
        <f>SUM(P108:P130)</f>
        <v>0</v>
      </c>
      <c r="Q107" s="209"/>
      <c r="R107" s="210">
        <f>SUM(R108:R130)</f>
        <v>0.054552491999999994</v>
      </c>
      <c r="S107" s="209"/>
      <c r="T107" s="211">
        <f>SUM(T108:T130)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12" t="s">
        <v>79</v>
      </c>
      <c r="AT107" s="213" t="s">
        <v>71</v>
      </c>
      <c r="AU107" s="213" t="s">
        <v>79</v>
      </c>
      <c r="AY107" s="212" t="s">
        <v>207</v>
      </c>
      <c r="BK107" s="214">
        <f>SUM(BK108:BK130)</f>
        <v>0</v>
      </c>
    </row>
    <row r="108" spans="1:65" s="2" customFormat="1" ht="37.8" customHeight="1">
      <c r="A108" s="41"/>
      <c r="B108" s="42"/>
      <c r="C108" s="217" t="s">
        <v>111</v>
      </c>
      <c r="D108" s="217" t="s">
        <v>209</v>
      </c>
      <c r="E108" s="218" t="s">
        <v>1868</v>
      </c>
      <c r="F108" s="219" t="s">
        <v>1869</v>
      </c>
      <c r="G108" s="220" t="s">
        <v>345</v>
      </c>
      <c r="H108" s="221">
        <v>2</v>
      </c>
      <c r="I108" s="222"/>
      <c r="J108" s="223">
        <f>ROUND(I108*H108,2)</f>
        <v>0</v>
      </c>
      <c r="K108" s="219" t="s">
        <v>331</v>
      </c>
      <c r="L108" s="47"/>
      <c r="M108" s="224" t="s">
        <v>19</v>
      </c>
      <c r="N108" s="225" t="s">
        <v>43</v>
      </c>
      <c r="O108" s="87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8" t="s">
        <v>111</v>
      </c>
      <c r="AT108" s="228" t="s">
        <v>209</v>
      </c>
      <c r="AU108" s="228" t="s">
        <v>81</v>
      </c>
      <c r="AY108" s="20" t="s">
        <v>207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20" t="s">
        <v>79</v>
      </c>
      <c r="BK108" s="229">
        <f>ROUND(I108*H108,2)</f>
        <v>0</v>
      </c>
      <c r="BL108" s="20" t="s">
        <v>111</v>
      </c>
      <c r="BM108" s="228" t="s">
        <v>227</v>
      </c>
    </row>
    <row r="109" spans="1:47" s="2" customFormat="1" ht="12">
      <c r="A109" s="41"/>
      <c r="B109" s="42"/>
      <c r="C109" s="43"/>
      <c r="D109" s="230" t="s">
        <v>215</v>
      </c>
      <c r="E109" s="43"/>
      <c r="F109" s="231" t="s">
        <v>1869</v>
      </c>
      <c r="G109" s="43"/>
      <c r="H109" s="43"/>
      <c r="I109" s="232"/>
      <c r="J109" s="43"/>
      <c r="K109" s="43"/>
      <c r="L109" s="47"/>
      <c r="M109" s="233"/>
      <c r="N109" s="23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215</v>
      </c>
      <c r="AU109" s="20" t="s">
        <v>81</v>
      </c>
    </row>
    <row r="110" spans="1:65" s="2" customFormat="1" ht="16.5" customHeight="1">
      <c r="A110" s="41"/>
      <c r="B110" s="42"/>
      <c r="C110" s="217" t="s">
        <v>241</v>
      </c>
      <c r="D110" s="217" t="s">
        <v>209</v>
      </c>
      <c r="E110" s="218" t="s">
        <v>1870</v>
      </c>
      <c r="F110" s="219" t="s">
        <v>1871</v>
      </c>
      <c r="G110" s="220" t="s">
        <v>654</v>
      </c>
      <c r="H110" s="221">
        <v>2</v>
      </c>
      <c r="I110" s="222"/>
      <c r="J110" s="223">
        <f>ROUND(I110*H110,2)</f>
        <v>0</v>
      </c>
      <c r="K110" s="219" t="s">
        <v>213</v>
      </c>
      <c r="L110" s="47"/>
      <c r="M110" s="224" t="s">
        <v>19</v>
      </c>
      <c r="N110" s="225" t="s">
        <v>43</v>
      </c>
      <c r="O110" s="87"/>
      <c r="P110" s="226">
        <f>O110*H110</f>
        <v>0</v>
      </c>
      <c r="Q110" s="226">
        <v>0.0007296</v>
      </c>
      <c r="R110" s="226">
        <f>Q110*H110</f>
        <v>0.0014592</v>
      </c>
      <c r="S110" s="226">
        <v>0</v>
      </c>
      <c r="T110" s="22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8" t="s">
        <v>111</v>
      </c>
      <c r="AT110" s="228" t="s">
        <v>209</v>
      </c>
      <c r="AU110" s="228" t="s">
        <v>81</v>
      </c>
      <c r="AY110" s="20" t="s">
        <v>207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20" t="s">
        <v>79</v>
      </c>
      <c r="BK110" s="229">
        <f>ROUND(I110*H110,2)</f>
        <v>0</v>
      </c>
      <c r="BL110" s="20" t="s">
        <v>111</v>
      </c>
      <c r="BM110" s="228" t="s">
        <v>282</v>
      </c>
    </row>
    <row r="111" spans="1:47" s="2" customFormat="1" ht="12">
      <c r="A111" s="41"/>
      <c r="B111" s="42"/>
      <c r="C111" s="43"/>
      <c r="D111" s="230" t="s">
        <v>215</v>
      </c>
      <c r="E111" s="43"/>
      <c r="F111" s="231" t="s">
        <v>1872</v>
      </c>
      <c r="G111" s="43"/>
      <c r="H111" s="43"/>
      <c r="I111" s="232"/>
      <c r="J111" s="43"/>
      <c r="K111" s="43"/>
      <c r="L111" s="47"/>
      <c r="M111" s="233"/>
      <c r="N111" s="23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215</v>
      </c>
      <c r="AU111" s="20" t="s">
        <v>81</v>
      </c>
    </row>
    <row r="112" spans="1:47" s="2" customFormat="1" ht="12">
      <c r="A112" s="41"/>
      <c r="B112" s="42"/>
      <c r="C112" s="43"/>
      <c r="D112" s="235" t="s">
        <v>217</v>
      </c>
      <c r="E112" s="43"/>
      <c r="F112" s="236" t="s">
        <v>1873</v>
      </c>
      <c r="G112" s="43"/>
      <c r="H112" s="43"/>
      <c r="I112" s="232"/>
      <c r="J112" s="43"/>
      <c r="K112" s="43"/>
      <c r="L112" s="47"/>
      <c r="M112" s="233"/>
      <c r="N112" s="23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217</v>
      </c>
      <c r="AU112" s="20" t="s">
        <v>81</v>
      </c>
    </row>
    <row r="113" spans="1:65" s="2" customFormat="1" ht="16.5" customHeight="1">
      <c r="A113" s="41"/>
      <c r="B113" s="42"/>
      <c r="C113" s="217" t="s">
        <v>250</v>
      </c>
      <c r="D113" s="217" t="s">
        <v>209</v>
      </c>
      <c r="E113" s="218" t="s">
        <v>1874</v>
      </c>
      <c r="F113" s="219" t="s">
        <v>1875</v>
      </c>
      <c r="G113" s="220" t="s">
        <v>654</v>
      </c>
      <c r="H113" s="221">
        <v>4.2</v>
      </c>
      <c r="I113" s="222"/>
      <c r="J113" s="223">
        <f>ROUND(I113*H113,2)</f>
        <v>0</v>
      </c>
      <c r="K113" s="219" t="s">
        <v>213</v>
      </c>
      <c r="L113" s="47"/>
      <c r="M113" s="224" t="s">
        <v>19</v>
      </c>
      <c r="N113" s="225" t="s">
        <v>43</v>
      </c>
      <c r="O113" s="87"/>
      <c r="P113" s="226">
        <f>O113*H113</f>
        <v>0</v>
      </c>
      <c r="Q113" s="226">
        <v>0.0004765</v>
      </c>
      <c r="R113" s="226">
        <f>Q113*H113</f>
        <v>0.0020013</v>
      </c>
      <c r="S113" s="226">
        <v>0</v>
      </c>
      <c r="T113" s="22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28" t="s">
        <v>111</v>
      </c>
      <c r="AT113" s="228" t="s">
        <v>209</v>
      </c>
      <c r="AU113" s="228" t="s">
        <v>81</v>
      </c>
      <c r="AY113" s="20" t="s">
        <v>207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20" t="s">
        <v>79</v>
      </c>
      <c r="BK113" s="229">
        <f>ROUND(I113*H113,2)</f>
        <v>0</v>
      </c>
      <c r="BL113" s="20" t="s">
        <v>111</v>
      </c>
      <c r="BM113" s="228" t="s">
        <v>8</v>
      </c>
    </row>
    <row r="114" spans="1:47" s="2" customFormat="1" ht="12">
      <c r="A114" s="41"/>
      <c r="B114" s="42"/>
      <c r="C114" s="43"/>
      <c r="D114" s="230" t="s">
        <v>215</v>
      </c>
      <c r="E114" s="43"/>
      <c r="F114" s="231" t="s">
        <v>1876</v>
      </c>
      <c r="G114" s="43"/>
      <c r="H114" s="43"/>
      <c r="I114" s="232"/>
      <c r="J114" s="43"/>
      <c r="K114" s="43"/>
      <c r="L114" s="47"/>
      <c r="M114" s="233"/>
      <c r="N114" s="23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215</v>
      </c>
      <c r="AU114" s="20" t="s">
        <v>81</v>
      </c>
    </row>
    <row r="115" spans="1:47" s="2" customFormat="1" ht="12">
      <c r="A115" s="41"/>
      <c r="B115" s="42"/>
      <c r="C115" s="43"/>
      <c r="D115" s="235" t="s">
        <v>217</v>
      </c>
      <c r="E115" s="43"/>
      <c r="F115" s="236" t="s">
        <v>1877</v>
      </c>
      <c r="G115" s="43"/>
      <c r="H115" s="43"/>
      <c r="I115" s="232"/>
      <c r="J115" s="43"/>
      <c r="K115" s="43"/>
      <c r="L115" s="47"/>
      <c r="M115" s="233"/>
      <c r="N115" s="23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217</v>
      </c>
      <c r="AU115" s="20" t="s">
        <v>81</v>
      </c>
    </row>
    <row r="116" spans="1:65" s="2" customFormat="1" ht="16.5" customHeight="1">
      <c r="A116" s="41"/>
      <c r="B116" s="42"/>
      <c r="C116" s="217" t="s">
        <v>257</v>
      </c>
      <c r="D116" s="217" t="s">
        <v>209</v>
      </c>
      <c r="E116" s="218" t="s">
        <v>1878</v>
      </c>
      <c r="F116" s="219" t="s">
        <v>1879</v>
      </c>
      <c r="G116" s="220" t="s">
        <v>1410</v>
      </c>
      <c r="H116" s="221">
        <v>5</v>
      </c>
      <c r="I116" s="222"/>
      <c r="J116" s="223">
        <f>ROUND(I116*H116,2)</f>
        <v>0</v>
      </c>
      <c r="K116" s="219" t="s">
        <v>331</v>
      </c>
      <c r="L116" s="47"/>
      <c r="M116" s="224" t="s">
        <v>19</v>
      </c>
      <c r="N116" s="225" t="s">
        <v>43</v>
      </c>
      <c r="O116" s="87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8" t="s">
        <v>111</v>
      </c>
      <c r="AT116" s="228" t="s">
        <v>209</v>
      </c>
      <c r="AU116" s="228" t="s">
        <v>81</v>
      </c>
      <c r="AY116" s="20" t="s">
        <v>207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20" t="s">
        <v>79</v>
      </c>
      <c r="BK116" s="229">
        <f>ROUND(I116*H116,2)</f>
        <v>0</v>
      </c>
      <c r="BL116" s="20" t="s">
        <v>111</v>
      </c>
      <c r="BM116" s="228" t="s">
        <v>342</v>
      </c>
    </row>
    <row r="117" spans="1:47" s="2" customFormat="1" ht="12">
      <c r="A117" s="41"/>
      <c r="B117" s="42"/>
      <c r="C117" s="43"/>
      <c r="D117" s="230" t="s">
        <v>215</v>
      </c>
      <c r="E117" s="43"/>
      <c r="F117" s="231" t="s">
        <v>1879</v>
      </c>
      <c r="G117" s="43"/>
      <c r="H117" s="43"/>
      <c r="I117" s="232"/>
      <c r="J117" s="43"/>
      <c r="K117" s="43"/>
      <c r="L117" s="47"/>
      <c r="M117" s="233"/>
      <c r="N117" s="23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215</v>
      </c>
      <c r="AU117" s="20" t="s">
        <v>81</v>
      </c>
    </row>
    <row r="118" spans="1:65" s="2" customFormat="1" ht="16.5" customHeight="1">
      <c r="A118" s="41"/>
      <c r="B118" s="42"/>
      <c r="C118" s="217" t="s">
        <v>227</v>
      </c>
      <c r="D118" s="217" t="s">
        <v>209</v>
      </c>
      <c r="E118" s="218" t="s">
        <v>1880</v>
      </c>
      <c r="F118" s="219" t="s">
        <v>1881</v>
      </c>
      <c r="G118" s="220" t="s">
        <v>345</v>
      </c>
      <c r="H118" s="221">
        <v>14</v>
      </c>
      <c r="I118" s="222"/>
      <c r="J118" s="223">
        <f>ROUND(I118*H118,2)</f>
        <v>0</v>
      </c>
      <c r="K118" s="219" t="s">
        <v>331</v>
      </c>
      <c r="L118" s="47"/>
      <c r="M118" s="224" t="s">
        <v>19</v>
      </c>
      <c r="N118" s="225" t="s">
        <v>43</v>
      </c>
      <c r="O118" s="87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8" t="s">
        <v>111</v>
      </c>
      <c r="AT118" s="228" t="s">
        <v>209</v>
      </c>
      <c r="AU118" s="228" t="s">
        <v>81</v>
      </c>
      <c r="AY118" s="20" t="s">
        <v>207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20" t="s">
        <v>79</v>
      </c>
      <c r="BK118" s="229">
        <f>ROUND(I118*H118,2)</f>
        <v>0</v>
      </c>
      <c r="BL118" s="20" t="s">
        <v>111</v>
      </c>
      <c r="BM118" s="228" t="s">
        <v>351</v>
      </c>
    </row>
    <row r="119" spans="1:47" s="2" customFormat="1" ht="12">
      <c r="A119" s="41"/>
      <c r="B119" s="42"/>
      <c r="C119" s="43"/>
      <c r="D119" s="230" t="s">
        <v>215</v>
      </c>
      <c r="E119" s="43"/>
      <c r="F119" s="231" t="s">
        <v>1881</v>
      </c>
      <c r="G119" s="43"/>
      <c r="H119" s="43"/>
      <c r="I119" s="232"/>
      <c r="J119" s="43"/>
      <c r="K119" s="43"/>
      <c r="L119" s="47"/>
      <c r="M119" s="233"/>
      <c r="N119" s="23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215</v>
      </c>
      <c r="AU119" s="20" t="s">
        <v>81</v>
      </c>
    </row>
    <row r="120" spans="1:65" s="2" customFormat="1" ht="24.15" customHeight="1">
      <c r="A120" s="41"/>
      <c r="B120" s="42"/>
      <c r="C120" s="217" t="s">
        <v>272</v>
      </c>
      <c r="D120" s="217" t="s">
        <v>209</v>
      </c>
      <c r="E120" s="218" t="s">
        <v>1882</v>
      </c>
      <c r="F120" s="219" t="s">
        <v>1883</v>
      </c>
      <c r="G120" s="220" t="s">
        <v>345</v>
      </c>
      <c r="H120" s="221">
        <v>1</v>
      </c>
      <c r="I120" s="222"/>
      <c r="J120" s="223">
        <f>ROUND(I120*H120,2)</f>
        <v>0</v>
      </c>
      <c r="K120" s="219" t="s">
        <v>331</v>
      </c>
      <c r="L120" s="47"/>
      <c r="M120" s="224" t="s">
        <v>19</v>
      </c>
      <c r="N120" s="225" t="s">
        <v>43</v>
      </c>
      <c r="O120" s="87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8" t="s">
        <v>111</v>
      </c>
      <c r="AT120" s="228" t="s">
        <v>209</v>
      </c>
      <c r="AU120" s="228" t="s">
        <v>81</v>
      </c>
      <c r="AY120" s="20" t="s">
        <v>207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20" t="s">
        <v>79</v>
      </c>
      <c r="BK120" s="229">
        <f>ROUND(I120*H120,2)</f>
        <v>0</v>
      </c>
      <c r="BL120" s="20" t="s">
        <v>111</v>
      </c>
      <c r="BM120" s="228" t="s">
        <v>359</v>
      </c>
    </row>
    <row r="121" spans="1:47" s="2" customFormat="1" ht="12">
      <c r="A121" s="41"/>
      <c r="B121" s="42"/>
      <c r="C121" s="43"/>
      <c r="D121" s="230" t="s">
        <v>215</v>
      </c>
      <c r="E121" s="43"/>
      <c r="F121" s="231" t="s">
        <v>1884</v>
      </c>
      <c r="G121" s="43"/>
      <c r="H121" s="43"/>
      <c r="I121" s="232"/>
      <c r="J121" s="43"/>
      <c r="K121" s="43"/>
      <c r="L121" s="47"/>
      <c r="M121" s="233"/>
      <c r="N121" s="23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215</v>
      </c>
      <c r="AU121" s="20" t="s">
        <v>81</v>
      </c>
    </row>
    <row r="122" spans="1:65" s="2" customFormat="1" ht="24.15" customHeight="1">
      <c r="A122" s="41"/>
      <c r="B122" s="42"/>
      <c r="C122" s="217" t="s">
        <v>282</v>
      </c>
      <c r="D122" s="217" t="s">
        <v>209</v>
      </c>
      <c r="E122" s="218" t="s">
        <v>1885</v>
      </c>
      <c r="F122" s="219" t="s">
        <v>1886</v>
      </c>
      <c r="G122" s="220" t="s">
        <v>654</v>
      </c>
      <c r="H122" s="221">
        <v>18</v>
      </c>
      <c r="I122" s="222"/>
      <c r="J122" s="223">
        <f>ROUND(I122*H122,2)</f>
        <v>0</v>
      </c>
      <c r="K122" s="219" t="s">
        <v>213</v>
      </c>
      <c r="L122" s="47"/>
      <c r="M122" s="224" t="s">
        <v>19</v>
      </c>
      <c r="N122" s="225" t="s">
        <v>43</v>
      </c>
      <c r="O122" s="87"/>
      <c r="P122" s="226">
        <f>O122*H122</f>
        <v>0</v>
      </c>
      <c r="Q122" s="226">
        <v>0.002838444</v>
      </c>
      <c r="R122" s="226">
        <f>Q122*H122</f>
        <v>0.051091991999999996</v>
      </c>
      <c r="S122" s="226">
        <v>0</v>
      </c>
      <c r="T122" s="22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8" t="s">
        <v>111</v>
      </c>
      <c r="AT122" s="228" t="s">
        <v>209</v>
      </c>
      <c r="AU122" s="228" t="s">
        <v>81</v>
      </c>
      <c r="AY122" s="20" t="s">
        <v>207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20" t="s">
        <v>79</v>
      </c>
      <c r="BK122" s="229">
        <f>ROUND(I122*H122,2)</f>
        <v>0</v>
      </c>
      <c r="BL122" s="20" t="s">
        <v>111</v>
      </c>
      <c r="BM122" s="228" t="s">
        <v>367</v>
      </c>
    </row>
    <row r="123" spans="1:47" s="2" customFormat="1" ht="12">
      <c r="A123" s="41"/>
      <c r="B123" s="42"/>
      <c r="C123" s="43"/>
      <c r="D123" s="230" t="s">
        <v>215</v>
      </c>
      <c r="E123" s="43"/>
      <c r="F123" s="231" t="s">
        <v>1887</v>
      </c>
      <c r="G123" s="43"/>
      <c r="H123" s="43"/>
      <c r="I123" s="232"/>
      <c r="J123" s="43"/>
      <c r="K123" s="43"/>
      <c r="L123" s="47"/>
      <c r="M123" s="233"/>
      <c r="N123" s="23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215</v>
      </c>
      <c r="AU123" s="20" t="s">
        <v>81</v>
      </c>
    </row>
    <row r="124" spans="1:47" s="2" customFormat="1" ht="12">
      <c r="A124" s="41"/>
      <c r="B124" s="42"/>
      <c r="C124" s="43"/>
      <c r="D124" s="235" t="s">
        <v>217</v>
      </c>
      <c r="E124" s="43"/>
      <c r="F124" s="236" t="s">
        <v>1888</v>
      </c>
      <c r="G124" s="43"/>
      <c r="H124" s="43"/>
      <c r="I124" s="232"/>
      <c r="J124" s="43"/>
      <c r="K124" s="43"/>
      <c r="L124" s="47"/>
      <c r="M124" s="233"/>
      <c r="N124" s="23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217</v>
      </c>
      <c r="AU124" s="20" t="s">
        <v>81</v>
      </c>
    </row>
    <row r="125" spans="1:65" s="2" customFormat="1" ht="21.75" customHeight="1">
      <c r="A125" s="41"/>
      <c r="B125" s="42"/>
      <c r="C125" s="217" t="s">
        <v>292</v>
      </c>
      <c r="D125" s="217" t="s">
        <v>209</v>
      </c>
      <c r="E125" s="218" t="s">
        <v>1889</v>
      </c>
      <c r="F125" s="219" t="s">
        <v>1890</v>
      </c>
      <c r="G125" s="220" t="s">
        <v>654</v>
      </c>
      <c r="H125" s="221">
        <v>6.2</v>
      </c>
      <c r="I125" s="222"/>
      <c r="J125" s="223">
        <f>ROUND(I125*H125,2)</f>
        <v>0</v>
      </c>
      <c r="K125" s="219" t="s">
        <v>213</v>
      </c>
      <c r="L125" s="47"/>
      <c r="M125" s="224" t="s">
        <v>19</v>
      </c>
      <c r="N125" s="225" t="s">
        <v>43</v>
      </c>
      <c r="O125" s="87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8" t="s">
        <v>111</v>
      </c>
      <c r="AT125" s="228" t="s">
        <v>209</v>
      </c>
      <c r="AU125" s="228" t="s">
        <v>81</v>
      </c>
      <c r="AY125" s="20" t="s">
        <v>207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20" t="s">
        <v>79</v>
      </c>
      <c r="BK125" s="229">
        <f>ROUND(I125*H125,2)</f>
        <v>0</v>
      </c>
      <c r="BL125" s="20" t="s">
        <v>111</v>
      </c>
      <c r="BM125" s="228" t="s">
        <v>375</v>
      </c>
    </row>
    <row r="126" spans="1:47" s="2" customFormat="1" ht="12">
      <c r="A126" s="41"/>
      <c r="B126" s="42"/>
      <c r="C126" s="43"/>
      <c r="D126" s="230" t="s">
        <v>215</v>
      </c>
      <c r="E126" s="43"/>
      <c r="F126" s="231" t="s">
        <v>1891</v>
      </c>
      <c r="G126" s="43"/>
      <c r="H126" s="43"/>
      <c r="I126" s="232"/>
      <c r="J126" s="43"/>
      <c r="K126" s="43"/>
      <c r="L126" s="47"/>
      <c r="M126" s="233"/>
      <c r="N126" s="23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215</v>
      </c>
      <c r="AU126" s="20" t="s">
        <v>81</v>
      </c>
    </row>
    <row r="127" spans="1:47" s="2" customFormat="1" ht="12">
      <c r="A127" s="41"/>
      <c r="B127" s="42"/>
      <c r="C127" s="43"/>
      <c r="D127" s="235" t="s">
        <v>217</v>
      </c>
      <c r="E127" s="43"/>
      <c r="F127" s="236" t="s">
        <v>1892</v>
      </c>
      <c r="G127" s="43"/>
      <c r="H127" s="43"/>
      <c r="I127" s="232"/>
      <c r="J127" s="43"/>
      <c r="K127" s="43"/>
      <c r="L127" s="47"/>
      <c r="M127" s="233"/>
      <c r="N127" s="23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217</v>
      </c>
      <c r="AU127" s="20" t="s">
        <v>81</v>
      </c>
    </row>
    <row r="128" spans="1:65" s="2" customFormat="1" ht="24.15" customHeight="1">
      <c r="A128" s="41"/>
      <c r="B128" s="42"/>
      <c r="C128" s="217" t="s">
        <v>8</v>
      </c>
      <c r="D128" s="217" t="s">
        <v>209</v>
      </c>
      <c r="E128" s="218" t="s">
        <v>1893</v>
      </c>
      <c r="F128" s="219" t="s">
        <v>1894</v>
      </c>
      <c r="G128" s="220" t="s">
        <v>237</v>
      </c>
      <c r="H128" s="221">
        <v>0.5</v>
      </c>
      <c r="I128" s="222"/>
      <c r="J128" s="223">
        <f>ROUND(I128*H128,2)</f>
        <v>0</v>
      </c>
      <c r="K128" s="219" t="s">
        <v>213</v>
      </c>
      <c r="L128" s="47"/>
      <c r="M128" s="224" t="s">
        <v>19</v>
      </c>
      <c r="N128" s="225" t="s">
        <v>43</v>
      </c>
      <c r="O128" s="87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8" t="s">
        <v>111</v>
      </c>
      <c r="AT128" s="228" t="s">
        <v>209</v>
      </c>
      <c r="AU128" s="228" t="s">
        <v>81</v>
      </c>
      <c r="AY128" s="20" t="s">
        <v>207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20" t="s">
        <v>79</v>
      </c>
      <c r="BK128" s="229">
        <f>ROUND(I128*H128,2)</f>
        <v>0</v>
      </c>
      <c r="BL128" s="20" t="s">
        <v>111</v>
      </c>
      <c r="BM128" s="228" t="s">
        <v>384</v>
      </c>
    </row>
    <row r="129" spans="1:47" s="2" customFormat="1" ht="12">
      <c r="A129" s="41"/>
      <c r="B129" s="42"/>
      <c r="C129" s="43"/>
      <c r="D129" s="230" t="s">
        <v>215</v>
      </c>
      <c r="E129" s="43"/>
      <c r="F129" s="231" t="s">
        <v>1895</v>
      </c>
      <c r="G129" s="43"/>
      <c r="H129" s="43"/>
      <c r="I129" s="232"/>
      <c r="J129" s="43"/>
      <c r="K129" s="43"/>
      <c r="L129" s="47"/>
      <c r="M129" s="233"/>
      <c r="N129" s="23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215</v>
      </c>
      <c r="AU129" s="20" t="s">
        <v>81</v>
      </c>
    </row>
    <row r="130" spans="1:47" s="2" customFormat="1" ht="12">
      <c r="A130" s="41"/>
      <c r="B130" s="42"/>
      <c r="C130" s="43"/>
      <c r="D130" s="235" t="s">
        <v>217</v>
      </c>
      <c r="E130" s="43"/>
      <c r="F130" s="236" t="s">
        <v>1896</v>
      </c>
      <c r="G130" s="43"/>
      <c r="H130" s="43"/>
      <c r="I130" s="232"/>
      <c r="J130" s="43"/>
      <c r="K130" s="43"/>
      <c r="L130" s="47"/>
      <c r="M130" s="233"/>
      <c r="N130" s="23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217</v>
      </c>
      <c r="AU130" s="20" t="s">
        <v>81</v>
      </c>
    </row>
    <row r="131" spans="1:63" s="12" customFormat="1" ht="22.8" customHeight="1">
      <c r="A131" s="12"/>
      <c r="B131" s="201"/>
      <c r="C131" s="202"/>
      <c r="D131" s="203" t="s">
        <v>71</v>
      </c>
      <c r="E131" s="215" t="s">
        <v>1897</v>
      </c>
      <c r="F131" s="215" t="s">
        <v>1898</v>
      </c>
      <c r="G131" s="202"/>
      <c r="H131" s="202"/>
      <c r="I131" s="205"/>
      <c r="J131" s="216">
        <f>BK131</f>
        <v>0</v>
      </c>
      <c r="K131" s="202"/>
      <c r="L131" s="207"/>
      <c r="M131" s="208"/>
      <c r="N131" s="209"/>
      <c r="O131" s="209"/>
      <c r="P131" s="210">
        <f>SUM(P132:P154)</f>
        <v>0</v>
      </c>
      <c r="Q131" s="209"/>
      <c r="R131" s="210">
        <f>SUM(R132:R154)</f>
        <v>0.0051483665</v>
      </c>
      <c r="S131" s="209"/>
      <c r="T131" s="211">
        <f>SUM(T132:T154)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2" t="s">
        <v>79</v>
      </c>
      <c r="AT131" s="213" t="s">
        <v>71</v>
      </c>
      <c r="AU131" s="213" t="s">
        <v>79</v>
      </c>
      <c r="AY131" s="212" t="s">
        <v>207</v>
      </c>
      <c r="BK131" s="214">
        <f>SUM(BK132:BK154)</f>
        <v>0</v>
      </c>
    </row>
    <row r="132" spans="1:65" s="2" customFormat="1" ht="24.15" customHeight="1">
      <c r="A132" s="41"/>
      <c r="B132" s="42"/>
      <c r="C132" s="217" t="s">
        <v>328</v>
      </c>
      <c r="D132" s="217" t="s">
        <v>209</v>
      </c>
      <c r="E132" s="218" t="s">
        <v>1899</v>
      </c>
      <c r="F132" s="219" t="s">
        <v>1900</v>
      </c>
      <c r="G132" s="220" t="s">
        <v>654</v>
      </c>
      <c r="H132" s="221">
        <v>3</v>
      </c>
      <c r="I132" s="222"/>
      <c r="J132" s="223">
        <f>ROUND(I132*H132,2)</f>
        <v>0</v>
      </c>
      <c r="K132" s="219" t="s">
        <v>213</v>
      </c>
      <c r="L132" s="47"/>
      <c r="M132" s="224" t="s">
        <v>19</v>
      </c>
      <c r="N132" s="225" t="s">
        <v>43</v>
      </c>
      <c r="O132" s="87"/>
      <c r="P132" s="226">
        <f>O132*H132</f>
        <v>0</v>
      </c>
      <c r="Q132" s="226">
        <v>0.000976972</v>
      </c>
      <c r="R132" s="226">
        <f>Q132*H132</f>
        <v>0.002930916</v>
      </c>
      <c r="S132" s="226">
        <v>0</v>
      </c>
      <c r="T132" s="22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8" t="s">
        <v>111</v>
      </c>
      <c r="AT132" s="228" t="s">
        <v>209</v>
      </c>
      <c r="AU132" s="228" t="s">
        <v>81</v>
      </c>
      <c r="AY132" s="20" t="s">
        <v>207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20" t="s">
        <v>79</v>
      </c>
      <c r="BK132" s="229">
        <f>ROUND(I132*H132,2)</f>
        <v>0</v>
      </c>
      <c r="BL132" s="20" t="s">
        <v>111</v>
      </c>
      <c r="BM132" s="228" t="s">
        <v>393</v>
      </c>
    </row>
    <row r="133" spans="1:47" s="2" customFormat="1" ht="12">
      <c r="A133" s="41"/>
      <c r="B133" s="42"/>
      <c r="C133" s="43"/>
      <c r="D133" s="230" t="s">
        <v>215</v>
      </c>
      <c r="E133" s="43"/>
      <c r="F133" s="231" t="s">
        <v>1901</v>
      </c>
      <c r="G133" s="43"/>
      <c r="H133" s="43"/>
      <c r="I133" s="232"/>
      <c r="J133" s="43"/>
      <c r="K133" s="43"/>
      <c r="L133" s="47"/>
      <c r="M133" s="233"/>
      <c r="N133" s="234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215</v>
      </c>
      <c r="AU133" s="20" t="s">
        <v>81</v>
      </c>
    </row>
    <row r="134" spans="1:47" s="2" customFormat="1" ht="12">
      <c r="A134" s="41"/>
      <c r="B134" s="42"/>
      <c r="C134" s="43"/>
      <c r="D134" s="235" t="s">
        <v>217</v>
      </c>
      <c r="E134" s="43"/>
      <c r="F134" s="236" t="s">
        <v>1902</v>
      </c>
      <c r="G134" s="43"/>
      <c r="H134" s="43"/>
      <c r="I134" s="232"/>
      <c r="J134" s="43"/>
      <c r="K134" s="43"/>
      <c r="L134" s="47"/>
      <c r="M134" s="233"/>
      <c r="N134" s="23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217</v>
      </c>
      <c r="AU134" s="20" t="s">
        <v>81</v>
      </c>
    </row>
    <row r="135" spans="1:65" s="2" customFormat="1" ht="24.15" customHeight="1">
      <c r="A135" s="41"/>
      <c r="B135" s="42"/>
      <c r="C135" s="217" t="s">
        <v>342</v>
      </c>
      <c r="D135" s="217" t="s">
        <v>209</v>
      </c>
      <c r="E135" s="218" t="s">
        <v>1903</v>
      </c>
      <c r="F135" s="219" t="s">
        <v>1904</v>
      </c>
      <c r="G135" s="220" t="s">
        <v>244</v>
      </c>
      <c r="H135" s="221">
        <v>1</v>
      </c>
      <c r="I135" s="222"/>
      <c r="J135" s="223">
        <f>ROUND(I135*H135,2)</f>
        <v>0</v>
      </c>
      <c r="K135" s="219" t="s">
        <v>331</v>
      </c>
      <c r="L135" s="47"/>
      <c r="M135" s="224" t="s">
        <v>19</v>
      </c>
      <c r="N135" s="225" t="s">
        <v>43</v>
      </c>
      <c r="O135" s="87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28" t="s">
        <v>111</v>
      </c>
      <c r="AT135" s="228" t="s">
        <v>209</v>
      </c>
      <c r="AU135" s="228" t="s">
        <v>81</v>
      </c>
      <c r="AY135" s="20" t="s">
        <v>207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20" t="s">
        <v>79</v>
      </c>
      <c r="BK135" s="229">
        <f>ROUND(I135*H135,2)</f>
        <v>0</v>
      </c>
      <c r="BL135" s="20" t="s">
        <v>111</v>
      </c>
      <c r="BM135" s="228" t="s">
        <v>402</v>
      </c>
    </row>
    <row r="136" spans="1:47" s="2" customFormat="1" ht="12">
      <c r="A136" s="41"/>
      <c r="B136" s="42"/>
      <c r="C136" s="43"/>
      <c r="D136" s="230" t="s">
        <v>215</v>
      </c>
      <c r="E136" s="43"/>
      <c r="F136" s="231" t="s">
        <v>1904</v>
      </c>
      <c r="G136" s="43"/>
      <c r="H136" s="43"/>
      <c r="I136" s="232"/>
      <c r="J136" s="43"/>
      <c r="K136" s="43"/>
      <c r="L136" s="47"/>
      <c r="M136" s="233"/>
      <c r="N136" s="234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215</v>
      </c>
      <c r="AU136" s="20" t="s">
        <v>81</v>
      </c>
    </row>
    <row r="137" spans="1:65" s="2" customFormat="1" ht="16.5" customHeight="1">
      <c r="A137" s="41"/>
      <c r="B137" s="42"/>
      <c r="C137" s="217" t="s">
        <v>347</v>
      </c>
      <c r="D137" s="217" t="s">
        <v>209</v>
      </c>
      <c r="E137" s="218" t="s">
        <v>1905</v>
      </c>
      <c r="F137" s="219" t="s">
        <v>1906</v>
      </c>
      <c r="G137" s="220" t="s">
        <v>244</v>
      </c>
      <c r="H137" s="221">
        <v>3</v>
      </c>
      <c r="I137" s="222"/>
      <c r="J137" s="223">
        <f>ROUND(I137*H137,2)</f>
        <v>0</v>
      </c>
      <c r="K137" s="219" t="s">
        <v>213</v>
      </c>
      <c r="L137" s="47"/>
      <c r="M137" s="224" t="s">
        <v>19</v>
      </c>
      <c r="N137" s="225" t="s">
        <v>43</v>
      </c>
      <c r="O137" s="87"/>
      <c r="P137" s="226">
        <f>O137*H137</f>
        <v>0</v>
      </c>
      <c r="Q137" s="226">
        <v>0.00034957</v>
      </c>
      <c r="R137" s="226">
        <f>Q137*H137</f>
        <v>0.00104871</v>
      </c>
      <c r="S137" s="226">
        <v>0</v>
      </c>
      <c r="T137" s="22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8" t="s">
        <v>111</v>
      </c>
      <c r="AT137" s="228" t="s">
        <v>209</v>
      </c>
      <c r="AU137" s="228" t="s">
        <v>81</v>
      </c>
      <c r="AY137" s="20" t="s">
        <v>207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20" t="s">
        <v>79</v>
      </c>
      <c r="BK137" s="229">
        <f>ROUND(I137*H137,2)</f>
        <v>0</v>
      </c>
      <c r="BL137" s="20" t="s">
        <v>111</v>
      </c>
      <c r="BM137" s="228" t="s">
        <v>410</v>
      </c>
    </row>
    <row r="138" spans="1:47" s="2" customFormat="1" ht="12">
      <c r="A138" s="41"/>
      <c r="B138" s="42"/>
      <c r="C138" s="43"/>
      <c r="D138" s="230" t="s">
        <v>215</v>
      </c>
      <c r="E138" s="43"/>
      <c r="F138" s="231" t="s">
        <v>1907</v>
      </c>
      <c r="G138" s="43"/>
      <c r="H138" s="43"/>
      <c r="I138" s="232"/>
      <c r="J138" s="43"/>
      <c r="K138" s="43"/>
      <c r="L138" s="47"/>
      <c r="M138" s="233"/>
      <c r="N138" s="23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215</v>
      </c>
      <c r="AU138" s="20" t="s">
        <v>81</v>
      </c>
    </row>
    <row r="139" spans="1:47" s="2" customFormat="1" ht="12">
      <c r="A139" s="41"/>
      <c r="B139" s="42"/>
      <c r="C139" s="43"/>
      <c r="D139" s="235" t="s">
        <v>217</v>
      </c>
      <c r="E139" s="43"/>
      <c r="F139" s="236" t="s">
        <v>1908</v>
      </c>
      <c r="G139" s="43"/>
      <c r="H139" s="43"/>
      <c r="I139" s="232"/>
      <c r="J139" s="43"/>
      <c r="K139" s="43"/>
      <c r="L139" s="47"/>
      <c r="M139" s="233"/>
      <c r="N139" s="234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217</v>
      </c>
      <c r="AU139" s="20" t="s">
        <v>81</v>
      </c>
    </row>
    <row r="140" spans="1:65" s="2" customFormat="1" ht="16.5" customHeight="1">
      <c r="A140" s="41"/>
      <c r="B140" s="42"/>
      <c r="C140" s="217" t="s">
        <v>351</v>
      </c>
      <c r="D140" s="217" t="s">
        <v>209</v>
      </c>
      <c r="E140" s="218" t="s">
        <v>1909</v>
      </c>
      <c r="F140" s="219" t="s">
        <v>1910</v>
      </c>
      <c r="G140" s="220" t="s">
        <v>244</v>
      </c>
      <c r="H140" s="221">
        <v>1</v>
      </c>
      <c r="I140" s="222"/>
      <c r="J140" s="223">
        <f>ROUND(I140*H140,2)</f>
        <v>0</v>
      </c>
      <c r="K140" s="219" t="s">
        <v>213</v>
      </c>
      <c r="L140" s="47"/>
      <c r="M140" s="224" t="s">
        <v>19</v>
      </c>
      <c r="N140" s="225" t="s">
        <v>43</v>
      </c>
      <c r="O140" s="87"/>
      <c r="P140" s="226">
        <f>O140*H140</f>
        <v>0</v>
      </c>
      <c r="Q140" s="226">
        <v>0.00056957</v>
      </c>
      <c r="R140" s="226">
        <f>Q140*H140</f>
        <v>0.00056957</v>
      </c>
      <c r="S140" s="226">
        <v>0</v>
      </c>
      <c r="T140" s="22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8" t="s">
        <v>111</v>
      </c>
      <c r="AT140" s="228" t="s">
        <v>209</v>
      </c>
      <c r="AU140" s="228" t="s">
        <v>81</v>
      </c>
      <c r="AY140" s="20" t="s">
        <v>207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20" t="s">
        <v>79</v>
      </c>
      <c r="BK140" s="229">
        <f>ROUND(I140*H140,2)</f>
        <v>0</v>
      </c>
      <c r="BL140" s="20" t="s">
        <v>111</v>
      </c>
      <c r="BM140" s="228" t="s">
        <v>421</v>
      </c>
    </row>
    <row r="141" spans="1:47" s="2" customFormat="1" ht="12">
      <c r="A141" s="41"/>
      <c r="B141" s="42"/>
      <c r="C141" s="43"/>
      <c r="D141" s="230" t="s">
        <v>215</v>
      </c>
      <c r="E141" s="43"/>
      <c r="F141" s="231" t="s">
        <v>1911</v>
      </c>
      <c r="G141" s="43"/>
      <c r="H141" s="43"/>
      <c r="I141" s="232"/>
      <c r="J141" s="43"/>
      <c r="K141" s="43"/>
      <c r="L141" s="47"/>
      <c r="M141" s="233"/>
      <c r="N141" s="234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215</v>
      </c>
      <c r="AU141" s="20" t="s">
        <v>81</v>
      </c>
    </row>
    <row r="142" spans="1:47" s="2" customFormat="1" ht="12">
      <c r="A142" s="41"/>
      <c r="B142" s="42"/>
      <c r="C142" s="43"/>
      <c r="D142" s="235" t="s">
        <v>217</v>
      </c>
      <c r="E142" s="43"/>
      <c r="F142" s="236" t="s">
        <v>1912</v>
      </c>
      <c r="G142" s="43"/>
      <c r="H142" s="43"/>
      <c r="I142" s="232"/>
      <c r="J142" s="43"/>
      <c r="K142" s="43"/>
      <c r="L142" s="47"/>
      <c r="M142" s="233"/>
      <c r="N142" s="234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217</v>
      </c>
      <c r="AU142" s="20" t="s">
        <v>81</v>
      </c>
    </row>
    <row r="143" spans="1:65" s="2" customFormat="1" ht="21.75" customHeight="1">
      <c r="A143" s="41"/>
      <c r="B143" s="42"/>
      <c r="C143" s="217" t="s">
        <v>355</v>
      </c>
      <c r="D143" s="217" t="s">
        <v>209</v>
      </c>
      <c r="E143" s="218" t="s">
        <v>1913</v>
      </c>
      <c r="F143" s="219" t="s">
        <v>1914</v>
      </c>
      <c r="G143" s="220" t="s">
        <v>654</v>
      </c>
      <c r="H143" s="221">
        <v>3</v>
      </c>
      <c r="I143" s="222"/>
      <c r="J143" s="223">
        <f>ROUND(I143*H143,2)</f>
        <v>0</v>
      </c>
      <c r="K143" s="219" t="s">
        <v>213</v>
      </c>
      <c r="L143" s="47"/>
      <c r="M143" s="224" t="s">
        <v>19</v>
      </c>
      <c r="N143" s="225" t="s">
        <v>43</v>
      </c>
      <c r="O143" s="87"/>
      <c r="P143" s="226">
        <f>O143*H143</f>
        <v>0</v>
      </c>
      <c r="Q143" s="226">
        <v>1E-05</v>
      </c>
      <c r="R143" s="226">
        <f>Q143*H143</f>
        <v>3.0000000000000004E-05</v>
      </c>
      <c r="S143" s="226">
        <v>0</v>
      </c>
      <c r="T143" s="22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8" t="s">
        <v>111</v>
      </c>
      <c r="AT143" s="228" t="s">
        <v>209</v>
      </c>
      <c r="AU143" s="228" t="s">
        <v>81</v>
      </c>
      <c r="AY143" s="20" t="s">
        <v>207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20" t="s">
        <v>79</v>
      </c>
      <c r="BK143" s="229">
        <f>ROUND(I143*H143,2)</f>
        <v>0</v>
      </c>
      <c r="BL143" s="20" t="s">
        <v>111</v>
      </c>
      <c r="BM143" s="228" t="s">
        <v>448</v>
      </c>
    </row>
    <row r="144" spans="1:47" s="2" customFormat="1" ht="12">
      <c r="A144" s="41"/>
      <c r="B144" s="42"/>
      <c r="C144" s="43"/>
      <c r="D144" s="230" t="s">
        <v>215</v>
      </c>
      <c r="E144" s="43"/>
      <c r="F144" s="231" t="s">
        <v>1915</v>
      </c>
      <c r="G144" s="43"/>
      <c r="H144" s="43"/>
      <c r="I144" s="232"/>
      <c r="J144" s="43"/>
      <c r="K144" s="43"/>
      <c r="L144" s="47"/>
      <c r="M144" s="233"/>
      <c r="N144" s="23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215</v>
      </c>
      <c r="AU144" s="20" t="s">
        <v>81</v>
      </c>
    </row>
    <row r="145" spans="1:47" s="2" customFormat="1" ht="12">
      <c r="A145" s="41"/>
      <c r="B145" s="42"/>
      <c r="C145" s="43"/>
      <c r="D145" s="235" t="s">
        <v>217</v>
      </c>
      <c r="E145" s="43"/>
      <c r="F145" s="236" t="s">
        <v>1916</v>
      </c>
      <c r="G145" s="43"/>
      <c r="H145" s="43"/>
      <c r="I145" s="232"/>
      <c r="J145" s="43"/>
      <c r="K145" s="43"/>
      <c r="L145" s="47"/>
      <c r="M145" s="233"/>
      <c r="N145" s="234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217</v>
      </c>
      <c r="AU145" s="20" t="s">
        <v>81</v>
      </c>
    </row>
    <row r="146" spans="1:65" s="2" customFormat="1" ht="24.15" customHeight="1">
      <c r="A146" s="41"/>
      <c r="B146" s="42"/>
      <c r="C146" s="217" t="s">
        <v>359</v>
      </c>
      <c r="D146" s="217" t="s">
        <v>209</v>
      </c>
      <c r="E146" s="218" t="s">
        <v>1917</v>
      </c>
      <c r="F146" s="219" t="s">
        <v>1918</v>
      </c>
      <c r="G146" s="220" t="s">
        <v>654</v>
      </c>
      <c r="H146" s="221">
        <v>3</v>
      </c>
      <c r="I146" s="222"/>
      <c r="J146" s="223">
        <f>ROUND(I146*H146,2)</f>
        <v>0</v>
      </c>
      <c r="K146" s="219" t="s">
        <v>213</v>
      </c>
      <c r="L146" s="47"/>
      <c r="M146" s="224" t="s">
        <v>19</v>
      </c>
      <c r="N146" s="225" t="s">
        <v>43</v>
      </c>
      <c r="O146" s="87"/>
      <c r="P146" s="226">
        <f>O146*H146</f>
        <v>0</v>
      </c>
      <c r="Q146" s="226">
        <v>0.0001897235</v>
      </c>
      <c r="R146" s="226">
        <f>Q146*H146</f>
        <v>0.0005691705</v>
      </c>
      <c r="S146" s="226">
        <v>0</v>
      </c>
      <c r="T146" s="22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8" t="s">
        <v>111</v>
      </c>
      <c r="AT146" s="228" t="s">
        <v>209</v>
      </c>
      <c r="AU146" s="228" t="s">
        <v>81</v>
      </c>
      <c r="AY146" s="20" t="s">
        <v>207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20" t="s">
        <v>79</v>
      </c>
      <c r="BK146" s="229">
        <f>ROUND(I146*H146,2)</f>
        <v>0</v>
      </c>
      <c r="BL146" s="20" t="s">
        <v>111</v>
      </c>
      <c r="BM146" s="228" t="s">
        <v>461</v>
      </c>
    </row>
    <row r="147" spans="1:47" s="2" customFormat="1" ht="12">
      <c r="A147" s="41"/>
      <c r="B147" s="42"/>
      <c r="C147" s="43"/>
      <c r="D147" s="230" t="s">
        <v>215</v>
      </c>
      <c r="E147" s="43"/>
      <c r="F147" s="231" t="s">
        <v>1919</v>
      </c>
      <c r="G147" s="43"/>
      <c r="H147" s="43"/>
      <c r="I147" s="232"/>
      <c r="J147" s="43"/>
      <c r="K147" s="43"/>
      <c r="L147" s="47"/>
      <c r="M147" s="233"/>
      <c r="N147" s="23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215</v>
      </c>
      <c r="AU147" s="20" t="s">
        <v>81</v>
      </c>
    </row>
    <row r="148" spans="1:47" s="2" customFormat="1" ht="12">
      <c r="A148" s="41"/>
      <c r="B148" s="42"/>
      <c r="C148" s="43"/>
      <c r="D148" s="235" t="s">
        <v>217</v>
      </c>
      <c r="E148" s="43"/>
      <c r="F148" s="236" t="s">
        <v>1920</v>
      </c>
      <c r="G148" s="43"/>
      <c r="H148" s="43"/>
      <c r="I148" s="232"/>
      <c r="J148" s="43"/>
      <c r="K148" s="43"/>
      <c r="L148" s="47"/>
      <c r="M148" s="233"/>
      <c r="N148" s="234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217</v>
      </c>
      <c r="AU148" s="20" t="s">
        <v>81</v>
      </c>
    </row>
    <row r="149" spans="1:65" s="2" customFormat="1" ht="16.5" customHeight="1">
      <c r="A149" s="41"/>
      <c r="B149" s="42"/>
      <c r="C149" s="217" t="s">
        <v>363</v>
      </c>
      <c r="D149" s="217" t="s">
        <v>209</v>
      </c>
      <c r="E149" s="218" t="s">
        <v>1432</v>
      </c>
      <c r="F149" s="219" t="s">
        <v>1433</v>
      </c>
      <c r="G149" s="220" t="s">
        <v>1410</v>
      </c>
      <c r="H149" s="221">
        <v>10</v>
      </c>
      <c r="I149" s="222"/>
      <c r="J149" s="223">
        <f>ROUND(I149*H149,2)</f>
        <v>0</v>
      </c>
      <c r="K149" s="219" t="s">
        <v>213</v>
      </c>
      <c r="L149" s="47"/>
      <c r="M149" s="224" t="s">
        <v>19</v>
      </c>
      <c r="N149" s="225" t="s">
        <v>43</v>
      </c>
      <c r="O149" s="87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8" t="s">
        <v>111</v>
      </c>
      <c r="AT149" s="228" t="s">
        <v>209</v>
      </c>
      <c r="AU149" s="228" t="s">
        <v>81</v>
      </c>
      <c r="AY149" s="20" t="s">
        <v>207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20" t="s">
        <v>79</v>
      </c>
      <c r="BK149" s="229">
        <f>ROUND(I149*H149,2)</f>
        <v>0</v>
      </c>
      <c r="BL149" s="20" t="s">
        <v>111</v>
      </c>
      <c r="BM149" s="228" t="s">
        <v>475</v>
      </c>
    </row>
    <row r="150" spans="1:47" s="2" customFormat="1" ht="12">
      <c r="A150" s="41"/>
      <c r="B150" s="42"/>
      <c r="C150" s="43"/>
      <c r="D150" s="230" t="s">
        <v>215</v>
      </c>
      <c r="E150" s="43"/>
      <c r="F150" s="231" t="s">
        <v>1435</v>
      </c>
      <c r="G150" s="43"/>
      <c r="H150" s="43"/>
      <c r="I150" s="232"/>
      <c r="J150" s="43"/>
      <c r="K150" s="43"/>
      <c r="L150" s="47"/>
      <c r="M150" s="233"/>
      <c r="N150" s="234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215</v>
      </c>
      <c r="AU150" s="20" t="s">
        <v>81</v>
      </c>
    </row>
    <row r="151" spans="1:47" s="2" customFormat="1" ht="12">
      <c r="A151" s="41"/>
      <c r="B151" s="42"/>
      <c r="C151" s="43"/>
      <c r="D151" s="235" t="s">
        <v>217</v>
      </c>
      <c r="E151" s="43"/>
      <c r="F151" s="236" t="s">
        <v>1436</v>
      </c>
      <c r="G151" s="43"/>
      <c r="H151" s="43"/>
      <c r="I151" s="232"/>
      <c r="J151" s="43"/>
      <c r="K151" s="43"/>
      <c r="L151" s="47"/>
      <c r="M151" s="233"/>
      <c r="N151" s="234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217</v>
      </c>
      <c r="AU151" s="20" t="s">
        <v>81</v>
      </c>
    </row>
    <row r="152" spans="1:65" s="2" customFormat="1" ht="24.15" customHeight="1">
      <c r="A152" s="41"/>
      <c r="B152" s="42"/>
      <c r="C152" s="217" t="s">
        <v>367</v>
      </c>
      <c r="D152" s="217" t="s">
        <v>209</v>
      </c>
      <c r="E152" s="218" t="s">
        <v>1921</v>
      </c>
      <c r="F152" s="219" t="s">
        <v>1922</v>
      </c>
      <c r="G152" s="220" t="s">
        <v>1923</v>
      </c>
      <c r="H152" s="301"/>
      <c r="I152" s="222"/>
      <c r="J152" s="223">
        <f>ROUND(I152*H152,2)</f>
        <v>0</v>
      </c>
      <c r="K152" s="219" t="s">
        <v>213</v>
      </c>
      <c r="L152" s="47"/>
      <c r="M152" s="224" t="s">
        <v>19</v>
      </c>
      <c r="N152" s="225" t="s">
        <v>43</v>
      </c>
      <c r="O152" s="87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8" t="s">
        <v>111</v>
      </c>
      <c r="AT152" s="228" t="s">
        <v>209</v>
      </c>
      <c r="AU152" s="228" t="s">
        <v>81</v>
      </c>
      <c r="AY152" s="20" t="s">
        <v>207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20" t="s">
        <v>79</v>
      </c>
      <c r="BK152" s="229">
        <f>ROUND(I152*H152,2)</f>
        <v>0</v>
      </c>
      <c r="BL152" s="20" t="s">
        <v>111</v>
      </c>
      <c r="BM152" s="228" t="s">
        <v>488</v>
      </c>
    </row>
    <row r="153" spans="1:47" s="2" customFormat="1" ht="12">
      <c r="A153" s="41"/>
      <c r="B153" s="42"/>
      <c r="C153" s="43"/>
      <c r="D153" s="230" t="s">
        <v>215</v>
      </c>
      <c r="E153" s="43"/>
      <c r="F153" s="231" t="s">
        <v>1924</v>
      </c>
      <c r="G153" s="43"/>
      <c r="H153" s="43"/>
      <c r="I153" s="232"/>
      <c r="J153" s="43"/>
      <c r="K153" s="43"/>
      <c r="L153" s="47"/>
      <c r="M153" s="233"/>
      <c r="N153" s="23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215</v>
      </c>
      <c r="AU153" s="20" t="s">
        <v>81</v>
      </c>
    </row>
    <row r="154" spans="1:47" s="2" customFormat="1" ht="12">
      <c r="A154" s="41"/>
      <c r="B154" s="42"/>
      <c r="C154" s="43"/>
      <c r="D154" s="235" t="s">
        <v>217</v>
      </c>
      <c r="E154" s="43"/>
      <c r="F154" s="236" t="s">
        <v>1925</v>
      </c>
      <c r="G154" s="43"/>
      <c r="H154" s="43"/>
      <c r="I154" s="232"/>
      <c r="J154" s="43"/>
      <c r="K154" s="43"/>
      <c r="L154" s="47"/>
      <c r="M154" s="233"/>
      <c r="N154" s="234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217</v>
      </c>
      <c r="AU154" s="20" t="s">
        <v>81</v>
      </c>
    </row>
    <row r="155" spans="1:63" s="12" customFormat="1" ht="22.8" customHeight="1">
      <c r="A155" s="12"/>
      <c r="B155" s="201"/>
      <c r="C155" s="202"/>
      <c r="D155" s="203" t="s">
        <v>71</v>
      </c>
      <c r="E155" s="215" t="s">
        <v>1926</v>
      </c>
      <c r="F155" s="215" t="s">
        <v>1927</v>
      </c>
      <c r="G155" s="202"/>
      <c r="H155" s="202"/>
      <c r="I155" s="205"/>
      <c r="J155" s="216">
        <f>BK155</f>
        <v>0</v>
      </c>
      <c r="K155" s="202"/>
      <c r="L155" s="207"/>
      <c r="M155" s="208"/>
      <c r="N155" s="209"/>
      <c r="O155" s="209"/>
      <c r="P155" s="210">
        <f>SUM(P156:P175)</f>
        <v>0</v>
      </c>
      <c r="Q155" s="209"/>
      <c r="R155" s="210">
        <f>SUM(R156:R175)</f>
        <v>0.0023174199999999997</v>
      </c>
      <c r="S155" s="209"/>
      <c r="T155" s="211">
        <f>SUM(T156:T175)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2" t="s">
        <v>79</v>
      </c>
      <c r="AT155" s="213" t="s">
        <v>71</v>
      </c>
      <c r="AU155" s="213" t="s">
        <v>79</v>
      </c>
      <c r="AY155" s="212" t="s">
        <v>207</v>
      </c>
      <c r="BK155" s="214">
        <f>SUM(BK156:BK175)</f>
        <v>0</v>
      </c>
    </row>
    <row r="156" spans="1:65" s="2" customFormat="1" ht="16.5" customHeight="1">
      <c r="A156" s="41"/>
      <c r="B156" s="42"/>
      <c r="C156" s="217" t="s">
        <v>7</v>
      </c>
      <c r="D156" s="217" t="s">
        <v>209</v>
      </c>
      <c r="E156" s="218" t="s">
        <v>1928</v>
      </c>
      <c r="F156" s="219" t="s">
        <v>1929</v>
      </c>
      <c r="G156" s="220" t="s">
        <v>244</v>
      </c>
      <c r="H156" s="221">
        <v>1</v>
      </c>
      <c r="I156" s="222"/>
      <c r="J156" s="223">
        <f>ROUND(I156*H156,2)</f>
        <v>0</v>
      </c>
      <c r="K156" s="219" t="s">
        <v>331</v>
      </c>
      <c r="L156" s="47"/>
      <c r="M156" s="224" t="s">
        <v>19</v>
      </c>
      <c r="N156" s="225" t="s">
        <v>43</v>
      </c>
      <c r="O156" s="87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8" t="s">
        <v>111</v>
      </c>
      <c r="AT156" s="228" t="s">
        <v>209</v>
      </c>
      <c r="AU156" s="228" t="s">
        <v>81</v>
      </c>
      <c r="AY156" s="20" t="s">
        <v>207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20" t="s">
        <v>79</v>
      </c>
      <c r="BK156" s="229">
        <f>ROUND(I156*H156,2)</f>
        <v>0</v>
      </c>
      <c r="BL156" s="20" t="s">
        <v>111</v>
      </c>
      <c r="BM156" s="228" t="s">
        <v>509</v>
      </c>
    </row>
    <row r="157" spans="1:47" s="2" customFormat="1" ht="12">
      <c r="A157" s="41"/>
      <c r="B157" s="42"/>
      <c r="C157" s="43"/>
      <c r="D157" s="230" t="s">
        <v>215</v>
      </c>
      <c r="E157" s="43"/>
      <c r="F157" s="231" t="s">
        <v>1929</v>
      </c>
      <c r="G157" s="43"/>
      <c r="H157" s="43"/>
      <c r="I157" s="232"/>
      <c r="J157" s="43"/>
      <c r="K157" s="43"/>
      <c r="L157" s="47"/>
      <c r="M157" s="233"/>
      <c r="N157" s="234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215</v>
      </c>
      <c r="AU157" s="20" t="s">
        <v>81</v>
      </c>
    </row>
    <row r="158" spans="1:65" s="2" customFormat="1" ht="21.75" customHeight="1">
      <c r="A158" s="41"/>
      <c r="B158" s="42"/>
      <c r="C158" s="217" t="s">
        <v>375</v>
      </c>
      <c r="D158" s="217" t="s">
        <v>209</v>
      </c>
      <c r="E158" s="218" t="s">
        <v>1930</v>
      </c>
      <c r="F158" s="219" t="s">
        <v>1931</v>
      </c>
      <c r="G158" s="220" t="s">
        <v>244</v>
      </c>
      <c r="H158" s="221">
        <v>1</v>
      </c>
      <c r="I158" s="222"/>
      <c r="J158" s="223">
        <f>ROUND(I158*H158,2)</f>
        <v>0</v>
      </c>
      <c r="K158" s="219" t="s">
        <v>331</v>
      </c>
      <c r="L158" s="47"/>
      <c r="M158" s="224" t="s">
        <v>19</v>
      </c>
      <c r="N158" s="225" t="s">
        <v>43</v>
      </c>
      <c r="O158" s="87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8" t="s">
        <v>111</v>
      </c>
      <c r="AT158" s="228" t="s">
        <v>209</v>
      </c>
      <c r="AU158" s="228" t="s">
        <v>81</v>
      </c>
      <c r="AY158" s="20" t="s">
        <v>207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20" t="s">
        <v>79</v>
      </c>
      <c r="BK158" s="229">
        <f>ROUND(I158*H158,2)</f>
        <v>0</v>
      </c>
      <c r="BL158" s="20" t="s">
        <v>111</v>
      </c>
      <c r="BM158" s="228" t="s">
        <v>523</v>
      </c>
    </row>
    <row r="159" spans="1:47" s="2" customFormat="1" ht="12">
      <c r="A159" s="41"/>
      <c r="B159" s="42"/>
      <c r="C159" s="43"/>
      <c r="D159" s="230" t="s">
        <v>215</v>
      </c>
      <c r="E159" s="43"/>
      <c r="F159" s="231" t="s">
        <v>1931</v>
      </c>
      <c r="G159" s="43"/>
      <c r="H159" s="43"/>
      <c r="I159" s="232"/>
      <c r="J159" s="43"/>
      <c r="K159" s="43"/>
      <c r="L159" s="47"/>
      <c r="M159" s="233"/>
      <c r="N159" s="234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20" t="s">
        <v>215</v>
      </c>
      <c r="AU159" s="20" t="s">
        <v>81</v>
      </c>
    </row>
    <row r="160" spans="1:65" s="2" customFormat="1" ht="24.15" customHeight="1">
      <c r="A160" s="41"/>
      <c r="B160" s="42"/>
      <c r="C160" s="217" t="s">
        <v>380</v>
      </c>
      <c r="D160" s="217" t="s">
        <v>209</v>
      </c>
      <c r="E160" s="218" t="s">
        <v>1932</v>
      </c>
      <c r="F160" s="219" t="s">
        <v>1933</v>
      </c>
      <c r="G160" s="220" t="s">
        <v>244</v>
      </c>
      <c r="H160" s="221">
        <v>1</v>
      </c>
      <c r="I160" s="222"/>
      <c r="J160" s="223">
        <f>ROUND(I160*H160,2)</f>
        <v>0</v>
      </c>
      <c r="K160" s="219" t="s">
        <v>331</v>
      </c>
      <c r="L160" s="47"/>
      <c r="M160" s="224" t="s">
        <v>19</v>
      </c>
      <c r="N160" s="225" t="s">
        <v>43</v>
      </c>
      <c r="O160" s="87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8" t="s">
        <v>111</v>
      </c>
      <c r="AT160" s="228" t="s">
        <v>209</v>
      </c>
      <c r="AU160" s="228" t="s">
        <v>81</v>
      </c>
      <c r="AY160" s="20" t="s">
        <v>207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20" t="s">
        <v>79</v>
      </c>
      <c r="BK160" s="229">
        <f>ROUND(I160*H160,2)</f>
        <v>0</v>
      </c>
      <c r="BL160" s="20" t="s">
        <v>111</v>
      </c>
      <c r="BM160" s="228" t="s">
        <v>545</v>
      </c>
    </row>
    <row r="161" spans="1:47" s="2" customFormat="1" ht="12">
      <c r="A161" s="41"/>
      <c r="B161" s="42"/>
      <c r="C161" s="43"/>
      <c r="D161" s="230" t="s">
        <v>215</v>
      </c>
      <c r="E161" s="43"/>
      <c r="F161" s="231" t="s">
        <v>1933</v>
      </c>
      <c r="G161" s="43"/>
      <c r="H161" s="43"/>
      <c r="I161" s="232"/>
      <c r="J161" s="43"/>
      <c r="K161" s="43"/>
      <c r="L161" s="47"/>
      <c r="M161" s="233"/>
      <c r="N161" s="234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20" t="s">
        <v>215</v>
      </c>
      <c r="AU161" s="20" t="s">
        <v>81</v>
      </c>
    </row>
    <row r="162" spans="1:65" s="2" customFormat="1" ht="24.15" customHeight="1">
      <c r="A162" s="41"/>
      <c r="B162" s="42"/>
      <c r="C162" s="217" t="s">
        <v>384</v>
      </c>
      <c r="D162" s="217" t="s">
        <v>209</v>
      </c>
      <c r="E162" s="218" t="s">
        <v>1934</v>
      </c>
      <c r="F162" s="219" t="s">
        <v>1935</v>
      </c>
      <c r="G162" s="220" t="s">
        <v>244</v>
      </c>
      <c r="H162" s="221">
        <v>2</v>
      </c>
      <c r="I162" s="222"/>
      <c r="J162" s="223">
        <f>ROUND(I162*H162,2)</f>
        <v>0</v>
      </c>
      <c r="K162" s="219" t="s">
        <v>213</v>
      </c>
      <c r="L162" s="47"/>
      <c r="M162" s="224" t="s">
        <v>19</v>
      </c>
      <c r="N162" s="225" t="s">
        <v>43</v>
      </c>
      <c r="O162" s="87"/>
      <c r="P162" s="226">
        <f>O162*H162</f>
        <v>0</v>
      </c>
      <c r="Q162" s="226">
        <v>0.00023914</v>
      </c>
      <c r="R162" s="226">
        <f>Q162*H162</f>
        <v>0.00047828</v>
      </c>
      <c r="S162" s="226">
        <v>0</v>
      </c>
      <c r="T162" s="227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28" t="s">
        <v>111</v>
      </c>
      <c r="AT162" s="228" t="s">
        <v>209</v>
      </c>
      <c r="AU162" s="228" t="s">
        <v>81</v>
      </c>
      <c r="AY162" s="20" t="s">
        <v>207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20" t="s">
        <v>79</v>
      </c>
      <c r="BK162" s="229">
        <f>ROUND(I162*H162,2)</f>
        <v>0</v>
      </c>
      <c r="BL162" s="20" t="s">
        <v>111</v>
      </c>
      <c r="BM162" s="228" t="s">
        <v>559</v>
      </c>
    </row>
    <row r="163" spans="1:47" s="2" customFormat="1" ht="12">
      <c r="A163" s="41"/>
      <c r="B163" s="42"/>
      <c r="C163" s="43"/>
      <c r="D163" s="230" t="s">
        <v>215</v>
      </c>
      <c r="E163" s="43"/>
      <c r="F163" s="231" t="s">
        <v>1936</v>
      </c>
      <c r="G163" s="43"/>
      <c r="H163" s="43"/>
      <c r="I163" s="232"/>
      <c r="J163" s="43"/>
      <c r="K163" s="43"/>
      <c r="L163" s="47"/>
      <c r="M163" s="233"/>
      <c r="N163" s="234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215</v>
      </c>
      <c r="AU163" s="20" t="s">
        <v>81</v>
      </c>
    </row>
    <row r="164" spans="1:47" s="2" customFormat="1" ht="12">
      <c r="A164" s="41"/>
      <c r="B164" s="42"/>
      <c r="C164" s="43"/>
      <c r="D164" s="235" t="s">
        <v>217</v>
      </c>
      <c r="E164" s="43"/>
      <c r="F164" s="236" t="s">
        <v>1937</v>
      </c>
      <c r="G164" s="43"/>
      <c r="H164" s="43"/>
      <c r="I164" s="232"/>
      <c r="J164" s="43"/>
      <c r="K164" s="43"/>
      <c r="L164" s="47"/>
      <c r="M164" s="233"/>
      <c r="N164" s="234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217</v>
      </c>
      <c r="AU164" s="20" t="s">
        <v>81</v>
      </c>
    </row>
    <row r="165" spans="1:65" s="2" customFormat="1" ht="16.5" customHeight="1">
      <c r="A165" s="41"/>
      <c r="B165" s="42"/>
      <c r="C165" s="217" t="s">
        <v>388</v>
      </c>
      <c r="D165" s="217" t="s">
        <v>209</v>
      </c>
      <c r="E165" s="218" t="s">
        <v>1938</v>
      </c>
      <c r="F165" s="219" t="s">
        <v>1939</v>
      </c>
      <c r="G165" s="220" t="s">
        <v>1940</v>
      </c>
      <c r="H165" s="221">
        <v>1</v>
      </c>
      <c r="I165" s="222"/>
      <c r="J165" s="223">
        <f>ROUND(I165*H165,2)</f>
        <v>0</v>
      </c>
      <c r="K165" s="219" t="s">
        <v>213</v>
      </c>
      <c r="L165" s="47"/>
      <c r="M165" s="224" t="s">
        <v>19</v>
      </c>
      <c r="N165" s="225" t="s">
        <v>43</v>
      </c>
      <c r="O165" s="87"/>
      <c r="P165" s="226">
        <f>O165*H165</f>
        <v>0</v>
      </c>
      <c r="Q165" s="226">
        <v>0.00183914</v>
      </c>
      <c r="R165" s="226">
        <f>Q165*H165</f>
        <v>0.00183914</v>
      </c>
      <c r="S165" s="226">
        <v>0</v>
      </c>
      <c r="T165" s="227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28" t="s">
        <v>111</v>
      </c>
      <c r="AT165" s="228" t="s">
        <v>209</v>
      </c>
      <c r="AU165" s="228" t="s">
        <v>81</v>
      </c>
      <c r="AY165" s="20" t="s">
        <v>207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20" t="s">
        <v>79</v>
      </c>
      <c r="BK165" s="229">
        <f>ROUND(I165*H165,2)</f>
        <v>0</v>
      </c>
      <c r="BL165" s="20" t="s">
        <v>111</v>
      </c>
      <c r="BM165" s="228" t="s">
        <v>570</v>
      </c>
    </row>
    <row r="166" spans="1:47" s="2" customFormat="1" ht="12">
      <c r="A166" s="41"/>
      <c r="B166" s="42"/>
      <c r="C166" s="43"/>
      <c r="D166" s="230" t="s">
        <v>215</v>
      </c>
      <c r="E166" s="43"/>
      <c r="F166" s="231" t="s">
        <v>1941</v>
      </c>
      <c r="G166" s="43"/>
      <c r="H166" s="43"/>
      <c r="I166" s="232"/>
      <c r="J166" s="43"/>
      <c r="K166" s="43"/>
      <c r="L166" s="47"/>
      <c r="M166" s="233"/>
      <c r="N166" s="234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215</v>
      </c>
      <c r="AU166" s="20" t="s">
        <v>81</v>
      </c>
    </row>
    <row r="167" spans="1:47" s="2" customFormat="1" ht="12">
      <c r="A167" s="41"/>
      <c r="B167" s="42"/>
      <c r="C167" s="43"/>
      <c r="D167" s="235" t="s">
        <v>217</v>
      </c>
      <c r="E167" s="43"/>
      <c r="F167" s="236" t="s">
        <v>1942</v>
      </c>
      <c r="G167" s="43"/>
      <c r="H167" s="43"/>
      <c r="I167" s="232"/>
      <c r="J167" s="43"/>
      <c r="K167" s="43"/>
      <c r="L167" s="47"/>
      <c r="M167" s="233"/>
      <c r="N167" s="234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217</v>
      </c>
      <c r="AU167" s="20" t="s">
        <v>81</v>
      </c>
    </row>
    <row r="168" spans="1:65" s="2" customFormat="1" ht="24.15" customHeight="1">
      <c r="A168" s="41"/>
      <c r="B168" s="42"/>
      <c r="C168" s="217" t="s">
        <v>393</v>
      </c>
      <c r="D168" s="217" t="s">
        <v>209</v>
      </c>
      <c r="E168" s="218" t="s">
        <v>1943</v>
      </c>
      <c r="F168" s="219" t="s">
        <v>1944</v>
      </c>
      <c r="G168" s="220" t="s">
        <v>244</v>
      </c>
      <c r="H168" s="221">
        <v>1</v>
      </c>
      <c r="I168" s="222"/>
      <c r="J168" s="223">
        <f>ROUND(I168*H168,2)</f>
        <v>0</v>
      </c>
      <c r="K168" s="219" t="s">
        <v>331</v>
      </c>
      <c r="L168" s="47"/>
      <c r="M168" s="224" t="s">
        <v>19</v>
      </c>
      <c r="N168" s="225" t="s">
        <v>43</v>
      </c>
      <c r="O168" s="87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28" t="s">
        <v>111</v>
      </c>
      <c r="AT168" s="228" t="s">
        <v>209</v>
      </c>
      <c r="AU168" s="228" t="s">
        <v>81</v>
      </c>
      <c r="AY168" s="20" t="s">
        <v>207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20" t="s">
        <v>79</v>
      </c>
      <c r="BK168" s="229">
        <f>ROUND(I168*H168,2)</f>
        <v>0</v>
      </c>
      <c r="BL168" s="20" t="s">
        <v>111</v>
      </c>
      <c r="BM168" s="228" t="s">
        <v>582</v>
      </c>
    </row>
    <row r="169" spans="1:47" s="2" customFormat="1" ht="12">
      <c r="A169" s="41"/>
      <c r="B169" s="42"/>
      <c r="C169" s="43"/>
      <c r="D169" s="230" t="s">
        <v>215</v>
      </c>
      <c r="E169" s="43"/>
      <c r="F169" s="231" t="s">
        <v>1944</v>
      </c>
      <c r="G169" s="43"/>
      <c r="H169" s="43"/>
      <c r="I169" s="232"/>
      <c r="J169" s="43"/>
      <c r="K169" s="43"/>
      <c r="L169" s="47"/>
      <c r="M169" s="233"/>
      <c r="N169" s="234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215</v>
      </c>
      <c r="AU169" s="20" t="s">
        <v>81</v>
      </c>
    </row>
    <row r="170" spans="1:65" s="2" customFormat="1" ht="16.5" customHeight="1">
      <c r="A170" s="41"/>
      <c r="B170" s="42"/>
      <c r="C170" s="217" t="s">
        <v>398</v>
      </c>
      <c r="D170" s="217" t="s">
        <v>209</v>
      </c>
      <c r="E170" s="218" t="s">
        <v>1432</v>
      </c>
      <c r="F170" s="219" t="s">
        <v>1433</v>
      </c>
      <c r="G170" s="220" t="s">
        <v>1410</v>
      </c>
      <c r="H170" s="221">
        <v>10</v>
      </c>
      <c r="I170" s="222"/>
      <c r="J170" s="223">
        <f>ROUND(I170*H170,2)</f>
        <v>0</v>
      </c>
      <c r="K170" s="219" t="s">
        <v>213</v>
      </c>
      <c r="L170" s="47"/>
      <c r="M170" s="224" t="s">
        <v>19</v>
      </c>
      <c r="N170" s="225" t="s">
        <v>43</v>
      </c>
      <c r="O170" s="87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8" t="s">
        <v>111</v>
      </c>
      <c r="AT170" s="228" t="s">
        <v>209</v>
      </c>
      <c r="AU170" s="228" t="s">
        <v>81</v>
      </c>
      <c r="AY170" s="20" t="s">
        <v>207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20" t="s">
        <v>79</v>
      </c>
      <c r="BK170" s="229">
        <f>ROUND(I170*H170,2)</f>
        <v>0</v>
      </c>
      <c r="BL170" s="20" t="s">
        <v>111</v>
      </c>
      <c r="BM170" s="228" t="s">
        <v>597</v>
      </c>
    </row>
    <row r="171" spans="1:47" s="2" customFormat="1" ht="12">
      <c r="A171" s="41"/>
      <c r="B171" s="42"/>
      <c r="C171" s="43"/>
      <c r="D171" s="230" t="s">
        <v>215</v>
      </c>
      <c r="E171" s="43"/>
      <c r="F171" s="231" t="s">
        <v>1435</v>
      </c>
      <c r="G171" s="43"/>
      <c r="H171" s="43"/>
      <c r="I171" s="232"/>
      <c r="J171" s="43"/>
      <c r="K171" s="43"/>
      <c r="L171" s="47"/>
      <c r="M171" s="233"/>
      <c r="N171" s="234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215</v>
      </c>
      <c r="AU171" s="20" t="s">
        <v>81</v>
      </c>
    </row>
    <row r="172" spans="1:47" s="2" customFormat="1" ht="12">
      <c r="A172" s="41"/>
      <c r="B172" s="42"/>
      <c r="C172" s="43"/>
      <c r="D172" s="235" t="s">
        <v>217</v>
      </c>
      <c r="E172" s="43"/>
      <c r="F172" s="236" t="s">
        <v>1436</v>
      </c>
      <c r="G172" s="43"/>
      <c r="H172" s="43"/>
      <c r="I172" s="232"/>
      <c r="J172" s="43"/>
      <c r="K172" s="43"/>
      <c r="L172" s="47"/>
      <c r="M172" s="233"/>
      <c r="N172" s="234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20" t="s">
        <v>217</v>
      </c>
      <c r="AU172" s="20" t="s">
        <v>81</v>
      </c>
    </row>
    <row r="173" spans="1:65" s="2" customFormat="1" ht="24.15" customHeight="1">
      <c r="A173" s="41"/>
      <c r="B173" s="42"/>
      <c r="C173" s="217" t="s">
        <v>402</v>
      </c>
      <c r="D173" s="217" t="s">
        <v>209</v>
      </c>
      <c r="E173" s="218" t="s">
        <v>1945</v>
      </c>
      <c r="F173" s="219" t="s">
        <v>1946</v>
      </c>
      <c r="G173" s="220" t="s">
        <v>237</v>
      </c>
      <c r="H173" s="221">
        <v>1.2</v>
      </c>
      <c r="I173" s="222"/>
      <c r="J173" s="223">
        <f>ROUND(I173*H173,2)</f>
        <v>0</v>
      </c>
      <c r="K173" s="219" t="s">
        <v>213</v>
      </c>
      <c r="L173" s="47"/>
      <c r="M173" s="224" t="s">
        <v>19</v>
      </c>
      <c r="N173" s="225" t="s">
        <v>43</v>
      </c>
      <c r="O173" s="87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28" t="s">
        <v>111</v>
      </c>
      <c r="AT173" s="228" t="s">
        <v>209</v>
      </c>
      <c r="AU173" s="228" t="s">
        <v>81</v>
      </c>
      <c r="AY173" s="20" t="s">
        <v>207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20" t="s">
        <v>79</v>
      </c>
      <c r="BK173" s="229">
        <f>ROUND(I173*H173,2)</f>
        <v>0</v>
      </c>
      <c r="BL173" s="20" t="s">
        <v>111</v>
      </c>
      <c r="BM173" s="228" t="s">
        <v>614</v>
      </c>
    </row>
    <row r="174" spans="1:47" s="2" customFormat="1" ht="12">
      <c r="A174" s="41"/>
      <c r="B174" s="42"/>
      <c r="C174" s="43"/>
      <c r="D174" s="230" t="s">
        <v>215</v>
      </c>
      <c r="E174" s="43"/>
      <c r="F174" s="231" t="s">
        <v>1947</v>
      </c>
      <c r="G174" s="43"/>
      <c r="H174" s="43"/>
      <c r="I174" s="232"/>
      <c r="J174" s="43"/>
      <c r="K174" s="43"/>
      <c r="L174" s="47"/>
      <c r="M174" s="233"/>
      <c r="N174" s="234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215</v>
      </c>
      <c r="AU174" s="20" t="s">
        <v>81</v>
      </c>
    </row>
    <row r="175" spans="1:47" s="2" customFormat="1" ht="12">
      <c r="A175" s="41"/>
      <c r="B175" s="42"/>
      <c r="C175" s="43"/>
      <c r="D175" s="235" t="s">
        <v>217</v>
      </c>
      <c r="E175" s="43"/>
      <c r="F175" s="236" t="s">
        <v>1948</v>
      </c>
      <c r="G175" s="43"/>
      <c r="H175" s="43"/>
      <c r="I175" s="232"/>
      <c r="J175" s="43"/>
      <c r="K175" s="43"/>
      <c r="L175" s="47"/>
      <c r="M175" s="233"/>
      <c r="N175" s="234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20" t="s">
        <v>217</v>
      </c>
      <c r="AU175" s="20" t="s">
        <v>81</v>
      </c>
    </row>
    <row r="176" spans="1:63" s="12" customFormat="1" ht="22.8" customHeight="1">
      <c r="A176" s="12"/>
      <c r="B176" s="201"/>
      <c r="C176" s="202"/>
      <c r="D176" s="203" t="s">
        <v>71</v>
      </c>
      <c r="E176" s="215" t="s">
        <v>1949</v>
      </c>
      <c r="F176" s="215" t="s">
        <v>1950</v>
      </c>
      <c r="G176" s="202"/>
      <c r="H176" s="202"/>
      <c r="I176" s="205"/>
      <c r="J176" s="216">
        <f>BK176</f>
        <v>0</v>
      </c>
      <c r="K176" s="202"/>
      <c r="L176" s="207"/>
      <c r="M176" s="208"/>
      <c r="N176" s="209"/>
      <c r="O176" s="209"/>
      <c r="P176" s="210">
        <f>SUM(P177:P188)</f>
        <v>0</v>
      </c>
      <c r="Q176" s="209"/>
      <c r="R176" s="210">
        <f>SUM(R177:R188)</f>
        <v>0.0010999999999999998</v>
      </c>
      <c r="S176" s="209"/>
      <c r="T176" s="211">
        <f>SUM(T177:T188)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2" t="s">
        <v>81</v>
      </c>
      <c r="AT176" s="213" t="s">
        <v>71</v>
      </c>
      <c r="AU176" s="213" t="s">
        <v>79</v>
      </c>
      <c r="AY176" s="212" t="s">
        <v>207</v>
      </c>
      <c r="BK176" s="214">
        <f>SUM(BK177:BK188)</f>
        <v>0</v>
      </c>
    </row>
    <row r="177" spans="1:65" s="2" customFormat="1" ht="37.8" customHeight="1">
      <c r="A177" s="41"/>
      <c r="B177" s="42"/>
      <c r="C177" s="217" t="s">
        <v>406</v>
      </c>
      <c r="D177" s="217" t="s">
        <v>209</v>
      </c>
      <c r="E177" s="218" t="s">
        <v>1951</v>
      </c>
      <c r="F177" s="219" t="s">
        <v>1952</v>
      </c>
      <c r="G177" s="220" t="s">
        <v>244</v>
      </c>
      <c r="H177" s="221">
        <v>1</v>
      </c>
      <c r="I177" s="222"/>
      <c r="J177" s="223">
        <f>ROUND(I177*H177,2)</f>
        <v>0</v>
      </c>
      <c r="K177" s="219" t="s">
        <v>213</v>
      </c>
      <c r="L177" s="47"/>
      <c r="M177" s="224" t="s">
        <v>19</v>
      </c>
      <c r="N177" s="225" t="s">
        <v>43</v>
      </c>
      <c r="O177" s="87"/>
      <c r="P177" s="226">
        <f>O177*H177</f>
        <v>0</v>
      </c>
      <c r="Q177" s="226">
        <v>0.0005</v>
      </c>
      <c r="R177" s="226">
        <f>Q177*H177</f>
        <v>0.0005</v>
      </c>
      <c r="S177" s="226">
        <v>0</v>
      </c>
      <c r="T177" s="227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28" t="s">
        <v>351</v>
      </c>
      <c r="AT177" s="228" t="s">
        <v>209</v>
      </c>
      <c r="AU177" s="228" t="s">
        <v>81</v>
      </c>
      <c r="AY177" s="20" t="s">
        <v>207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20" t="s">
        <v>79</v>
      </c>
      <c r="BK177" s="229">
        <f>ROUND(I177*H177,2)</f>
        <v>0</v>
      </c>
      <c r="BL177" s="20" t="s">
        <v>351</v>
      </c>
      <c r="BM177" s="228" t="s">
        <v>1953</v>
      </c>
    </row>
    <row r="178" spans="1:47" s="2" customFormat="1" ht="12">
      <c r="A178" s="41"/>
      <c r="B178" s="42"/>
      <c r="C178" s="43"/>
      <c r="D178" s="230" t="s">
        <v>215</v>
      </c>
      <c r="E178" s="43"/>
      <c r="F178" s="231" t="s">
        <v>1954</v>
      </c>
      <c r="G178" s="43"/>
      <c r="H178" s="43"/>
      <c r="I178" s="232"/>
      <c r="J178" s="43"/>
      <c r="K178" s="43"/>
      <c r="L178" s="47"/>
      <c r="M178" s="233"/>
      <c r="N178" s="234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20" t="s">
        <v>215</v>
      </c>
      <c r="AU178" s="20" t="s">
        <v>81</v>
      </c>
    </row>
    <row r="179" spans="1:47" s="2" customFormat="1" ht="12">
      <c r="A179" s="41"/>
      <c r="B179" s="42"/>
      <c r="C179" s="43"/>
      <c r="D179" s="235" t="s">
        <v>217</v>
      </c>
      <c r="E179" s="43"/>
      <c r="F179" s="236" t="s">
        <v>1955</v>
      </c>
      <c r="G179" s="43"/>
      <c r="H179" s="43"/>
      <c r="I179" s="232"/>
      <c r="J179" s="43"/>
      <c r="K179" s="43"/>
      <c r="L179" s="47"/>
      <c r="M179" s="233"/>
      <c r="N179" s="234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217</v>
      </c>
      <c r="AU179" s="20" t="s">
        <v>81</v>
      </c>
    </row>
    <row r="180" spans="1:51" s="13" customFormat="1" ht="12">
      <c r="A180" s="13"/>
      <c r="B180" s="237"/>
      <c r="C180" s="238"/>
      <c r="D180" s="230" t="s">
        <v>219</v>
      </c>
      <c r="E180" s="239" t="s">
        <v>19</v>
      </c>
      <c r="F180" s="240" t="s">
        <v>1956</v>
      </c>
      <c r="G180" s="238"/>
      <c r="H180" s="239" t="s">
        <v>19</v>
      </c>
      <c r="I180" s="241"/>
      <c r="J180" s="238"/>
      <c r="K180" s="238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219</v>
      </c>
      <c r="AU180" s="246" t="s">
        <v>81</v>
      </c>
      <c r="AV180" s="13" t="s">
        <v>79</v>
      </c>
      <c r="AW180" s="13" t="s">
        <v>33</v>
      </c>
      <c r="AX180" s="13" t="s">
        <v>72</v>
      </c>
      <c r="AY180" s="246" t="s">
        <v>207</v>
      </c>
    </row>
    <row r="181" spans="1:51" s="14" customFormat="1" ht="12">
      <c r="A181" s="14"/>
      <c r="B181" s="247"/>
      <c r="C181" s="248"/>
      <c r="D181" s="230" t="s">
        <v>219</v>
      </c>
      <c r="E181" s="249" t="s">
        <v>19</v>
      </c>
      <c r="F181" s="250" t="s">
        <v>79</v>
      </c>
      <c r="G181" s="248"/>
      <c r="H181" s="251">
        <v>1</v>
      </c>
      <c r="I181" s="252"/>
      <c r="J181" s="248"/>
      <c r="K181" s="248"/>
      <c r="L181" s="253"/>
      <c r="M181" s="254"/>
      <c r="N181" s="255"/>
      <c r="O181" s="255"/>
      <c r="P181" s="255"/>
      <c r="Q181" s="255"/>
      <c r="R181" s="255"/>
      <c r="S181" s="255"/>
      <c r="T181" s="25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7" t="s">
        <v>219</v>
      </c>
      <c r="AU181" s="257" t="s">
        <v>81</v>
      </c>
      <c r="AV181" s="14" t="s">
        <v>81</v>
      </c>
      <c r="AW181" s="14" t="s">
        <v>33</v>
      </c>
      <c r="AX181" s="14" t="s">
        <v>72</v>
      </c>
      <c r="AY181" s="257" t="s">
        <v>207</v>
      </c>
    </row>
    <row r="182" spans="1:51" s="15" customFormat="1" ht="12">
      <c r="A182" s="15"/>
      <c r="B182" s="258"/>
      <c r="C182" s="259"/>
      <c r="D182" s="230" t="s">
        <v>219</v>
      </c>
      <c r="E182" s="260" t="s">
        <v>19</v>
      </c>
      <c r="F182" s="261" t="s">
        <v>222</v>
      </c>
      <c r="G182" s="259"/>
      <c r="H182" s="262">
        <v>1</v>
      </c>
      <c r="I182" s="263"/>
      <c r="J182" s="259"/>
      <c r="K182" s="259"/>
      <c r="L182" s="264"/>
      <c r="M182" s="265"/>
      <c r="N182" s="266"/>
      <c r="O182" s="266"/>
      <c r="P182" s="266"/>
      <c r="Q182" s="266"/>
      <c r="R182" s="266"/>
      <c r="S182" s="266"/>
      <c r="T182" s="267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8" t="s">
        <v>219</v>
      </c>
      <c r="AU182" s="268" t="s">
        <v>81</v>
      </c>
      <c r="AV182" s="15" t="s">
        <v>111</v>
      </c>
      <c r="AW182" s="15" t="s">
        <v>33</v>
      </c>
      <c r="AX182" s="15" t="s">
        <v>79</v>
      </c>
      <c r="AY182" s="268" t="s">
        <v>207</v>
      </c>
    </row>
    <row r="183" spans="1:65" s="2" customFormat="1" ht="37.8" customHeight="1">
      <c r="A183" s="41"/>
      <c r="B183" s="42"/>
      <c r="C183" s="217" t="s">
        <v>410</v>
      </c>
      <c r="D183" s="217" t="s">
        <v>209</v>
      </c>
      <c r="E183" s="218" t="s">
        <v>1957</v>
      </c>
      <c r="F183" s="219" t="s">
        <v>1958</v>
      </c>
      <c r="G183" s="220" t="s">
        <v>244</v>
      </c>
      <c r="H183" s="221">
        <v>1</v>
      </c>
      <c r="I183" s="222"/>
      <c r="J183" s="223">
        <f>ROUND(I183*H183,2)</f>
        <v>0</v>
      </c>
      <c r="K183" s="219" t="s">
        <v>213</v>
      </c>
      <c r="L183" s="47"/>
      <c r="M183" s="224" t="s">
        <v>19</v>
      </c>
      <c r="N183" s="225" t="s">
        <v>43</v>
      </c>
      <c r="O183" s="87"/>
      <c r="P183" s="226">
        <f>O183*H183</f>
        <v>0</v>
      </c>
      <c r="Q183" s="226">
        <v>0.0006</v>
      </c>
      <c r="R183" s="226">
        <f>Q183*H183</f>
        <v>0.0006</v>
      </c>
      <c r="S183" s="226">
        <v>0</v>
      </c>
      <c r="T183" s="227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28" t="s">
        <v>351</v>
      </c>
      <c r="AT183" s="228" t="s">
        <v>209</v>
      </c>
      <c r="AU183" s="228" t="s">
        <v>81</v>
      </c>
      <c r="AY183" s="20" t="s">
        <v>207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20" t="s">
        <v>79</v>
      </c>
      <c r="BK183" s="229">
        <f>ROUND(I183*H183,2)</f>
        <v>0</v>
      </c>
      <c r="BL183" s="20" t="s">
        <v>351</v>
      </c>
      <c r="BM183" s="228" t="s">
        <v>1959</v>
      </c>
    </row>
    <row r="184" spans="1:47" s="2" customFormat="1" ht="12">
      <c r="A184" s="41"/>
      <c r="B184" s="42"/>
      <c r="C184" s="43"/>
      <c r="D184" s="230" t="s">
        <v>215</v>
      </c>
      <c r="E184" s="43"/>
      <c r="F184" s="231" t="s">
        <v>1960</v>
      </c>
      <c r="G184" s="43"/>
      <c r="H184" s="43"/>
      <c r="I184" s="232"/>
      <c r="J184" s="43"/>
      <c r="K184" s="43"/>
      <c r="L184" s="47"/>
      <c r="M184" s="233"/>
      <c r="N184" s="234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20" t="s">
        <v>215</v>
      </c>
      <c r="AU184" s="20" t="s">
        <v>81</v>
      </c>
    </row>
    <row r="185" spans="1:47" s="2" customFormat="1" ht="12">
      <c r="A185" s="41"/>
      <c r="B185" s="42"/>
      <c r="C185" s="43"/>
      <c r="D185" s="235" t="s">
        <v>217</v>
      </c>
      <c r="E185" s="43"/>
      <c r="F185" s="236" t="s">
        <v>1961</v>
      </c>
      <c r="G185" s="43"/>
      <c r="H185" s="43"/>
      <c r="I185" s="232"/>
      <c r="J185" s="43"/>
      <c r="K185" s="43"/>
      <c r="L185" s="47"/>
      <c r="M185" s="233"/>
      <c r="N185" s="234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217</v>
      </c>
      <c r="AU185" s="20" t="s">
        <v>81</v>
      </c>
    </row>
    <row r="186" spans="1:51" s="13" customFormat="1" ht="12">
      <c r="A186" s="13"/>
      <c r="B186" s="237"/>
      <c r="C186" s="238"/>
      <c r="D186" s="230" t="s">
        <v>219</v>
      </c>
      <c r="E186" s="239" t="s">
        <v>19</v>
      </c>
      <c r="F186" s="240" t="s">
        <v>1962</v>
      </c>
      <c r="G186" s="238"/>
      <c r="H186" s="239" t="s">
        <v>19</v>
      </c>
      <c r="I186" s="241"/>
      <c r="J186" s="238"/>
      <c r="K186" s="238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219</v>
      </c>
      <c r="AU186" s="246" t="s">
        <v>81</v>
      </c>
      <c r="AV186" s="13" t="s">
        <v>79</v>
      </c>
      <c r="AW186" s="13" t="s">
        <v>33</v>
      </c>
      <c r="AX186" s="13" t="s">
        <v>72</v>
      </c>
      <c r="AY186" s="246" t="s">
        <v>207</v>
      </c>
    </row>
    <row r="187" spans="1:51" s="14" customFormat="1" ht="12">
      <c r="A187" s="14"/>
      <c r="B187" s="247"/>
      <c r="C187" s="248"/>
      <c r="D187" s="230" t="s">
        <v>219</v>
      </c>
      <c r="E187" s="249" t="s">
        <v>19</v>
      </c>
      <c r="F187" s="250" t="s">
        <v>79</v>
      </c>
      <c r="G187" s="248"/>
      <c r="H187" s="251">
        <v>1</v>
      </c>
      <c r="I187" s="252"/>
      <c r="J187" s="248"/>
      <c r="K187" s="248"/>
      <c r="L187" s="253"/>
      <c r="M187" s="254"/>
      <c r="N187" s="255"/>
      <c r="O187" s="255"/>
      <c r="P187" s="255"/>
      <c r="Q187" s="255"/>
      <c r="R187" s="255"/>
      <c r="S187" s="255"/>
      <c r="T187" s="25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7" t="s">
        <v>219</v>
      </c>
      <c r="AU187" s="257" t="s">
        <v>81</v>
      </c>
      <c r="AV187" s="14" t="s">
        <v>81</v>
      </c>
      <c r="AW187" s="14" t="s">
        <v>33</v>
      </c>
      <c r="AX187" s="14" t="s">
        <v>72</v>
      </c>
      <c r="AY187" s="257" t="s">
        <v>207</v>
      </c>
    </row>
    <row r="188" spans="1:51" s="15" customFormat="1" ht="12">
      <c r="A188" s="15"/>
      <c r="B188" s="258"/>
      <c r="C188" s="259"/>
      <c r="D188" s="230" t="s">
        <v>219</v>
      </c>
      <c r="E188" s="260" t="s">
        <v>19</v>
      </c>
      <c r="F188" s="261" t="s">
        <v>222</v>
      </c>
      <c r="G188" s="259"/>
      <c r="H188" s="262">
        <v>1</v>
      </c>
      <c r="I188" s="263"/>
      <c r="J188" s="259"/>
      <c r="K188" s="259"/>
      <c r="L188" s="264"/>
      <c r="M188" s="292"/>
      <c r="N188" s="293"/>
      <c r="O188" s="293"/>
      <c r="P188" s="293"/>
      <c r="Q188" s="293"/>
      <c r="R188" s="293"/>
      <c r="S188" s="293"/>
      <c r="T188" s="294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8" t="s">
        <v>219</v>
      </c>
      <c r="AU188" s="268" t="s">
        <v>81</v>
      </c>
      <c r="AV188" s="15" t="s">
        <v>111</v>
      </c>
      <c r="AW188" s="15" t="s">
        <v>33</v>
      </c>
      <c r="AX188" s="15" t="s">
        <v>79</v>
      </c>
      <c r="AY188" s="268" t="s">
        <v>207</v>
      </c>
    </row>
    <row r="189" spans="1:31" s="2" customFormat="1" ht="6.95" customHeight="1">
      <c r="A189" s="41"/>
      <c r="B189" s="62"/>
      <c r="C189" s="63"/>
      <c r="D189" s="63"/>
      <c r="E189" s="63"/>
      <c r="F189" s="63"/>
      <c r="G189" s="63"/>
      <c r="H189" s="63"/>
      <c r="I189" s="63"/>
      <c r="J189" s="63"/>
      <c r="K189" s="63"/>
      <c r="L189" s="47"/>
      <c r="M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</row>
  </sheetData>
  <sheetProtection password="C7B5" sheet="1" objects="1" scenarios="1" formatColumns="0" formatRows="0" autoFilter="0"/>
  <autoFilter ref="C96:K188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3:H83"/>
    <mergeCell ref="E87:H87"/>
    <mergeCell ref="E85:H85"/>
    <mergeCell ref="E89:H89"/>
    <mergeCell ref="L2:V2"/>
  </mergeCells>
  <hyperlinks>
    <hyperlink ref="F102" r:id="rId1" display="https://podminky.urs.cz/item/CS_URS_2023_02/713471211"/>
    <hyperlink ref="F112" r:id="rId2" display="https://podminky.urs.cz/item/CS_URS_2023_02/721173704"/>
    <hyperlink ref="F115" r:id="rId3" display="https://podminky.urs.cz/item/CS_URS_2023_02/721174043"/>
    <hyperlink ref="F124" r:id="rId4" display="https://podminky.urs.cz/item/CS_URS_2023_02/722174025"/>
    <hyperlink ref="F127" r:id="rId5" display="https://podminky.urs.cz/item/CS_URS_2023_02/721290111"/>
    <hyperlink ref="F130" r:id="rId6" display="https://podminky.urs.cz/item/CS_URS_2023_02/998721102"/>
    <hyperlink ref="F134" r:id="rId7" display="https://podminky.urs.cz/item/CS_URS_2023_02/722174022"/>
    <hyperlink ref="F139" r:id="rId8" display="https://podminky.urs.cz/item/CS_URS_2023_02/722230101"/>
    <hyperlink ref="F142" r:id="rId9" display="https://podminky.urs.cz/item/CS_URS_2023_02/722230102"/>
    <hyperlink ref="F145" r:id="rId10" display="https://podminky.urs.cz/item/CS_URS_2023_02/722290234"/>
    <hyperlink ref="F148" r:id="rId11" display="https://podminky.urs.cz/item/CS_URS_2023_02/722290226"/>
    <hyperlink ref="F151" r:id="rId12" display="https://podminky.urs.cz/item/CS_URS_2023_02/HZS2492"/>
    <hyperlink ref="F154" r:id="rId13" display="https://podminky.urs.cz/item/CS_URS_2023_02/998722202"/>
    <hyperlink ref="F164" r:id="rId14" display="https://podminky.urs.cz/item/CS_URS_2023_02/725813111"/>
    <hyperlink ref="F167" r:id="rId15" display="https://podminky.urs.cz/item/CS_URS_2023_02/725822612"/>
    <hyperlink ref="F172" r:id="rId16" display="https://podminky.urs.cz/item/CS_URS_2023_02/HZS2492"/>
    <hyperlink ref="F175" r:id="rId17" display="https://podminky.urs.cz/item/CS_URS_2023_02/998725102"/>
    <hyperlink ref="F179" r:id="rId18" display="https://podminky.urs.cz/item/CS_URS_2023_02/727222003"/>
    <hyperlink ref="F185" r:id="rId19" display="https://podminky.urs.cz/item/CS_URS_2023_02/727222005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105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81</v>
      </c>
    </row>
    <row r="4" spans="2:46" s="1" customFormat="1" ht="24.95" customHeight="1">
      <c r="B4" s="23"/>
      <c r="D4" s="145" t="s">
        <v>138</v>
      </c>
      <c r="L4" s="23"/>
      <c r="M4" s="14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7" t="s">
        <v>16</v>
      </c>
      <c r="L6" s="23"/>
    </row>
    <row r="7" spans="2:12" s="1" customFormat="1" ht="26.25" customHeight="1">
      <c r="B7" s="23"/>
      <c r="E7" s="148" t="str">
        <f>'Rekapitulace stavby'!K6</f>
        <v>ZČU - REKONSTRUKCE POSLUCHÁREN UP 101,104,108,112 a 115</v>
      </c>
      <c r="F7" s="147"/>
      <c r="G7" s="147"/>
      <c r="H7" s="147"/>
      <c r="L7" s="23"/>
    </row>
    <row r="8" spans="2:12" ht="12">
      <c r="B8" s="23"/>
      <c r="D8" s="147" t="s">
        <v>147</v>
      </c>
      <c r="L8" s="23"/>
    </row>
    <row r="9" spans="2:12" s="1" customFormat="1" ht="16.5" customHeight="1">
      <c r="B9" s="23"/>
      <c r="E9" s="148" t="s">
        <v>150</v>
      </c>
      <c r="F9" s="1"/>
      <c r="G9" s="1"/>
      <c r="H9" s="1"/>
      <c r="L9" s="23"/>
    </row>
    <row r="10" spans="2:12" s="1" customFormat="1" ht="12" customHeight="1">
      <c r="B10" s="23"/>
      <c r="D10" s="147" t="s">
        <v>153</v>
      </c>
      <c r="L10" s="23"/>
    </row>
    <row r="11" spans="1:31" s="2" customFormat="1" ht="16.5" customHeight="1">
      <c r="A11" s="41"/>
      <c r="B11" s="47"/>
      <c r="C11" s="41"/>
      <c r="D11" s="41"/>
      <c r="E11" s="160" t="s">
        <v>1438</v>
      </c>
      <c r="F11" s="41"/>
      <c r="G11" s="41"/>
      <c r="H11" s="41"/>
      <c r="I11" s="41"/>
      <c r="J11" s="41"/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7" t="s">
        <v>1439</v>
      </c>
      <c r="E12" s="41"/>
      <c r="F12" s="41"/>
      <c r="G12" s="41"/>
      <c r="H12" s="41"/>
      <c r="I12" s="41"/>
      <c r="J12" s="41"/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30" customHeight="1">
      <c r="A13" s="41"/>
      <c r="B13" s="47"/>
      <c r="C13" s="41"/>
      <c r="D13" s="41"/>
      <c r="E13" s="150" t="s">
        <v>1963</v>
      </c>
      <c r="F13" s="41"/>
      <c r="G13" s="41"/>
      <c r="H13" s="41"/>
      <c r="I13" s="41"/>
      <c r="J13" s="41"/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7"/>
      <c r="C14" s="41"/>
      <c r="D14" s="41"/>
      <c r="E14" s="41"/>
      <c r="F14" s="41"/>
      <c r="G14" s="41"/>
      <c r="H14" s="41"/>
      <c r="I14" s="41"/>
      <c r="J14" s="41"/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7"/>
      <c r="C15" s="41"/>
      <c r="D15" s="147" t="s">
        <v>18</v>
      </c>
      <c r="E15" s="41"/>
      <c r="F15" s="136" t="s">
        <v>19</v>
      </c>
      <c r="G15" s="41"/>
      <c r="H15" s="41"/>
      <c r="I15" s="147" t="s">
        <v>20</v>
      </c>
      <c r="J15" s="136" t="s">
        <v>19</v>
      </c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21</v>
      </c>
      <c r="E16" s="41"/>
      <c r="F16" s="136" t="s">
        <v>22</v>
      </c>
      <c r="G16" s="41"/>
      <c r="H16" s="41"/>
      <c r="I16" s="147" t="s">
        <v>23</v>
      </c>
      <c r="J16" s="151" t="str">
        <f>'Rekapitulace stavby'!AN8</f>
        <v>15. 1. 2024</v>
      </c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7"/>
      <c r="C17" s="41"/>
      <c r="D17" s="41"/>
      <c r="E17" s="41"/>
      <c r="F17" s="41"/>
      <c r="G17" s="41"/>
      <c r="H17" s="41"/>
      <c r="I17" s="41"/>
      <c r="J17" s="41"/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7"/>
      <c r="C18" s="41"/>
      <c r="D18" s="147" t="s">
        <v>25</v>
      </c>
      <c r="E18" s="41"/>
      <c r="F18" s="41"/>
      <c r="G18" s="41"/>
      <c r="H18" s="41"/>
      <c r="I18" s="147" t="s">
        <v>26</v>
      </c>
      <c r="J18" s="136" t="s">
        <v>19</v>
      </c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7"/>
      <c r="C19" s="41"/>
      <c r="D19" s="41"/>
      <c r="E19" s="136" t="s">
        <v>27</v>
      </c>
      <c r="F19" s="41"/>
      <c r="G19" s="41"/>
      <c r="H19" s="41"/>
      <c r="I19" s="147" t="s">
        <v>28</v>
      </c>
      <c r="J19" s="136" t="s">
        <v>19</v>
      </c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7"/>
      <c r="C20" s="41"/>
      <c r="D20" s="41"/>
      <c r="E20" s="41"/>
      <c r="F20" s="41"/>
      <c r="G20" s="41"/>
      <c r="H20" s="41"/>
      <c r="I20" s="41"/>
      <c r="J20" s="41"/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7"/>
      <c r="C21" s="41"/>
      <c r="D21" s="147" t="s">
        <v>29</v>
      </c>
      <c r="E21" s="41"/>
      <c r="F21" s="41"/>
      <c r="G21" s="41"/>
      <c r="H21" s="41"/>
      <c r="I21" s="147" t="s">
        <v>26</v>
      </c>
      <c r="J21" s="36" t="str">
        <f>'Rekapitulace stavby'!AN13</f>
        <v>Vyplň údaj</v>
      </c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7"/>
      <c r="C22" s="41"/>
      <c r="D22" s="41"/>
      <c r="E22" s="36" t="str">
        <f>'Rekapitulace stavby'!E14</f>
        <v>Vyplň údaj</v>
      </c>
      <c r="F22" s="136"/>
      <c r="G22" s="136"/>
      <c r="H22" s="136"/>
      <c r="I22" s="147" t="s">
        <v>28</v>
      </c>
      <c r="J22" s="36" t="str">
        <f>'Rekapitulace stavby'!AN14</f>
        <v>Vyplň údaj</v>
      </c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7"/>
      <c r="C23" s="41"/>
      <c r="D23" s="41"/>
      <c r="E23" s="41"/>
      <c r="F23" s="41"/>
      <c r="G23" s="41"/>
      <c r="H23" s="41"/>
      <c r="I23" s="41"/>
      <c r="J23" s="41"/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7"/>
      <c r="C24" s="41"/>
      <c r="D24" s="147" t="s">
        <v>31</v>
      </c>
      <c r="E24" s="41"/>
      <c r="F24" s="41"/>
      <c r="G24" s="41"/>
      <c r="H24" s="41"/>
      <c r="I24" s="147" t="s">
        <v>26</v>
      </c>
      <c r="J24" s="136" t="s">
        <v>19</v>
      </c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7"/>
      <c r="C25" s="41"/>
      <c r="D25" s="41"/>
      <c r="E25" s="136" t="s">
        <v>32</v>
      </c>
      <c r="F25" s="41"/>
      <c r="G25" s="41"/>
      <c r="H25" s="41"/>
      <c r="I25" s="147" t="s">
        <v>28</v>
      </c>
      <c r="J25" s="136" t="s">
        <v>19</v>
      </c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7"/>
      <c r="C26" s="41"/>
      <c r="D26" s="41"/>
      <c r="E26" s="41"/>
      <c r="F26" s="41"/>
      <c r="G26" s="41"/>
      <c r="H26" s="41"/>
      <c r="I26" s="41"/>
      <c r="J26" s="41"/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7"/>
      <c r="C27" s="41"/>
      <c r="D27" s="147" t="s">
        <v>34</v>
      </c>
      <c r="E27" s="41"/>
      <c r="F27" s="41"/>
      <c r="G27" s="41"/>
      <c r="H27" s="41"/>
      <c r="I27" s="147" t="s">
        <v>26</v>
      </c>
      <c r="J27" s="136" t="s">
        <v>19</v>
      </c>
      <c r="K27" s="41"/>
      <c r="L27" s="149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7"/>
      <c r="C28" s="41"/>
      <c r="D28" s="41"/>
      <c r="E28" s="136" t="s">
        <v>35</v>
      </c>
      <c r="F28" s="41"/>
      <c r="G28" s="41"/>
      <c r="H28" s="41"/>
      <c r="I28" s="147" t="s">
        <v>28</v>
      </c>
      <c r="J28" s="136" t="s">
        <v>19</v>
      </c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41"/>
      <c r="E29" s="41"/>
      <c r="F29" s="41"/>
      <c r="G29" s="41"/>
      <c r="H29" s="41"/>
      <c r="I29" s="41"/>
      <c r="J29" s="41"/>
      <c r="K29" s="41"/>
      <c r="L29" s="149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7"/>
      <c r="C30" s="41"/>
      <c r="D30" s="147" t="s">
        <v>36</v>
      </c>
      <c r="E30" s="41"/>
      <c r="F30" s="41"/>
      <c r="G30" s="41"/>
      <c r="H30" s="41"/>
      <c r="I30" s="41"/>
      <c r="J30" s="41"/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52"/>
      <c r="B31" s="153"/>
      <c r="C31" s="152"/>
      <c r="D31" s="152"/>
      <c r="E31" s="154" t="s">
        <v>37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1"/>
      <c r="B32" s="47"/>
      <c r="C32" s="41"/>
      <c r="D32" s="41"/>
      <c r="E32" s="41"/>
      <c r="F32" s="41"/>
      <c r="G32" s="41"/>
      <c r="H32" s="41"/>
      <c r="I32" s="41"/>
      <c r="J32" s="41"/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6"/>
      <c r="E33" s="156"/>
      <c r="F33" s="156"/>
      <c r="G33" s="156"/>
      <c r="H33" s="156"/>
      <c r="I33" s="156"/>
      <c r="J33" s="156"/>
      <c r="K33" s="156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7"/>
      <c r="C34" s="41"/>
      <c r="D34" s="157" t="s">
        <v>38</v>
      </c>
      <c r="E34" s="41"/>
      <c r="F34" s="41"/>
      <c r="G34" s="41"/>
      <c r="H34" s="41"/>
      <c r="I34" s="41"/>
      <c r="J34" s="158">
        <f>ROUND(J96,2)</f>
        <v>0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7"/>
      <c r="C35" s="41"/>
      <c r="D35" s="156"/>
      <c r="E35" s="156"/>
      <c r="F35" s="156"/>
      <c r="G35" s="156"/>
      <c r="H35" s="156"/>
      <c r="I35" s="156"/>
      <c r="J35" s="156"/>
      <c r="K35" s="156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41"/>
      <c r="F36" s="159" t="s">
        <v>40</v>
      </c>
      <c r="G36" s="41"/>
      <c r="H36" s="41"/>
      <c r="I36" s="159" t="s">
        <v>39</v>
      </c>
      <c r="J36" s="159" t="s">
        <v>41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7"/>
      <c r="C37" s="41"/>
      <c r="D37" s="160" t="s">
        <v>42</v>
      </c>
      <c r="E37" s="147" t="s">
        <v>43</v>
      </c>
      <c r="F37" s="161">
        <f>ROUND((SUM(BE96:BE173)),2)</f>
        <v>0</v>
      </c>
      <c r="G37" s="41"/>
      <c r="H37" s="41"/>
      <c r="I37" s="162">
        <v>0.21</v>
      </c>
      <c r="J37" s="161">
        <f>ROUND(((SUM(BE96:BE173))*I37),2)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7"/>
      <c r="C38" s="41"/>
      <c r="D38" s="41"/>
      <c r="E38" s="147" t="s">
        <v>44</v>
      </c>
      <c r="F38" s="161">
        <f>ROUND((SUM(BF96:BF173)),2)</f>
        <v>0</v>
      </c>
      <c r="G38" s="41"/>
      <c r="H38" s="41"/>
      <c r="I38" s="162">
        <v>0.12</v>
      </c>
      <c r="J38" s="161">
        <f>ROUND(((SUM(BF96:BF173))*I38),2)</f>
        <v>0</v>
      </c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45</v>
      </c>
      <c r="F39" s="161">
        <f>ROUND((SUM(BG96:BG173)),2)</f>
        <v>0</v>
      </c>
      <c r="G39" s="41"/>
      <c r="H39" s="41"/>
      <c r="I39" s="162">
        <v>0.21</v>
      </c>
      <c r="J39" s="161">
        <f>0</f>
        <v>0</v>
      </c>
      <c r="K39" s="41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7"/>
      <c r="C40" s="41"/>
      <c r="D40" s="41"/>
      <c r="E40" s="147" t="s">
        <v>46</v>
      </c>
      <c r="F40" s="161">
        <f>ROUND((SUM(BH96:BH173)),2)</f>
        <v>0</v>
      </c>
      <c r="G40" s="41"/>
      <c r="H40" s="41"/>
      <c r="I40" s="162">
        <v>0.12</v>
      </c>
      <c r="J40" s="161">
        <f>0</f>
        <v>0</v>
      </c>
      <c r="K40" s="4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7"/>
      <c r="C41" s="41"/>
      <c r="D41" s="41"/>
      <c r="E41" s="147" t="s">
        <v>47</v>
      </c>
      <c r="F41" s="161">
        <f>ROUND((SUM(BI96:BI173)),2)</f>
        <v>0</v>
      </c>
      <c r="G41" s="41"/>
      <c r="H41" s="41"/>
      <c r="I41" s="162">
        <v>0</v>
      </c>
      <c r="J41" s="161">
        <f>0</f>
        <v>0</v>
      </c>
      <c r="K41" s="41"/>
      <c r="L41" s="149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7"/>
      <c r="C42" s="41"/>
      <c r="D42" s="41"/>
      <c r="E42" s="41"/>
      <c r="F42" s="41"/>
      <c r="G42" s="41"/>
      <c r="H42" s="41"/>
      <c r="I42" s="41"/>
      <c r="J42" s="41"/>
      <c r="K42" s="41"/>
      <c r="L42" s="14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7"/>
      <c r="C43" s="163"/>
      <c r="D43" s="164" t="s">
        <v>48</v>
      </c>
      <c r="E43" s="165"/>
      <c r="F43" s="165"/>
      <c r="G43" s="166" t="s">
        <v>49</v>
      </c>
      <c r="H43" s="167" t="s">
        <v>50</v>
      </c>
      <c r="I43" s="165"/>
      <c r="J43" s="168">
        <f>SUM(J34:J41)</f>
        <v>0</v>
      </c>
      <c r="K43" s="169"/>
      <c r="L43" s="149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9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8" spans="1:31" s="2" customFormat="1" ht="6.95" customHeight="1">
      <c r="A48" s="4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24.95" customHeight="1">
      <c r="A49" s="41"/>
      <c r="B49" s="42"/>
      <c r="C49" s="26" t="s">
        <v>157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6.95" customHeight="1">
      <c r="A50" s="41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12" customHeight="1">
      <c r="A51" s="41"/>
      <c r="B51" s="42"/>
      <c r="C51" s="35" t="s">
        <v>16</v>
      </c>
      <c r="D51" s="43"/>
      <c r="E51" s="43"/>
      <c r="F51" s="43"/>
      <c r="G51" s="43"/>
      <c r="H51" s="43"/>
      <c r="I51" s="43"/>
      <c r="J51" s="43"/>
      <c r="K51" s="43"/>
      <c r="L51" s="149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26.25" customHeight="1">
      <c r="A52" s="41"/>
      <c r="B52" s="42"/>
      <c r="C52" s="43"/>
      <c r="D52" s="43"/>
      <c r="E52" s="174" t="str">
        <f>E7</f>
        <v>ZČU - REKONSTRUKCE POSLUCHÁREN UP 101,104,108,112 a 115</v>
      </c>
      <c r="F52" s="35"/>
      <c r="G52" s="35"/>
      <c r="H52" s="35"/>
      <c r="I52" s="43"/>
      <c r="J52" s="43"/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2:12" s="1" customFormat="1" ht="12" customHeight="1">
      <c r="B53" s="24"/>
      <c r="C53" s="35" t="s">
        <v>147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174" t="s">
        <v>150</v>
      </c>
      <c r="F54" s="25"/>
      <c r="G54" s="25"/>
      <c r="H54" s="25"/>
      <c r="I54" s="25"/>
      <c r="J54" s="25"/>
      <c r="K54" s="25"/>
      <c r="L54" s="23"/>
    </row>
    <row r="55" spans="2:12" s="1" customFormat="1" ht="12" customHeight="1">
      <c r="B55" s="24"/>
      <c r="C55" s="35" t="s">
        <v>153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41"/>
      <c r="B56" s="42"/>
      <c r="C56" s="43"/>
      <c r="D56" s="43"/>
      <c r="E56" s="295" t="s">
        <v>1438</v>
      </c>
      <c r="F56" s="43"/>
      <c r="G56" s="43"/>
      <c r="H56" s="43"/>
      <c r="I56" s="43"/>
      <c r="J56" s="43"/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12" customHeight="1">
      <c r="A57" s="41"/>
      <c r="B57" s="42"/>
      <c r="C57" s="35" t="s">
        <v>1439</v>
      </c>
      <c r="D57" s="43"/>
      <c r="E57" s="43"/>
      <c r="F57" s="43"/>
      <c r="G57" s="43"/>
      <c r="H57" s="43"/>
      <c r="I57" s="43"/>
      <c r="J57" s="43"/>
      <c r="K57" s="43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30" customHeight="1">
      <c r="A58" s="41"/>
      <c r="B58" s="42"/>
      <c r="C58" s="43"/>
      <c r="D58" s="43"/>
      <c r="E58" s="72" t="str">
        <f>E13</f>
        <v>D.1.4.l - Zařízení slaboproudé elektrotechniky - Strukturovaná kabeláž</v>
      </c>
      <c r="F58" s="43"/>
      <c r="G58" s="43"/>
      <c r="H58" s="43"/>
      <c r="I58" s="43"/>
      <c r="J58" s="43"/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6.95" customHeight="1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2" customHeight="1">
      <c r="A60" s="41"/>
      <c r="B60" s="42"/>
      <c r="C60" s="35" t="s">
        <v>21</v>
      </c>
      <c r="D60" s="43"/>
      <c r="E60" s="43"/>
      <c r="F60" s="30" t="str">
        <f>F16</f>
        <v>Areál ZČU, Univerzitní 22, 306 14 Plzeň</v>
      </c>
      <c r="G60" s="43"/>
      <c r="H60" s="43"/>
      <c r="I60" s="35" t="s">
        <v>23</v>
      </c>
      <c r="J60" s="75" t="str">
        <f>IF(J16="","",J16)</f>
        <v>15. 1. 2024</v>
      </c>
      <c r="K60" s="43"/>
      <c r="L60" s="149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6.95" customHeight="1">
      <c r="A61" s="41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14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25.65" customHeight="1">
      <c r="A62" s="41"/>
      <c r="B62" s="42"/>
      <c r="C62" s="35" t="s">
        <v>25</v>
      </c>
      <c r="D62" s="43"/>
      <c r="E62" s="43"/>
      <c r="F62" s="30" t="str">
        <f>E19</f>
        <v>Západočeská univerzita v Plzni, Univerzitní 8, 306</v>
      </c>
      <c r="G62" s="43"/>
      <c r="H62" s="43"/>
      <c r="I62" s="35" t="s">
        <v>31</v>
      </c>
      <c r="J62" s="39" t="str">
        <f>E25</f>
        <v>ATELIER SOUKUP OPL ŠVEHLA S.R.O.</v>
      </c>
      <c r="K62" s="43"/>
      <c r="L62" s="149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31" s="2" customFormat="1" ht="15.15" customHeight="1">
      <c r="A63" s="41"/>
      <c r="B63" s="42"/>
      <c r="C63" s="35" t="s">
        <v>29</v>
      </c>
      <c r="D63" s="43"/>
      <c r="E63" s="43"/>
      <c r="F63" s="30" t="str">
        <f>IF(E22="","",E22)</f>
        <v>Vyplň údaj</v>
      </c>
      <c r="G63" s="43"/>
      <c r="H63" s="43"/>
      <c r="I63" s="35" t="s">
        <v>34</v>
      </c>
      <c r="J63" s="39" t="str">
        <f>E28</f>
        <v>Michal Jirka</v>
      </c>
      <c r="K63" s="43"/>
      <c r="L63" s="149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1:31" s="2" customFormat="1" ht="10.3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49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29.25" customHeight="1">
      <c r="A65" s="41"/>
      <c r="B65" s="42"/>
      <c r="C65" s="175" t="s">
        <v>158</v>
      </c>
      <c r="D65" s="176"/>
      <c r="E65" s="176"/>
      <c r="F65" s="176"/>
      <c r="G65" s="176"/>
      <c r="H65" s="176"/>
      <c r="I65" s="176"/>
      <c r="J65" s="177" t="s">
        <v>159</v>
      </c>
      <c r="K65" s="176"/>
      <c r="L65" s="149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10.3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49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47" s="2" customFormat="1" ht="22.8" customHeight="1">
      <c r="A67" s="41"/>
      <c r="B67" s="42"/>
      <c r="C67" s="178" t="s">
        <v>70</v>
      </c>
      <c r="D67" s="43"/>
      <c r="E67" s="43"/>
      <c r="F67" s="43"/>
      <c r="G67" s="43"/>
      <c r="H67" s="43"/>
      <c r="I67" s="43"/>
      <c r="J67" s="105">
        <f>J96</f>
        <v>0</v>
      </c>
      <c r="K67" s="43"/>
      <c r="L67" s="149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U67" s="20" t="s">
        <v>160</v>
      </c>
    </row>
    <row r="68" spans="1:31" s="9" customFormat="1" ht="24.95" customHeight="1">
      <c r="A68" s="9"/>
      <c r="B68" s="179"/>
      <c r="C68" s="180"/>
      <c r="D68" s="181" t="s">
        <v>1964</v>
      </c>
      <c r="E68" s="182"/>
      <c r="F68" s="182"/>
      <c r="G68" s="182"/>
      <c r="H68" s="182"/>
      <c r="I68" s="182"/>
      <c r="J68" s="183">
        <f>J97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8"/>
      <c r="D69" s="186" t="s">
        <v>1965</v>
      </c>
      <c r="E69" s="187"/>
      <c r="F69" s="187"/>
      <c r="G69" s="187"/>
      <c r="H69" s="187"/>
      <c r="I69" s="187"/>
      <c r="J69" s="188">
        <f>J98</f>
        <v>0</v>
      </c>
      <c r="K69" s="128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8"/>
      <c r="D70" s="186" t="s">
        <v>1966</v>
      </c>
      <c r="E70" s="187"/>
      <c r="F70" s="187"/>
      <c r="G70" s="187"/>
      <c r="H70" s="187"/>
      <c r="I70" s="187"/>
      <c r="J70" s="188">
        <f>J125</f>
        <v>0</v>
      </c>
      <c r="K70" s="128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8"/>
      <c r="D71" s="186" t="s">
        <v>1967</v>
      </c>
      <c r="E71" s="187"/>
      <c r="F71" s="187"/>
      <c r="G71" s="187"/>
      <c r="H71" s="187"/>
      <c r="I71" s="187"/>
      <c r="J71" s="188">
        <f>J132</f>
        <v>0</v>
      </c>
      <c r="K71" s="128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28"/>
      <c r="D72" s="186" t="s">
        <v>1968</v>
      </c>
      <c r="E72" s="187"/>
      <c r="F72" s="187"/>
      <c r="G72" s="187"/>
      <c r="H72" s="187"/>
      <c r="I72" s="187"/>
      <c r="J72" s="188">
        <f>J163</f>
        <v>0</v>
      </c>
      <c r="K72" s="128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49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49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8" spans="1:31" s="2" customFormat="1" ht="6.95" customHeight="1">
      <c r="A78" s="41"/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149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24.95" customHeight="1">
      <c r="A79" s="41"/>
      <c r="B79" s="42"/>
      <c r="C79" s="26" t="s">
        <v>192</v>
      </c>
      <c r="D79" s="43"/>
      <c r="E79" s="43"/>
      <c r="F79" s="43"/>
      <c r="G79" s="43"/>
      <c r="H79" s="43"/>
      <c r="I79" s="43"/>
      <c r="J79" s="43"/>
      <c r="K79" s="43"/>
      <c r="L79" s="149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49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5" t="s">
        <v>16</v>
      </c>
      <c r="D81" s="43"/>
      <c r="E81" s="43"/>
      <c r="F81" s="43"/>
      <c r="G81" s="43"/>
      <c r="H81" s="43"/>
      <c r="I81" s="43"/>
      <c r="J81" s="43"/>
      <c r="K81" s="43"/>
      <c r="L81" s="149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6.25" customHeight="1">
      <c r="A82" s="41"/>
      <c r="B82" s="42"/>
      <c r="C82" s="43"/>
      <c r="D82" s="43"/>
      <c r="E82" s="174" t="str">
        <f>E7</f>
        <v>ZČU - REKONSTRUKCE POSLUCHÁREN UP 101,104,108,112 a 115</v>
      </c>
      <c r="F82" s="35"/>
      <c r="G82" s="35"/>
      <c r="H82" s="35"/>
      <c r="I82" s="43"/>
      <c r="J82" s="43"/>
      <c r="K82" s="43"/>
      <c r="L82" s="149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2:12" s="1" customFormat="1" ht="12" customHeight="1">
      <c r="B83" s="24"/>
      <c r="C83" s="35" t="s">
        <v>147</v>
      </c>
      <c r="D83" s="25"/>
      <c r="E83" s="25"/>
      <c r="F83" s="25"/>
      <c r="G83" s="25"/>
      <c r="H83" s="25"/>
      <c r="I83" s="25"/>
      <c r="J83" s="25"/>
      <c r="K83" s="25"/>
      <c r="L83" s="23"/>
    </row>
    <row r="84" spans="2:12" s="1" customFormat="1" ht="16.5" customHeight="1">
      <c r="B84" s="24"/>
      <c r="C84" s="25"/>
      <c r="D84" s="25"/>
      <c r="E84" s="174" t="s">
        <v>150</v>
      </c>
      <c r="F84" s="25"/>
      <c r="G84" s="25"/>
      <c r="H84" s="25"/>
      <c r="I84" s="25"/>
      <c r="J84" s="25"/>
      <c r="K84" s="25"/>
      <c r="L84" s="23"/>
    </row>
    <row r="85" spans="2:12" s="1" customFormat="1" ht="12" customHeight="1">
      <c r="B85" s="24"/>
      <c r="C85" s="35" t="s">
        <v>153</v>
      </c>
      <c r="D85" s="25"/>
      <c r="E85" s="25"/>
      <c r="F85" s="25"/>
      <c r="G85" s="25"/>
      <c r="H85" s="25"/>
      <c r="I85" s="25"/>
      <c r="J85" s="25"/>
      <c r="K85" s="25"/>
      <c r="L85" s="23"/>
    </row>
    <row r="86" spans="1:31" s="2" customFormat="1" ht="16.5" customHeight="1">
      <c r="A86" s="41"/>
      <c r="B86" s="42"/>
      <c r="C86" s="43"/>
      <c r="D86" s="43"/>
      <c r="E86" s="295" t="s">
        <v>1438</v>
      </c>
      <c r="F86" s="43"/>
      <c r="G86" s="43"/>
      <c r="H86" s="43"/>
      <c r="I86" s="43"/>
      <c r="J86" s="43"/>
      <c r="K86" s="43"/>
      <c r="L86" s="149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2" customHeight="1">
      <c r="A87" s="41"/>
      <c r="B87" s="42"/>
      <c r="C87" s="35" t="s">
        <v>1439</v>
      </c>
      <c r="D87" s="43"/>
      <c r="E87" s="43"/>
      <c r="F87" s="43"/>
      <c r="G87" s="43"/>
      <c r="H87" s="43"/>
      <c r="I87" s="43"/>
      <c r="J87" s="43"/>
      <c r="K87" s="43"/>
      <c r="L87" s="149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30" customHeight="1">
      <c r="A88" s="41"/>
      <c r="B88" s="42"/>
      <c r="C88" s="43"/>
      <c r="D88" s="43"/>
      <c r="E88" s="72" t="str">
        <f>E13</f>
        <v>D.1.4.l - Zařízení slaboproudé elektrotechniky - Strukturovaná kabeláž</v>
      </c>
      <c r="F88" s="43"/>
      <c r="G88" s="43"/>
      <c r="H88" s="43"/>
      <c r="I88" s="43"/>
      <c r="J88" s="43"/>
      <c r="K88" s="43"/>
      <c r="L88" s="149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6.95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49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5" t="s">
        <v>21</v>
      </c>
      <c r="D90" s="43"/>
      <c r="E90" s="43"/>
      <c r="F90" s="30" t="str">
        <f>F16</f>
        <v>Areál ZČU, Univerzitní 22, 306 14 Plzeň</v>
      </c>
      <c r="G90" s="43"/>
      <c r="H90" s="43"/>
      <c r="I90" s="35" t="s">
        <v>23</v>
      </c>
      <c r="J90" s="75" t="str">
        <f>IF(J16="","",J16)</f>
        <v>15. 1. 2024</v>
      </c>
      <c r="K90" s="43"/>
      <c r="L90" s="149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6.95" customHeight="1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149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25.65" customHeight="1">
      <c r="A92" s="41"/>
      <c r="B92" s="42"/>
      <c r="C92" s="35" t="s">
        <v>25</v>
      </c>
      <c r="D92" s="43"/>
      <c r="E92" s="43"/>
      <c r="F92" s="30" t="str">
        <f>E19</f>
        <v>Západočeská univerzita v Plzni, Univerzitní 8, 306</v>
      </c>
      <c r="G92" s="43"/>
      <c r="H92" s="43"/>
      <c r="I92" s="35" t="s">
        <v>31</v>
      </c>
      <c r="J92" s="39" t="str">
        <f>E25</f>
        <v>ATELIER SOUKUP OPL ŠVEHLA S.R.O.</v>
      </c>
      <c r="K92" s="43"/>
      <c r="L92" s="149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5.15" customHeight="1">
      <c r="A93" s="41"/>
      <c r="B93" s="42"/>
      <c r="C93" s="35" t="s">
        <v>29</v>
      </c>
      <c r="D93" s="43"/>
      <c r="E93" s="43"/>
      <c r="F93" s="30" t="str">
        <f>IF(E22="","",E22)</f>
        <v>Vyplň údaj</v>
      </c>
      <c r="G93" s="43"/>
      <c r="H93" s="43"/>
      <c r="I93" s="35" t="s">
        <v>34</v>
      </c>
      <c r="J93" s="39" t="str">
        <f>E28</f>
        <v>Michal Jirka</v>
      </c>
      <c r="K93" s="43"/>
      <c r="L93" s="149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10.3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149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11" customFormat="1" ht="29.25" customHeight="1">
      <c r="A95" s="190"/>
      <c r="B95" s="191"/>
      <c r="C95" s="192" t="s">
        <v>193</v>
      </c>
      <c r="D95" s="193" t="s">
        <v>57</v>
      </c>
      <c r="E95" s="193" t="s">
        <v>53</v>
      </c>
      <c r="F95" s="193" t="s">
        <v>54</v>
      </c>
      <c r="G95" s="193" t="s">
        <v>194</v>
      </c>
      <c r="H95" s="193" t="s">
        <v>195</v>
      </c>
      <c r="I95" s="193" t="s">
        <v>196</v>
      </c>
      <c r="J95" s="193" t="s">
        <v>159</v>
      </c>
      <c r="K95" s="194" t="s">
        <v>197</v>
      </c>
      <c r="L95" s="195"/>
      <c r="M95" s="95" t="s">
        <v>19</v>
      </c>
      <c r="N95" s="96" t="s">
        <v>42</v>
      </c>
      <c r="O95" s="96" t="s">
        <v>198</v>
      </c>
      <c r="P95" s="96" t="s">
        <v>199</v>
      </c>
      <c r="Q95" s="96" t="s">
        <v>200</v>
      </c>
      <c r="R95" s="96" t="s">
        <v>201</v>
      </c>
      <c r="S95" s="96" t="s">
        <v>202</v>
      </c>
      <c r="T95" s="97" t="s">
        <v>203</v>
      </c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</row>
    <row r="96" spans="1:63" s="2" customFormat="1" ht="22.8" customHeight="1">
      <c r="A96" s="41"/>
      <c r="B96" s="42"/>
      <c r="C96" s="102" t="s">
        <v>204</v>
      </c>
      <c r="D96" s="43"/>
      <c r="E96" s="43"/>
      <c r="F96" s="43"/>
      <c r="G96" s="43"/>
      <c r="H96" s="43"/>
      <c r="I96" s="43"/>
      <c r="J96" s="196">
        <f>BK96</f>
        <v>0</v>
      </c>
      <c r="K96" s="43"/>
      <c r="L96" s="47"/>
      <c r="M96" s="98"/>
      <c r="N96" s="197"/>
      <c r="O96" s="99"/>
      <c r="P96" s="198">
        <f>P97</f>
        <v>0</v>
      </c>
      <c r="Q96" s="99"/>
      <c r="R96" s="198">
        <f>R97</f>
        <v>0</v>
      </c>
      <c r="S96" s="99"/>
      <c r="T96" s="199">
        <f>T97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71</v>
      </c>
      <c r="AU96" s="20" t="s">
        <v>160</v>
      </c>
      <c r="BK96" s="200">
        <f>BK97</f>
        <v>0</v>
      </c>
    </row>
    <row r="97" spans="1:63" s="12" customFormat="1" ht="25.9" customHeight="1">
      <c r="A97" s="12"/>
      <c r="B97" s="201"/>
      <c r="C97" s="202"/>
      <c r="D97" s="203" t="s">
        <v>71</v>
      </c>
      <c r="E97" s="204" t="s">
        <v>1969</v>
      </c>
      <c r="F97" s="204" t="s">
        <v>1970</v>
      </c>
      <c r="G97" s="202"/>
      <c r="H97" s="202"/>
      <c r="I97" s="205"/>
      <c r="J97" s="206">
        <f>BK97</f>
        <v>0</v>
      </c>
      <c r="K97" s="202"/>
      <c r="L97" s="207"/>
      <c r="M97" s="208"/>
      <c r="N97" s="209"/>
      <c r="O97" s="209"/>
      <c r="P97" s="210">
        <f>P98+P125+P132+P163</f>
        <v>0</v>
      </c>
      <c r="Q97" s="209"/>
      <c r="R97" s="210">
        <f>R98+R125+R132+R163</f>
        <v>0</v>
      </c>
      <c r="S97" s="209"/>
      <c r="T97" s="211">
        <f>T98+T125+T132+T163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2" t="s">
        <v>79</v>
      </c>
      <c r="AT97" s="213" t="s">
        <v>71</v>
      </c>
      <c r="AU97" s="213" t="s">
        <v>72</v>
      </c>
      <c r="AY97" s="212" t="s">
        <v>207</v>
      </c>
      <c r="BK97" s="214">
        <f>BK98+BK125+BK132+BK163</f>
        <v>0</v>
      </c>
    </row>
    <row r="98" spans="1:63" s="12" customFormat="1" ht="22.8" customHeight="1">
      <c r="A98" s="12"/>
      <c r="B98" s="201"/>
      <c r="C98" s="202"/>
      <c r="D98" s="203" t="s">
        <v>71</v>
      </c>
      <c r="E98" s="215" t="s">
        <v>1463</v>
      </c>
      <c r="F98" s="215" t="s">
        <v>1971</v>
      </c>
      <c r="G98" s="202"/>
      <c r="H98" s="202"/>
      <c r="I98" s="205"/>
      <c r="J98" s="216">
        <f>BK98</f>
        <v>0</v>
      </c>
      <c r="K98" s="202"/>
      <c r="L98" s="207"/>
      <c r="M98" s="208"/>
      <c r="N98" s="209"/>
      <c r="O98" s="209"/>
      <c r="P98" s="210">
        <f>SUM(P99:P124)</f>
        <v>0</v>
      </c>
      <c r="Q98" s="209"/>
      <c r="R98" s="210">
        <f>SUM(R99:R124)</f>
        <v>0</v>
      </c>
      <c r="S98" s="209"/>
      <c r="T98" s="211">
        <f>SUM(T99:T124)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2" t="s">
        <v>79</v>
      </c>
      <c r="AT98" s="213" t="s">
        <v>71</v>
      </c>
      <c r="AU98" s="213" t="s">
        <v>79</v>
      </c>
      <c r="AY98" s="212" t="s">
        <v>207</v>
      </c>
      <c r="BK98" s="214">
        <f>SUM(BK99:BK124)</f>
        <v>0</v>
      </c>
    </row>
    <row r="99" spans="1:65" s="2" customFormat="1" ht="16.5" customHeight="1">
      <c r="A99" s="41"/>
      <c r="B99" s="42"/>
      <c r="C99" s="217" t="s">
        <v>79</v>
      </c>
      <c r="D99" s="217" t="s">
        <v>209</v>
      </c>
      <c r="E99" s="218" t="s">
        <v>1972</v>
      </c>
      <c r="F99" s="219" t="s">
        <v>1973</v>
      </c>
      <c r="G99" s="220" t="s">
        <v>654</v>
      </c>
      <c r="H99" s="221">
        <v>819</v>
      </c>
      <c r="I99" s="222"/>
      <c r="J99" s="223">
        <f>ROUND(I99*H99,2)</f>
        <v>0</v>
      </c>
      <c r="K99" s="219" t="s">
        <v>331</v>
      </c>
      <c r="L99" s="47"/>
      <c r="M99" s="224" t="s">
        <v>19</v>
      </c>
      <c r="N99" s="225" t="s">
        <v>43</v>
      </c>
      <c r="O99" s="87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8" t="s">
        <v>111</v>
      </c>
      <c r="AT99" s="228" t="s">
        <v>209</v>
      </c>
      <c r="AU99" s="228" t="s">
        <v>81</v>
      </c>
      <c r="AY99" s="20" t="s">
        <v>207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20" t="s">
        <v>79</v>
      </c>
      <c r="BK99" s="229">
        <f>ROUND(I99*H99,2)</f>
        <v>0</v>
      </c>
      <c r="BL99" s="20" t="s">
        <v>111</v>
      </c>
      <c r="BM99" s="228" t="s">
        <v>920</v>
      </c>
    </row>
    <row r="100" spans="1:47" s="2" customFormat="1" ht="12">
      <c r="A100" s="41"/>
      <c r="B100" s="42"/>
      <c r="C100" s="43"/>
      <c r="D100" s="230" t="s">
        <v>215</v>
      </c>
      <c r="E100" s="43"/>
      <c r="F100" s="231" t="s">
        <v>1973</v>
      </c>
      <c r="G100" s="43"/>
      <c r="H100" s="43"/>
      <c r="I100" s="232"/>
      <c r="J100" s="43"/>
      <c r="K100" s="43"/>
      <c r="L100" s="47"/>
      <c r="M100" s="233"/>
      <c r="N100" s="23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215</v>
      </c>
      <c r="AU100" s="20" t="s">
        <v>81</v>
      </c>
    </row>
    <row r="101" spans="1:65" s="2" customFormat="1" ht="16.5" customHeight="1">
      <c r="A101" s="41"/>
      <c r="B101" s="42"/>
      <c r="C101" s="217" t="s">
        <v>81</v>
      </c>
      <c r="D101" s="217" t="s">
        <v>209</v>
      </c>
      <c r="E101" s="218" t="s">
        <v>1974</v>
      </c>
      <c r="F101" s="219" t="s">
        <v>1975</v>
      </c>
      <c r="G101" s="220" t="s">
        <v>244</v>
      </c>
      <c r="H101" s="221">
        <v>4</v>
      </c>
      <c r="I101" s="222"/>
      <c r="J101" s="223">
        <f>ROUND(I101*H101,2)</f>
        <v>0</v>
      </c>
      <c r="K101" s="219" t="s">
        <v>331</v>
      </c>
      <c r="L101" s="47"/>
      <c r="M101" s="224" t="s">
        <v>19</v>
      </c>
      <c r="N101" s="225" t="s">
        <v>43</v>
      </c>
      <c r="O101" s="87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8" t="s">
        <v>111</v>
      </c>
      <c r="AT101" s="228" t="s">
        <v>209</v>
      </c>
      <c r="AU101" s="228" t="s">
        <v>81</v>
      </c>
      <c r="AY101" s="20" t="s">
        <v>207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20" t="s">
        <v>79</v>
      </c>
      <c r="BK101" s="229">
        <f>ROUND(I101*H101,2)</f>
        <v>0</v>
      </c>
      <c r="BL101" s="20" t="s">
        <v>111</v>
      </c>
      <c r="BM101" s="228" t="s">
        <v>937</v>
      </c>
    </row>
    <row r="102" spans="1:47" s="2" customFormat="1" ht="12">
      <c r="A102" s="41"/>
      <c r="B102" s="42"/>
      <c r="C102" s="43"/>
      <c r="D102" s="230" t="s">
        <v>215</v>
      </c>
      <c r="E102" s="43"/>
      <c r="F102" s="231" t="s">
        <v>1975</v>
      </c>
      <c r="G102" s="43"/>
      <c r="H102" s="43"/>
      <c r="I102" s="232"/>
      <c r="J102" s="43"/>
      <c r="K102" s="43"/>
      <c r="L102" s="47"/>
      <c r="M102" s="233"/>
      <c r="N102" s="23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215</v>
      </c>
      <c r="AU102" s="20" t="s">
        <v>81</v>
      </c>
    </row>
    <row r="103" spans="1:65" s="2" customFormat="1" ht="16.5" customHeight="1">
      <c r="A103" s="41"/>
      <c r="B103" s="42"/>
      <c r="C103" s="217" t="s">
        <v>92</v>
      </c>
      <c r="D103" s="217" t="s">
        <v>209</v>
      </c>
      <c r="E103" s="218" t="s">
        <v>1976</v>
      </c>
      <c r="F103" s="219" t="s">
        <v>1977</v>
      </c>
      <c r="G103" s="220" t="s">
        <v>244</v>
      </c>
      <c r="H103" s="221">
        <v>1</v>
      </c>
      <c r="I103" s="222"/>
      <c r="J103" s="223">
        <f>ROUND(I103*H103,2)</f>
        <v>0</v>
      </c>
      <c r="K103" s="219" t="s">
        <v>331</v>
      </c>
      <c r="L103" s="47"/>
      <c r="M103" s="224" t="s">
        <v>19</v>
      </c>
      <c r="N103" s="225" t="s">
        <v>43</v>
      </c>
      <c r="O103" s="87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8" t="s">
        <v>111</v>
      </c>
      <c r="AT103" s="228" t="s">
        <v>209</v>
      </c>
      <c r="AU103" s="228" t="s">
        <v>81</v>
      </c>
      <c r="AY103" s="20" t="s">
        <v>207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20" t="s">
        <v>79</v>
      </c>
      <c r="BK103" s="229">
        <f>ROUND(I103*H103,2)</f>
        <v>0</v>
      </c>
      <c r="BL103" s="20" t="s">
        <v>111</v>
      </c>
      <c r="BM103" s="228" t="s">
        <v>950</v>
      </c>
    </row>
    <row r="104" spans="1:47" s="2" customFormat="1" ht="12">
      <c r="A104" s="41"/>
      <c r="B104" s="42"/>
      <c r="C104" s="43"/>
      <c r="D104" s="230" t="s">
        <v>215</v>
      </c>
      <c r="E104" s="43"/>
      <c r="F104" s="231" t="s">
        <v>1977</v>
      </c>
      <c r="G104" s="43"/>
      <c r="H104" s="43"/>
      <c r="I104" s="232"/>
      <c r="J104" s="43"/>
      <c r="K104" s="43"/>
      <c r="L104" s="47"/>
      <c r="M104" s="233"/>
      <c r="N104" s="234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215</v>
      </c>
      <c r="AU104" s="20" t="s">
        <v>81</v>
      </c>
    </row>
    <row r="105" spans="1:65" s="2" customFormat="1" ht="24.15" customHeight="1">
      <c r="A105" s="41"/>
      <c r="B105" s="42"/>
      <c r="C105" s="217" t="s">
        <v>111</v>
      </c>
      <c r="D105" s="217" t="s">
        <v>209</v>
      </c>
      <c r="E105" s="218" t="s">
        <v>1978</v>
      </c>
      <c r="F105" s="219" t="s">
        <v>1979</v>
      </c>
      <c r="G105" s="220" t="s">
        <v>244</v>
      </c>
      <c r="H105" s="221">
        <v>3</v>
      </c>
      <c r="I105" s="222"/>
      <c r="J105" s="223">
        <f>ROUND(I105*H105,2)</f>
        <v>0</v>
      </c>
      <c r="K105" s="219" t="s">
        <v>331</v>
      </c>
      <c r="L105" s="47"/>
      <c r="M105" s="224" t="s">
        <v>19</v>
      </c>
      <c r="N105" s="225" t="s">
        <v>43</v>
      </c>
      <c r="O105" s="87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28" t="s">
        <v>111</v>
      </c>
      <c r="AT105" s="228" t="s">
        <v>209</v>
      </c>
      <c r="AU105" s="228" t="s">
        <v>81</v>
      </c>
      <c r="AY105" s="20" t="s">
        <v>207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20" t="s">
        <v>79</v>
      </c>
      <c r="BK105" s="229">
        <f>ROUND(I105*H105,2)</f>
        <v>0</v>
      </c>
      <c r="BL105" s="20" t="s">
        <v>111</v>
      </c>
      <c r="BM105" s="228" t="s">
        <v>958</v>
      </c>
    </row>
    <row r="106" spans="1:47" s="2" customFormat="1" ht="12">
      <c r="A106" s="41"/>
      <c r="B106" s="42"/>
      <c r="C106" s="43"/>
      <c r="D106" s="230" t="s">
        <v>215</v>
      </c>
      <c r="E106" s="43"/>
      <c r="F106" s="231" t="s">
        <v>1979</v>
      </c>
      <c r="G106" s="43"/>
      <c r="H106" s="43"/>
      <c r="I106" s="232"/>
      <c r="J106" s="43"/>
      <c r="K106" s="43"/>
      <c r="L106" s="47"/>
      <c r="M106" s="233"/>
      <c r="N106" s="23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215</v>
      </c>
      <c r="AU106" s="20" t="s">
        <v>81</v>
      </c>
    </row>
    <row r="107" spans="1:65" s="2" customFormat="1" ht="16.5" customHeight="1">
      <c r="A107" s="41"/>
      <c r="B107" s="42"/>
      <c r="C107" s="217" t="s">
        <v>241</v>
      </c>
      <c r="D107" s="217" t="s">
        <v>209</v>
      </c>
      <c r="E107" s="218" t="s">
        <v>1980</v>
      </c>
      <c r="F107" s="219" t="s">
        <v>1981</v>
      </c>
      <c r="G107" s="220" t="s">
        <v>244</v>
      </c>
      <c r="H107" s="221">
        <v>11</v>
      </c>
      <c r="I107" s="222"/>
      <c r="J107" s="223">
        <f>ROUND(I107*H107,2)</f>
        <v>0</v>
      </c>
      <c r="K107" s="219" t="s">
        <v>331</v>
      </c>
      <c r="L107" s="47"/>
      <c r="M107" s="224" t="s">
        <v>19</v>
      </c>
      <c r="N107" s="225" t="s">
        <v>43</v>
      </c>
      <c r="O107" s="87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8" t="s">
        <v>111</v>
      </c>
      <c r="AT107" s="228" t="s">
        <v>209</v>
      </c>
      <c r="AU107" s="228" t="s">
        <v>81</v>
      </c>
      <c r="AY107" s="20" t="s">
        <v>207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0" t="s">
        <v>79</v>
      </c>
      <c r="BK107" s="229">
        <f>ROUND(I107*H107,2)</f>
        <v>0</v>
      </c>
      <c r="BL107" s="20" t="s">
        <v>111</v>
      </c>
      <c r="BM107" s="228" t="s">
        <v>966</v>
      </c>
    </row>
    <row r="108" spans="1:47" s="2" customFormat="1" ht="12">
      <c r="A108" s="41"/>
      <c r="B108" s="42"/>
      <c r="C108" s="43"/>
      <c r="D108" s="230" t="s">
        <v>215</v>
      </c>
      <c r="E108" s="43"/>
      <c r="F108" s="231" t="s">
        <v>1981</v>
      </c>
      <c r="G108" s="43"/>
      <c r="H108" s="43"/>
      <c r="I108" s="232"/>
      <c r="J108" s="43"/>
      <c r="K108" s="43"/>
      <c r="L108" s="47"/>
      <c r="M108" s="233"/>
      <c r="N108" s="23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215</v>
      </c>
      <c r="AU108" s="20" t="s">
        <v>81</v>
      </c>
    </row>
    <row r="109" spans="1:65" s="2" customFormat="1" ht="16.5" customHeight="1">
      <c r="A109" s="41"/>
      <c r="B109" s="42"/>
      <c r="C109" s="217" t="s">
        <v>250</v>
      </c>
      <c r="D109" s="217" t="s">
        <v>209</v>
      </c>
      <c r="E109" s="218" t="s">
        <v>1982</v>
      </c>
      <c r="F109" s="219" t="s">
        <v>1983</v>
      </c>
      <c r="G109" s="220" t="s">
        <v>244</v>
      </c>
      <c r="H109" s="221">
        <v>10</v>
      </c>
      <c r="I109" s="222"/>
      <c r="J109" s="223">
        <f>ROUND(I109*H109,2)</f>
        <v>0</v>
      </c>
      <c r="K109" s="219" t="s">
        <v>331</v>
      </c>
      <c r="L109" s="47"/>
      <c r="M109" s="224" t="s">
        <v>19</v>
      </c>
      <c r="N109" s="225" t="s">
        <v>43</v>
      </c>
      <c r="O109" s="87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8" t="s">
        <v>111</v>
      </c>
      <c r="AT109" s="228" t="s">
        <v>209</v>
      </c>
      <c r="AU109" s="228" t="s">
        <v>81</v>
      </c>
      <c r="AY109" s="20" t="s">
        <v>207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20" t="s">
        <v>79</v>
      </c>
      <c r="BK109" s="229">
        <f>ROUND(I109*H109,2)</f>
        <v>0</v>
      </c>
      <c r="BL109" s="20" t="s">
        <v>111</v>
      </c>
      <c r="BM109" s="228" t="s">
        <v>974</v>
      </c>
    </row>
    <row r="110" spans="1:47" s="2" customFormat="1" ht="12">
      <c r="A110" s="41"/>
      <c r="B110" s="42"/>
      <c r="C110" s="43"/>
      <c r="D110" s="230" t="s">
        <v>215</v>
      </c>
      <c r="E110" s="43"/>
      <c r="F110" s="231" t="s">
        <v>1983</v>
      </c>
      <c r="G110" s="43"/>
      <c r="H110" s="43"/>
      <c r="I110" s="232"/>
      <c r="J110" s="43"/>
      <c r="K110" s="43"/>
      <c r="L110" s="47"/>
      <c r="M110" s="233"/>
      <c r="N110" s="23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215</v>
      </c>
      <c r="AU110" s="20" t="s">
        <v>81</v>
      </c>
    </row>
    <row r="111" spans="1:65" s="2" customFormat="1" ht="16.5" customHeight="1">
      <c r="A111" s="41"/>
      <c r="B111" s="42"/>
      <c r="C111" s="217" t="s">
        <v>257</v>
      </c>
      <c r="D111" s="217" t="s">
        <v>209</v>
      </c>
      <c r="E111" s="218" t="s">
        <v>1984</v>
      </c>
      <c r="F111" s="219" t="s">
        <v>1985</v>
      </c>
      <c r="G111" s="220" t="s">
        <v>244</v>
      </c>
      <c r="H111" s="221">
        <v>1</v>
      </c>
      <c r="I111" s="222"/>
      <c r="J111" s="223">
        <f>ROUND(I111*H111,2)</f>
        <v>0</v>
      </c>
      <c r="K111" s="219" t="s">
        <v>331</v>
      </c>
      <c r="L111" s="47"/>
      <c r="M111" s="224" t="s">
        <v>19</v>
      </c>
      <c r="N111" s="225" t="s">
        <v>43</v>
      </c>
      <c r="O111" s="87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28" t="s">
        <v>111</v>
      </c>
      <c r="AT111" s="228" t="s">
        <v>209</v>
      </c>
      <c r="AU111" s="228" t="s">
        <v>81</v>
      </c>
      <c r="AY111" s="20" t="s">
        <v>207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20" t="s">
        <v>79</v>
      </c>
      <c r="BK111" s="229">
        <f>ROUND(I111*H111,2)</f>
        <v>0</v>
      </c>
      <c r="BL111" s="20" t="s">
        <v>111</v>
      </c>
      <c r="BM111" s="228" t="s">
        <v>987</v>
      </c>
    </row>
    <row r="112" spans="1:47" s="2" customFormat="1" ht="12">
      <c r="A112" s="41"/>
      <c r="B112" s="42"/>
      <c r="C112" s="43"/>
      <c r="D112" s="230" t="s">
        <v>215</v>
      </c>
      <c r="E112" s="43"/>
      <c r="F112" s="231" t="s">
        <v>1985</v>
      </c>
      <c r="G112" s="43"/>
      <c r="H112" s="43"/>
      <c r="I112" s="232"/>
      <c r="J112" s="43"/>
      <c r="K112" s="43"/>
      <c r="L112" s="47"/>
      <c r="M112" s="233"/>
      <c r="N112" s="23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215</v>
      </c>
      <c r="AU112" s="20" t="s">
        <v>81</v>
      </c>
    </row>
    <row r="113" spans="1:65" s="2" customFormat="1" ht="16.5" customHeight="1">
      <c r="A113" s="41"/>
      <c r="B113" s="42"/>
      <c r="C113" s="217" t="s">
        <v>227</v>
      </c>
      <c r="D113" s="217" t="s">
        <v>209</v>
      </c>
      <c r="E113" s="218" t="s">
        <v>1986</v>
      </c>
      <c r="F113" s="219" t="s">
        <v>1987</v>
      </c>
      <c r="G113" s="220" t="s">
        <v>244</v>
      </c>
      <c r="H113" s="221">
        <v>1</v>
      </c>
      <c r="I113" s="222"/>
      <c r="J113" s="223">
        <f>ROUND(I113*H113,2)</f>
        <v>0</v>
      </c>
      <c r="K113" s="219" t="s">
        <v>331</v>
      </c>
      <c r="L113" s="47"/>
      <c r="M113" s="224" t="s">
        <v>19</v>
      </c>
      <c r="N113" s="225" t="s">
        <v>43</v>
      </c>
      <c r="O113" s="87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28" t="s">
        <v>111</v>
      </c>
      <c r="AT113" s="228" t="s">
        <v>209</v>
      </c>
      <c r="AU113" s="228" t="s">
        <v>81</v>
      </c>
      <c r="AY113" s="20" t="s">
        <v>207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20" t="s">
        <v>79</v>
      </c>
      <c r="BK113" s="229">
        <f>ROUND(I113*H113,2)</f>
        <v>0</v>
      </c>
      <c r="BL113" s="20" t="s">
        <v>111</v>
      </c>
      <c r="BM113" s="228" t="s">
        <v>999</v>
      </c>
    </row>
    <row r="114" spans="1:47" s="2" customFormat="1" ht="12">
      <c r="A114" s="41"/>
      <c r="B114" s="42"/>
      <c r="C114" s="43"/>
      <c r="D114" s="230" t="s">
        <v>215</v>
      </c>
      <c r="E114" s="43"/>
      <c r="F114" s="231" t="s">
        <v>1987</v>
      </c>
      <c r="G114" s="43"/>
      <c r="H114" s="43"/>
      <c r="I114" s="232"/>
      <c r="J114" s="43"/>
      <c r="K114" s="43"/>
      <c r="L114" s="47"/>
      <c r="M114" s="233"/>
      <c r="N114" s="23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215</v>
      </c>
      <c r="AU114" s="20" t="s">
        <v>81</v>
      </c>
    </row>
    <row r="115" spans="1:65" s="2" customFormat="1" ht="21.75" customHeight="1">
      <c r="A115" s="41"/>
      <c r="B115" s="42"/>
      <c r="C115" s="217" t="s">
        <v>272</v>
      </c>
      <c r="D115" s="217" t="s">
        <v>209</v>
      </c>
      <c r="E115" s="218" t="s">
        <v>1988</v>
      </c>
      <c r="F115" s="219" t="s">
        <v>1989</v>
      </c>
      <c r="G115" s="220" t="s">
        <v>244</v>
      </c>
      <c r="H115" s="221">
        <v>13</v>
      </c>
      <c r="I115" s="222"/>
      <c r="J115" s="223">
        <f>ROUND(I115*H115,2)</f>
        <v>0</v>
      </c>
      <c r="K115" s="219" t="s">
        <v>331</v>
      </c>
      <c r="L115" s="47"/>
      <c r="M115" s="224" t="s">
        <v>19</v>
      </c>
      <c r="N115" s="225" t="s">
        <v>43</v>
      </c>
      <c r="O115" s="87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28" t="s">
        <v>111</v>
      </c>
      <c r="AT115" s="228" t="s">
        <v>209</v>
      </c>
      <c r="AU115" s="228" t="s">
        <v>81</v>
      </c>
      <c r="AY115" s="20" t="s">
        <v>207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20" t="s">
        <v>79</v>
      </c>
      <c r="BK115" s="229">
        <f>ROUND(I115*H115,2)</f>
        <v>0</v>
      </c>
      <c r="BL115" s="20" t="s">
        <v>111</v>
      </c>
      <c r="BM115" s="228" t="s">
        <v>1009</v>
      </c>
    </row>
    <row r="116" spans="1:47" s="2" customFormat="1" ht="12">
      <c r="A116" s="41"/>
      <c r="B116" s="42"/>
      <c r="C116" s="43"/>
      <c r="D116" s="230" t="s">
        <v>215</v>
      </c>
      <c r="E116" s="43"/>
      <c r="F116" s="231" t="s">
        <v>1989</v>
      </c>
      <c r="G116" s="43"/>
      <c r="H116" s="43"/>
      <c r="I116" s="232"/>
      <c r="J116" s="43"/>
      <c r="K116" s="43"/>
      <c r="L116" s="47"/>
      <c r="M116" s="233"/>
      <c r="N116" s="23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215</v>
      </c>
      <c r="AU116" s="20" t="s">
        <v>81</v>
      </c>
    </row>
    <row r="117" spans="1:65" s="2" customFormat="1" ht="16.5" customHeight="1">
      <c r="A117" s="41"/>
      <c r="B117" s="42"/>
      <c r="C117" s="217" t="s">
        <v>282</v>
      </c>
      <c r="D117" s="217" t="s">
        <v>209</v>
      </c>
      <c r="E117" s="218" t="s">
        <v>1990</v>
      </c>
      <c r="F117" s="219" t="s">
        <v>1991</v>
      </c>
      <c r="G117" s="220" t="s">
        <v>244</v>
      </c>
      <c r="H117" s="221">
        <v>13</v>
      </c>
      <c r="I117" s="222"/>
      <c r="J117" s="223">
        <f>ROUND(I117*H117,2)</f>
        <v>0</v>
      </c>
      <c r="K117" s="219" t="s">
        <v>331</v>
      </c>
      <c r="L117" s="47"/>
      <c r="M117" s="224" t="s">
        <v>19</v>
      </c>
      <c r="N117" s="225" t="s">
        <v>43</v>
      </c>
      <c r="O117" s="87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8" t="s">
        <v>111</v>
      </c>
      <c r="AT117" s="228" t="s">
        <v>209</v>
      </c>
      <c r="AU117" s="228" t="s">
        <v>81</v>
      </c>
      <c r="AY117" s="20" t="s">
        <v>207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20" t="s">
        <v>79</v>
      </c>
      <c r="BK117" s="229">
        <f>ROUND(I117*H117,2)</f>
        <v>0</v>
      </c>
      <c r="BL117" s="20" t="s">
        <v>111</v>
      </c>
      <c r="BM117" s="228" t="s">
        <v>1017</v>
      </c>
    </row>
    <row r="118" spans="1:47" s="2" customFormat="1" ht="12">
      <c r="A118" s="41"/>
      <c r="B118" s="42"/>
      <c r="C118" s="43"/>
      <c r="D118" s="230" t="s">
        <v>215</v>
      </c>
      <c r="E118" s="43"/>
      <c r="F118" s="231" t="s">
        <v>1991</v>
      </c>
      <c r="G118" s="43"/>
      <c r="H118" s="43"/>
      <c r="I118" s="232"/>
      <c r="J118" s="43"/>
      <c r="K118" s="43"/>
      <c r="L118" s="47"/>
      <c r="M118" s="233"/>
      <c r="N118" s="23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215</v>
      </c>
      <c r="AU118" s="20" t="s">
        <v>81</v>
      </c>
    </row>
    <row r="119" spans="1:65" s="2" customFormat="1" ht="21.75" customHeight="1">
      <c r="A119" s="41"/>
      <c r="B119" s="42"/>
      <c r="C119" s="217" t="s">
        <v>292</v>
      </c>
      <c r="D119" s="217" t="s">
        <v>209</v>
      </c>
      <c r="E119" s="218" t="s">
        <v>1992</v>
      </c>
      <c r="F119" s="219" t="s">
        <v>1993</v>
      </c>
      <c r="G119" s="220" t="s">
        <v>244</v>
      </c>
      <c r="H119" s="221">
        <v>13</v>
      </c>
      <c r="I119" s="222"/>
      <c r="J119" s="223">
        <f>ROUND(I119*H119,2)</f>
        <v>0</v>
      </c>
      <c r="K119" s="219" t="s">
        <v>331</v>
      </c>
      <c r="L119" s="47"/>
      <c r="M119" s="224" t="s">
        <v>19</v>
      </c>
      <c r="N119" s="225" t="s">
        <v>43</v>
      </c>
      <c r="O119" s="87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8" t="s">
        <v>111</v>
      </c>
      <c r="AT119" s="228" t="s">
        <v>209</v>
      </c>
      <c r="AU119" s="228" t="s">
        <v>81</v>
      </c>
      <c r="AY119" s="20" t="s">
        <v>207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0" t="s">
        <v>79</v>
      </c>
      <c r="BK119" s="229">
        <f>ROUND(I119*H119,2)</f>
        <v>0</v>
      </c>
      <c r="BL119" s="20" t="s">
        <v>111</v>
      </c>
      <c r="BM119" s="228" t="s">
        <v>1029</v>
      </c>
    </row>
    <row r="120" spans="1:47" s="2" customFormat="1" ht="12">
      <c r="A120" s="41"/>
      <c r="B120" s="42"/>
      <c r="C120" s="43"/>
      <c r="D120" s="230" t="s">
        <v>215</v>
      </c>
      <c r="E120" s="43"/>
      <c r="F120" s="231" t="s">
        <v>1993</v>
      </c>
      <c r="G120" s="43"/>
      <c r="H120" s="43"/>
      <c r="I120" s="232"/>
      <c r="J120" s="43"/>
      <c r="K120" s="43"/>
      <c r="L120" s="47"/>
      <c r="M120" s="233"/>
      <c r="N120" s="23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215</v>
      </c>
      <c r="AU120" s="20" t="s">
        <v>81</v>
      </c>
    </row>
    <row r="121" spans="1:65" s="2" customFormat="1" ht="16.5" customHeight="1">
      <c r="A121" s="41"/>
      <c r="B121" s="42"/>
      <c r="C121" s="217" t="s">
        <v>8</v>
      </c>
      <c r="D121" s="217" t="s">
        <v>209</v>
      </c>
      <c r="E121" s="218" t="s">
        <v>1994</v>
      </c>
      <c r="F121" s="219" t="s">
        <v>1995</v>
      </c>
      <c r="G121" s="220" t="s">
        <v>244</v>
      </c>
      <c r="H121" s="221">
        <v>44</v>
      </c>
      <c r="I121" s="222"/>
      <c r="J121" s="223">
        <f>ROUND(I121*H121,2)</f>
        <v>0</v>
      </c>
      <c r="K121" s="219" t="s">
        <v>331</v>
      </c>
      <c r="L121" s="47"/>
      <c r="M121" s="224" t="s">
        <v>19</v>
      </c>
      <c r="N121" s="225" t="s">
        <v>43</v>
      </c>
      <c r="O121" s="87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8" t="s">
        <v>111</v>
      </c>
      <c r="AT121" s="228" t="s">
        <v>209</v>
      </c>
      <c r="AU121" s="228" t="s">
        <v>81</v>
      </c>
      <c r="AY121" s="20" t="s">
        <v>207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20" t="s">
        <v>79</v>
      </c>
      <c r="BK121" s="229">
        <f>ROUND(I121*H121,2)</f>
        <v>0</v>
      </c>
      <c r="BL121" s="20" t="s">
        <v>111</v>
      </c>
      <c r="BM121" s="228" t="s">
        <v>1043</v>
      </c>
    </row>
    <row r="122" spans="1:47" s="2" customFormat="1" ht="12">
      <c r="A122" s="41"/>
      <c r="B122" s="42"/>
      <c r="C122" s="43"/>
      <c r="D122" s="230" t="s">
        <v>215</v>
      </c>
      <c r="E122" s="43"/>
      <c r="F122" s="231" t="s">
        <v>1995</v>
      </c>
      <c r="G122" s="43"/>
      <c r="H122" s="43"/>
      <c r="I122" s="232"/>
      <c r="J122" s="43"/>
      <c r="K122" s="43"/>
      <c r="L122" s="47"/>
      <c r="M122" s="233"/>
      <c r="N122" s="23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215</v>
      </c>
      <c r="AU122" s="20" t="s">
        <v>81</v>
      </c>
    </row>
    <row r="123" spans="1:65" s="2" customFormat="1" ht="16.5" customHeight="1">
      <c r="A123" s="41"/>
      <c r="B123" s="42"/>
      <c r="C123" s="217" t="s">
        <v>328</v>
      </c>
      <c r="D123" s="217" t="s">
        <v>209</v>
      </c>
      <c r="E123" s="218" t="s">
        <v>1996</v>
      </c>
      <c r="F123" s="219" t="s">
        <v>1997</v>
      </c>
      <c r="G123" s="220" t="s">
        <v>244</v>
      </c>
      <c r="H123" s="221">
        <v>1</v>
      </c>
      <c r="I123" s="222"/>
      <c r="J123" s="223">
        <f>ROUND(I123*H123,2)</f>
        <v>0</v>
      </c>
      <c r="K123" s="219" t="s">
        <v>331</v>
      </c>
      <c r="L123" s="47"/>
      <c r="M123" s="224" t="s">
        <v>19</v>
      </c>
      <c r="N123" s="225" t="s">
        <v>43</v>
      </c>
      <c r="O123" s="87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8" t="s">
        <v>111</v>
      </c>
      <c r="AT123" s="228" t="s">
        <v>209</v>
      </c>
      <c r="AU123" s="228" t="s">
        <v>81</v>
      </c>
      <c r="AY123" s="20" t="s">
        <v>207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20" t="s">
        <v>79</v>
      </c>
      <c r="BK123" s="229">
        <f>ROUND(I123*H123,2)</f>
        <v>0</v>
      </c>
      <c r="BL123" s="20" t="s">
        <v>111</v>
      </c>
      <c r="BM123" s="228" t="s">
        <v>1055</v>
      </c>
    </row>
    <row r="124" spans="1:47" s="2" customFormat="1" ht="12">
      <c r="A124" s="41"/>
      <c r="B124" s="42"/>
      <c r="C124" s="43"/>
      <c r="D124" s="230" t="s">
        <v>215</v>
      </c>
      <c r="E124" s="43"/>
      <c r="F124" s="231" t="s">
        <v>1997</v>
      </c>
      <c r="G124" s="43"/>
      <c r="H124" s="43"/>
      <c r="I124" s="232"/>
      <c r="J124" s="43"/>
      <c r="K124" s="43"/>
      <c r="L124" s="47"/>
      <c r="M124" s="233"/>
      <c r="N124" s="23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215</v>
      </c>
      <c r="AU124" s="20" t="s">
        <v>81</v>
      </c>
    </row>
    <row r="125" spans="1:63" s="12" customFormat="1" ht="22.8" customHeight="1">
      <c r="A125" s="12"/>
      <c r="B125" s="201"/>
      <c r="C125" s="202"/>
      <c r="D125" s="203" t="s">
        <v>71</v>
      </c>
      <c r="E125" s="215" t="s">
        <v>1781</v>
      </c>
      <c r="F125" s="215" t="s">
        <v>1998</v>
      </c>
      <c r="G125" s="202"/>
      <c r="H125" s="202"/>
      <c r="I125" s="205"/>
      <c r="J125" s="216">
        <f>BK125</f>
        <v>0</v>
      </c>
      <c r="K125" s="202"/>
      <c r="L125" s="207"/>
      <c r="M125" s="208"/>
      <c r="N125" s="209"/>
      <c r="O125" s="209"/>
      <c r="P125" s="210">
        <f>SUM(P126:P131)</f>
        <v>0</v>
      </c>
      <c r="Q125" s="209"/>
      <c r="R125" s="210">
        <f>SUM(R126:R131)</f>
        <v>0</v>
      </c>
      <c r="S125" s="209"/>
      <c r="T125" s="211">
        <f>SUM(T126:T131)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79</v>
      </c>
      <c r="AT125" s="213" t="s">
        <v>71</v>
      </c>
      <c r="AU125" s="213" t="s">
        <v>79</v>
      </c>
      <c r="AY125" s="212" t="s">
        <v>207</v>
      </c>
      <c r="BK125" s="214">
        <f>SUM(BK126:BK131)</f>
        <v>0</v>
      </c>
    </row>
    <row r="126" spans="1:65" s="2" customFormat="1" ht="16.5" customHeight="1">
      <c r="A126" s="41"/>
      <c r="B126" s="42"/>
      <c r="C126" s="217" t="s">
        <v>342</v>
      </c>
      <c r="D126" s="217" t="s">
        <v>209</v>
      </c>
      <c r="E126" s="218" t="s">
        <v>1999</v>
      </c>
      <c r="F126" s="219" t="s">
        <v>2000</v>
      </c>
      <c r="G126" s="220" t="s">
        <v>244</v>
      </c>
      <c r="H126" s="221">
        <v>2</v>
      </c>
      <c r="I126" s="222"/>
      <c r="J126" s="223">
        <f>ROUND(I126*H126,2)</f>
        <v>0</v>
      </c>
      <c r="K126" s="219" t="s">
        <v>331</v>
      </c>
      <c r="L126" s="47"/>
      <c r="M126" s="224" t="s">
        <v>19</v>
      </c>
      <c r="N126" s="225" t="s">
        <v>43</v>
      </c>
      <c r="O126" s="87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8" t="s">
        <v>111</v>
      </c>
      <c r="AT126" s="228" t="s">
        <v>209</v>
      </c>
      <c r="AU126" s="228" t="s">
        <v>81</v>
      </c>
      <c r="AY126" s="20" t="s">
        <v>207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20" t="s">
        <v>79</v>
      </c>
      <c r="BK126" s="229">
        <f>ROUND(I126*H126,2)</f>
        <v>0</v>
      </c>
      <c r="BL126" s="20" t="s">
        <v>111</v>
      </c>
      <c r="BM126" s="228" t="s">
        <v>1067</v>
      </c>
    </row>
    <row r="127" spans="1:47" s="2" customFormat="1" ht="12">
      <c r="A127" s="41"/>
      <c r="B127" s="42"/>
      <c r="C127" s="43"/>
      <c r="D127" s="230" t="s">
        <v>215</v>
      </c>
      <c r="E127" s="43"/>
      <c r="F127" s="231" t="s">
        <v>2000</v>
      </c>
      <c r="G127" s="43"/>
      <c r="H127" s="43"/>
      <c r="I127" s="232"/>
      <c r="J127" s="43"/>
      <c r="K127" s="43"/>
      <c r="L127" s="47"/>
      <c r="M127" s="233"/>
      <c r="N127" s="23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215</v>
      </c>
      <c r="AU127" s="20" t="s">
        <v>81</v>
      </c>
    </row>
    <row r="128" spans="1:65" s="2" customFormat="1" ht="24.15" customHeight="1">
      <c r="A128" s="41"/>
      <c r="B128" s="42"/>
      <c r="C128" s="217" t="s">
        <v>347</v>
      </c>
      <c r="D128" s="217" t="s">
        <v>209</v>
      </c>
      <c r="E128" s="218" t="s">
        <v>2001</v>
      </c>
      <c r="F128" s="219" t="s">
        <v>2002</v>
      </c>
      <c r="G128" s="220" t="s">
        <v>244</v>
      </c>
      <c r="H128" s="221">
        <v>1</v>
      </c>
      <c r="I128" s="222"/>
      <c r="J128" s="223">
        <f>ROUND(I128*H128,2)</f>
        <v>0</v>
      </c>
      <c r="K128" s="219" t="s">
        <v>331</v>
      </c>
      <c r="L128" s="47"/>
      <c r="M128" s="224" t="s">
        <v>19</v>
      </c>
      <c r="N128" s="225" t="s">
        <v>43</v>
      </c>
      <c r="O128" s="87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8" t="s">
        <v>111</v>
      </c>
      <c r="AT128" s="228" t="s">
        <v>209</v>
      </c>
      <c r="AU128" s="228" t="s">
        <v>81</v>
      </c>
      <c r="AY128" s="20" t="s">
        <v>207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20" t="s">
        <v>79</v>
      </c>
      <c r="BK128" s="229">
        <f>ROUND(I128*H128,2)</f>
        <v>0</v>
      </c>
      <c r="BL128" s="20" t="s">
        <v>111</v>
      </c>
      <c r="BM128" s="228" t="s">
        <v>1079</v>
      </c>
    </row>
    <row r="129" spans="1:47" s="2" customFormat="1" ht="12">
      <c r="A129" s="41"/>
      <c r="B129" s="42"/>
      <c r="C129" s="43"/>
      <c r="D129" s="230" t="s">
        <v>215</v>
      </c>
      <c r="E129" s="43"/>
      <c r="F129" s="231" t="s">
        <v>2002</v>
      </c>
      <c r="G129" s="43"/>
      <c r="H129" s="43"/>
      <c r="I129" s="232"/>
      <c r="J129" s="43"/>
      <c r="K129" s="43"/>
      <c r="L129" s="47"/>
      <c r="M129" s="233"/>
      <c r="N129" s="23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215</v>
      </c>
      <c r="AU129" s="20" t="s">
        <v>81</v>
      </c>
    </row>
    <row r="130" spans="1:65" s="2" customFormat="1" ht="24.15" customHeight="1">
      <c r="A130" s="41"/>
      <c r="B130" s="42"/>
      <c r="C130" s="217" t="s">
        <v>351</v>
      </c>
      <c r="D130" s="217" t="s">
        <v>209</v>
      </c>
      <c r="E130" s="218" t="s">
        <v>2003</v>
      </c>
      <c r="F130" s="219" t="s">
        <v>2004</v>
      </c>
      <c r="G130" s="220" t="s">
        <v>244</v>
      </c>
      <c r="H130" s="221">
        <v>1</v>
      </c>
      <c r="I130" s="222"/>
      <c r="J130" s="223">
        <f>ROUND(I130*H130,2)</f>
        <v>0</v>
      </c>
      <c r="K130" s="219" t="s">
        <v>331</v>
      </c>
      <c r="L130" s="47"/>
      <c r="M130" s="224" t="s">
        <v>19</v>
      </c>
      <c r="N130" s="225" t="s">
        <v>43</v>
      </c>
      <c r="O130" s="87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8" t="s">
        <v>111</v>
      </c>
      <c r="AT130" s="228" t="s">
        <v>209</v>
      </c>
      <c r="AU130" s="228" t="s">
        <v>81</v>
      </c>
      <c r="AY130" s="20" t="s">
        <v>207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20" t="s">
        <v>79</v>
      </c>
      <c r="BK130" s="229">
        <f>ROUND(I130*H130,2)</f>
        <v>0</v>
      </c>
      <c r="BL130" s="20" t="s">
        <v>111</v>
      </c>
      <c r="BM130" s="228" t="s">
        <v>1093</v>
      </c>
    </row>
    <row r="131" spans="1:47" s="2" customFormat="1" ht="12">
      <c r="A131" s="41"/>
      <c r="B131" s="42"/>
      <c r="C131" s="43"/>
      <c r="D131" s="230" t="s">
        <v>215</v>
      </c>
      <c r="E131" s="43"/>
      <c r="F131" s="231" t="s">
        <v>2004</v>
      </c>
      <c r="G131" s="43"/>
      <c r="H131" s="43"/>
      <c r="I131" s="232"/>
      <c r="J131" s="43"/>
      <c r="K131" s="43"/>
      <c r="L131" s="47"/>
      <c r="M131" s="233"/>
      <c r="N131" s="23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215</v>
      </c>
      <c r="AU131" s="20" t="s">
        <v>81</v>
      </c>
    </row>
    <row r="132" spans="1:63" s="12" customFormat="1" ht="22.8" customHeight="1">
      <c r="A132" s="12"/>
      <c r="B132" s="201"/>
      <c r="C132" s="202"/>
      <c r="D132" s="203" t="s">
        <v>71</v>
      </c>
      <c r="E132" s="215" t="s">
        <v>2005</v>
      </c>
      <c r="F132" s="215" t="s">
        <v>2006</v>
      </c>
      <c r="G132" s="202"/>
      <c r="H132" s="202"/>
      <c r="I132" s="205"/>
      <c r="J132" s="216">
        <f>BK132</f>
        <v>0</v>
      </c>
      <c r="K132" s="202"/>
      <c r="L132" s="207"/>
      <c r="M132" s="208"/>
      <c r="N132" s="209"/>
      <c r="O132" s="209"/>
      <c r="P132" s="210">
        <f>SUM(P133:P162)</f>
        <v>0</v>
      </c>
      <c r="Q132" s="209"/>
      <c r="R132" s="210">
        <f>SUM(R133:R162)</f>
        <v>0</v>
      </c>
      <c r="S132" s="209"/>
      <c r="T132" s="211">
        <f>SUM(T133:T162)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2" t="s">
        <v>79</v>
      </c>
      <c r="AT132" s="213" t="s">
        <v>71</v>
      </c>
      <c r="AU132" s="213" t="s">
        <v>79</v>
      </c>
      <c r="AY132" s="212" t="s">
        <v>207</v>
      </c>
      <c r="BK132" s="214">
        <f>SUM(BK133:BK162)</f>
        <v>0</v>
      </c>
    </row>
    <row r="133" spans="1:65" s="2" customFormat="1" ht="24.15" customHeight="1">
      <c r="A133" s="41"/>
      <c r="B133" s="42"/>
      <c r="C133" s="217" t="s">
        <v>355</v>
      </c>
      <c r="D133" s="217" t="s">
        <v>209</v>
      </c>
      <c r="E133" s="218" t="s">
        <v>2007</v>
      </c>
      <c r="F133" s="219" t="s">
        <v>2008</v>
      </c>
      <c r="G133" s="220" t="s">
        <v>654</v>
      </c>
      <c r="H133" s="221">
        <v>21</v>
      </c>
      <c r="I133" s="222"/>
      <c r="J133" s="223">
        <f>ROUND(I133*H133,2)</f>
        <v>0</v>
      </c>
      <c r="K133" s="219" t="s">
        <v>331</v>
      </c>
      <c r="L133" s="47"/>
      <c r="M133" s="224" t="s">
        <v>19</v>
      </c>
      <c r="N133" s="225" t="s">
        <v>43</v>
      </c>
      <c r="O133" s="87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28" t="s">
        <v>111</v>
      </c>
      <c r="AT133" s="228" t="s">
        <v>209</v>
      </c>
      <c r="AU133" s="228" t="s">
        <v>81</v>
      </c>
      <c r="AY133" s="20" t="s">
        <v>207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20" t="s">
        <v>79</v>
      </c>
      <c r="BK133" s="229">
        <f>ROUND(I133*H133,2)</f>
        <v>0</v>
      </c>
      <c r="BL133" s="20" t="s">
        <v>111</v>
      </c>
      <c r="BM133" s="228" t="s">
        <v>1106</v>
      </c>
    </row>
    <row r="134" spans="1:47" s="2" customFormat="1" ht="12">
      <c r="A134" s="41"/>
      <c r="B134" s="42"/>
      <c r="C134" s="43"/>
      <c r="D134" s="230" t="s">
        <v>215</v>
      </c>
      <c r="E134" s="43"/>
      <c r="F134" s="231" t="s">
        <v>2008</v>
      </c>
      <c r="G134" s="43"/>
      <c r="H134" s="43"/>
      <c r="I134" s="232"/>
      <c r="J134" s="43"/>
      <c r="K134" s="43"/>
      <c r="L134" s="47"/>
      <c r="M134" s="233"/>
      <c r="N134" s="23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215</v>
      </c>
      <c r="AU134" s="20" t="s">
        <v>81</v>
      </c>
    </row>
    <row r="135" spans="1:65" s="2" customFormat="1" ht="24.15" customHeight="1">
      <c r="A135" s="41"/>
      <c r="B135" s="42"/>
      <c r="C135" s="217" t="s">
        <v>359</v>
      </c>
      <c r="D135" s="217" t="s">
        <v>209</v>
      </c>
      <c r="E135" s="218" t="s">
        <v>2009</v>
      </c>
      <c r="F135" s="219" t="s">
        <v>2010</v>
      </c>
      <c r="G135" s="220" t="s">
        <v>654</v>
      </c>
      <c r="H135" s="221">
        <v>4</v>
      </c>
      <c r="I135" s="222"/>
      <c r="J135" s="223">
        <f>ROUND(I135*H135,2)</f>
        <v>0</v>
      </c>
      <c r="K135" s="219" t="s">
        <v>331</v>
      </c>
      <c r="L135" s="47"/>
      <c r="M135" s="224" t="s">
        <v>19</v>
      </c>
      <c r="N135" s="225" t="s">
        <v>43</v>
      </c>
      <c r="O135" s="87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28" t="s">
        <v>111</v>
      </c>
      <c r="AT135" s="228" t="s">
        <v>209</v>
      </c>
      <c r="AU135" s="228" t="s">
        <v>81</v>
      </c>
      <c r="AY135" s="20" t="s">
        <v>207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20" t="s">
        <v>79</v>
      </c>
      <c r="BK135" s="229">
        <f>ROUND(I135*H135,2)</f>
        <v>0</v>
      </c>
      <c r="BL135" s="20" t="s">
        <v>111</v>
      </c>
      <c r="BM135" s="228" t="s">
        <v>1119</v>
      </c>
    </row>
    <row r="136" spans="1:47" s="2" customFormat="1" ht="12">
      <c r="A136" s="41"/>
      <c r="B136" s="42"/>
      <c r="C136" s="43"/>
      <c r="D136" s="230" t="s">
        <v>215</v>
      </c>
      <c r="E136" s="43"/>
      <c r="F136" s="231" t="s">
        <v>2010</v>
      </c>
      <c r="G136" s="43"/>
      <c r="H136" s="43"/>
      <c r="I136" s="232"/>
      <c r="J136" s="43"/>
      <c r="K136" s="43"/>
      <c r="L136" s="47"/>
      <c r="M136" s="233"/>
      <c r="N136" s="234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215</v>
      </c>
      <c r="AU136" s="20" t="s">
        <v>81</v>
      </c>
    </row>
    <row r="137" spans="1:65" s="2" customFormat="1" ht="16.5" customHeight="1">
      <c r="A137" s="41"/>
      <c r="B137" s="42"/>
      <c r="C137" s="217" t="s">
        <v>363</v>
      </c>
      <c r="D137" s="217" t="s">
        <v>209</v>
      </c>
      <c r="E137" s="218" t="s">
        <v>2011</v>
      </c>
      <c r="F137" s="219" t="s">
        <v>2012</v>
      </c>
      <c r="G137" s="220" t="s">
        <v>654</v>
      </c>
      <c r="H137" s="221">
        <v>11</v>
      </c>
      <c r="I137" s="222"/>
      <c r="J137" s="223">
        <f>ROUND(I137*H137,2)</f>
        <v>0</v>
      </c>
      <c r="K137" s="219" t="s">
        <v>331</v>
      </c>
      <c r="L137" s="47"/>
      <c r="M137" s="224" t="s">
        <v>19</v>
      </c>
      <c r="N137" s="225" t="s">
        <v>43</v>
      </c>
      <c r="O137" s="87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8" t="s">
        <v>111</v>
      </c>
      <c r="AT137" s="228" t="s">
        <v>209</v>
      </c>
      <c r="AU137" s="228" t="s">
        <v>81</v>
      </c>
      <c r="AY137" s="20" t="s">
        <v>207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20" t="s">
        <v>79</v>
      </c>
      <c r="BK137" s="229">
        <f>ROUND(I137*H137,2)</f>
        <v>0</v>
      </c>
      <c r="BL137" s="20" t="s">
        <v>111</v>
      </c>
      <c r="BM137" s="228" t="s">
        <v>1133</v>
      </c>
    </row>
    <row r="138" spans="1:47" s="2" customFormat="1" ht="12">
      <c r="A138" s="41"/>
      <c r="B138" s="42"/>
      <c r="C138" s="43"/>
      <c r="D138" s="230" t="s">
        <v>215</v>
      </c>
      <c r="E138" s="43"/>
      <c r="F138" s="231" t="s">
        <v>2012</v>
      </c>
      <c r="G138" s="43"/>
      <c r="H138" s="43"/>
      <c r="I138" s="232"/>
      <c r="J138" s="43"/>
      <c r="K138" s="43"/>
      <c r="L138" s="47"/>
      <c r="M138" s="233"/>
      <c r="N138" s="23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215</v>
      </c>
      <c r="AU138" s="20" t="s">
        <v>81</v>
      </c>
    </row>
    <row r="139" spans="1:65" s="2" customFormat="1" ht="16.5" customHeight="1">
      <c r="A139" s="41"/>
      <c r="B139" s="42"/>
      <c r="C139" s="217" t="s">
        <v>367</v>
      </c>
      <c r="D139" s="217" t="s">
        <v>209</v>
      </c>
      <c r="E139" s="218" t="s">
        <v>2013</v>
      </c>
      <c r="F139" s="219" t="s">
        <v>2014</v>
      </c>
      <c r="G139" s="220" t="s">
        <v>654</v>
      </c>
      <c r="H139" s="221">
        <v>10</v>
      </c>
      <c r="I139" s="222"/>
      <c r="J139" s="223">
        <f>ROUND(I139*H139,2)</f>
        <v>0</v>
      </c>
      <c r="K139" s="219" t="s">
        <v>331</v>
      </c>
      <c r="L139" s="47"/>
      <c r="M139" s="224" t="s">
        <v>19</v>
      </c>
      <c r="N139" s="225" t="s">
        <v>43</v>
      </c>
      <c r="O139" s="87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8" t="s">
        <v>111</v>
      </c>
      <c r="AT139" s="228" t="s">
        <v>209</v>
      </c>
      <c r="AU139" s="228" t="s">
        <v>81</v>
      </c>
      <c r="AY139" s="20" t="s">
        <v>207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20" t="s">
        <v>79</v>
      </c>
      <c r="BK139" s="229">
        <f>ROUND(I139*H139,2)</f>
        <v>0</v>
      </c>
      <c r="BL139" s="20" t="s">
        <v>111</v>
      </c>
      <c r="BM139" s="228" t="s">
        <v>1149</v>
      </c>
    </row>
    <row r="140" spans="1:47" s="2" customFormat="1" ht="12">
      <c r="A140" s="41"/>
      <c r="B140" s="42"/>
      <c r="C140" s="43"/>
      <c r="D140" s="230" t="s">
        <v>215</v>
      </c>
      <c r="E140" s="43"/>
      <c r="F140" s="231" t="s">
        <v>2014</v>
      </c>
      <c r="G140" s="43"/>
      <c r="H140" s="43"/>
      <c r="I140" s="232"/>
      <c r="J140" s="43"/>
      <c r="K140" s="43"/>
      <c r="L140" s="47"/>
      <c r="M140" s="233"/>
      <c r="N140" s="23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215</v>
      </c>
      <c r="AU140" s="20" t="s">
        <v>81</v>
      </c>
    </row>
    <row r="141" spans="1:65" s="2" customFormat="1" ht="21.75" customHeight="1">
      <c r="A141" s="41"/>
      <c r="B141" s="42"/>
      <c r="C141" s="217" t="s">
        <v>7</v>
      </c>
      <c r="D141" s="217" t="s">
        <v>209</v>
      </c>
      <c r="E141" s="218" t="s">
        <v>2015</v>
      </c>
      <c r="F141" s="219" t="s">
        <v>2016</v>
      </c>
      <c r="G141" s="220" t="s">
        <v>654</v>
      </c>
      <c r="H141" s="221">
        <v>4</v>
      </c>
      <c r="I141" s="222"/>
      <c r="J141" s="223">
        <f>ROUND(I141*H141,2)</f>
        <v>0</v>
      </c>
      <c r="K141" s="219" t="s">
        <v>331</v>
      </c>
      <c r="L141" s="47"/>
      <c r="M141" s="224" t="s">
        <v>19</v>
      </c>
      <c r="N141" s="225" t="s">
        <v>43</v>
      </c>
      <c r="O141" s="87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28" t="s">
        <v>111</v>
      </c>
      <c r="AT141" s="228" t="s">
        <v>209</v>
      </c>
      <c r="AU141" s="228" t="s">
        <v>81</v>
      </c>
      <c r="AY141" s="20" t="s">
        <v>207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20" t="s">
        <v>79</v>
      </c>
      <c r="BK141" s="229">
        <f>ROUND(I141*H141,2)</f>
        <v>0</v>
      </c>
      <c r="BL141" s="20" t="s">
        <v>111</v>
      </c>
      <c r="BM141" s="228" t="s">
        <v>1163</v>
      </c>
    </row>
    <row r="142" spans="1:47" s="2" customFormat="1" ht="12">
      <c r="A142" s="41"/>
      <c r="B142" s="42"/>
      <c r="C142" s="43"/>
      <c r="D142" s="230" t="s">
        <v>215</v>
      </c>
      <c r="E142" s="43"/>
      <c r="F142" s="231" t="s">
        <v>2016</v>
      </c>
      <c r="G142" s="43"/>
      <c r="H142" s="43"/>
      <c r="I142" s="232"/>
      <c r="J142" s="43"/>
      <c r="K142" s="43"/>
      <c r="L142" s="47"/>
      <c r="M142" s="233"/>
      <c r="N142" s="234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215</v>
      </c>
      <c r="AU142" s="20" t="s">
        <v>81</v>
      </c>
    </row>
    <row r="143" spans="1:65" s="2" customFormat="1" ht="21.75" customHeight="1">
      <c r="A143" s="41"/>
      <c r="B143" s="42"/>
      <c r="C143" s="217" t="s">
        <v>375</v>
      </c>
      <c r="D143" s="217" t="s">
        <v>209</v>
      </c>
      <c r="E143" s="218" t="s">
        <v>2017</v>
      </c>
      <c r="F143" s="219" t="s">
        <v>2018</v>
      </c>
      <c r="G143" s="220" t="s">
        <v>244</v>
      </c>
      <c r="H143" s="221">
        <v>12</v>
      </c>
      <c r="I143" s="222"/>
      <c r="J143" s="223">
        <f>ROUND(I143*H143,2)</f>
        <v>0</v>
      </c>
      <c r="K143" s="219" t="s">
        <v>331</v>
      </c>
      <c r="L143" s="47"/>
      <c r="M143" s="224" t="s">
        <v>19</v>
      </c>
      <c r="N143" s="225" t="s">
        <v>43</v>
      </c>
      <c r="O143" s="87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8" t="s">
        <v>111</v>
      </c>
      <c r="AT143" s="228" t="s">
        <v>209</v>
      </c>
      <c r="AU143" s="228" t="s">
        <v>81</v>
      </c>
      <c r="AY143" s="20" t="s">
        <v>207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20" t="s">
        <v>79</v>
      </c>
      <c r="BK143" s="229">
        <f>ROUND(I143*H143,2)</f>
        <v>0</v>
      </c>
      <c r="BL143" s="20" t="s">
        <v>111</v>
      </c>
      <c r="BM143" s="228" t="s">
        <v>1183</v>
      </c>
    </row>
    <row r="144" spans="1:47" s="2" customFormat="1" ht="12">
      <c r="A144" s="41"/>
      <c r="B144" s="42"/>
      <c r="C144" s="43"/>
      <c r="D144" s="230" t="s">
        <v>215</v>
      </c>
      <c r="E144" s="43"/>
      <c r="F144" s="231" t="s">
        <v>2018</v>
      </c>
      <c r="G144" s="43"/>
      <c r="H144" s="43"/>
      <c r="I144" s="232"/>
      <c r="J144" s="43"/>
      <c r="K144" s="43"/>
      <c r="L144" s="47"/>
      <c r="M144" s="233"/>
      <c r="N144" s="23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215</v>
      </c>
      <c r="AU144" s="20" t="s">
        <v>81</v>
      </c>
    </row>
    <row r="145" spans="1:65" s="2" customFormat="1" ht="16.5" customHeight="1">
      <c r="A145" s="41"/>
      <c r="B145" s="42"/>
      <c r="C145" s="217" t="s">
        <v>380</v>
      </c>
      <c r="D145" s="217" t="s">
        <v>209</v>
      </c>
      <c r="E145" s="218" t="s">
        <v>2019</v>
      </c>
      <c r="F145" s="219" t="s">
        <v>2020</v>
      </c>
      <c r="G145" s="220" t="s">
        <v>244</v>
      </c>
      <c r="H145" s="221">
        <v>1</v>
      </c>
      <c r="I145" s="222"/>
      <c r="J145" s="223">
        <f>ROUND(I145*H145,2)</f>
        <v>0</v>
      </c>
      <c r="K145" s="219" t="s">
        <v>331</v>
      </c>
      <c r="L145" s="47"/>
      <c r="M145" s="224" t="s">
        <v>19</v>
      </c>
      <c r="N145" s="225" t="s">
        <v>43</v>
      </c>
      <c r="O145" s="87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8" t="s">
        <v>111</v>
      </c>
      <c r="AT145" s="228" t="s">
        <v>209</v>
      </c>
      <c r="AU145" s="228" t="s">
        <v>81</v>
      </c>
      <c r="AY145" s="20" t="s">
        <v>207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20" t="s">
        <v>79</v>
      </c>
      <c r="BK145" s="229">
        <f>ROUND(I145*H145,2)</f>
        <v>0</v>
      </c>
      <c r="BL145" s="20" t="s">
        <v>111</v>
      </c>
      <c r="BM145" s="228" t="s">
        <v>1198</v>
      </c>
    </row>
    <row r="146" spans="1:47" s="2" customFormat="1" ht="12">
      <c r="A146" s="41"/>
      <c r="B146" s="42"/>
      <c r="C146" s="43"/>
      <c r="D146" s="230" t="s">
        <v>215</v>
      </c>
      <c r="E146" s="43"/>
      <c r="F146" s="231" t="s">
        <v>2020</v>
      </c>
      <c r="G146" s="43"/>
      <c r="H146" s="43"/>
      <c r="I146" s="232"/>
      <c r="J146" s="43"/>
      <c r="K146" s="43"/>
      <c r="L146" s="47"/>
      <c r="M146" s="233"/>
      <c r="N146" s="234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215</v>
      </c>
      <c r="AU146" s="20" t="s">
        <v>81</v>
      </c>
    </row>
    <row r="147" spans="1:65" s="2" customFormat="1" ht="16.5" customHeight="1">
      <c r="A147" s="41"/>
      <c r="B147" s="42"/>
      <c r="C147" s="217" t="s">
        <v>384</v>
      </c>
      <c r="D147" s="217" t="s">
        <v>209</v>
      </c>
      <c r="E147" s="218" t="s">
        <v>2021</v>
      </c>
      <c r="F147" s="219" t="s">
        <v>2022</v>
      </c>
      <c r="G147" s="220" t="s">
        <v>654</v>
      </c>
      <c r="H147" s="221">
        <v>4</v>
      </c>
      <c r="I147" s="222"/>
      <c r="J147" s="223">
        <f>ROUND(I147*H147,2)</f>
        <v>0</v>
      </c>
      <c r="K147" s="219" t="s">
        <v>331</v>
      </c>
      <c r="L147" s="47"/>
      <c r="M147" s="224" t="s">
        <v>19</v>
      </c>
      <c r="N147" s="225" t="s">
        <v>43</v>
      </c>
      <c r="O147" s="87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28" t="s">
        <v>111</v>
      </c>
      <c r="AT147" s="228" t="s">
        <v>209</v>
      </c>
      <c r="AU147" s="228" t="s">
        <v>81</v>
      </c>
      <c r="AY147" s="20" t="s">
        <v>207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20" t="s">
        <v>79</v>
      </c>
      <c r="BK147" s="229">
        <f>ROUND(I147*H147,2)</f>
        <v>0</v>
      </c>
      <c r="BL147" s="20" t="s">
        <v>111</v>
      </c>
      <c r="BM147" s="228" t="s">
        <v>1210</v>
      </c>
    </row>
    <row r="148" spans="1:47" s="2" customFormat="1" ht="12">
      <c r="A148" s="41"/>
      <c r="B148" s="42"/>
      <c r="C148" s="43"/>
      <c r="D148" s="230" t="s">
        <v>215</v>
      </c>
      <c r="E148" s="43"/>
      <c r="F148" s="231" t="s">
        <v>2022</v>
      </c>
      <c r="G148" s="43"/>
      <c r="H148" s="43"/>
      <c r="I148" s="232"/>
      <c r="J148" s="43"/>
      <c r="K148" s="43"/>
      <c r="L148" s="47"/>
      <c r="M148" s="233"/>
      <c r="N148" s="234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215</v>
      </c>
      <c r="AU148" s="20" t="s">
        <v>81</v>
      </c>
    </row>
    <row r="149" spans="1:65" s="2" customFormat="1" ht="16.5" customHeight="1">
      <c r="A149" s="41"/>
      <c r="B149" s="42"/>
      <c r="C149" s="217" t="s">
        <v>388</v>
      </c>
      <c r="D149" s="217" t="s">
        <v>209</v>
      </c>
      <c r="E149" s="218" t="s">
        <v>2023</v>
      </c>
      <c r="F149" s="219" t="s">
        <v>2024</v>
      </c>
      <c r="G149" s="220" t="s">
        <v>244</v>
      </c>
      <c r="H149" s="221">
        <v>6</v>
      </c>
      <c r="I149" s="222"/>
      <c r="J149" s="223">
        <f>ROUND(I149*H149,2)</f>
        <v>0</v>
      </c>
      <c r="K149" s="219" t="s">
        <v>331</v>
      </c>
      <c r="L149" s="47"/>
      <c r="M149" s="224" t="s">
        <v>19</v>
      </c>
      <c r="N149" s="225" t="s">
        <v>43</v>
      </c>
      <c r="O149" s="87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8" t="s">
        <v>111</v>
      </c>
      <c r="AT149" s="228" t="s">
        <v>209</v>
      </c>
      <c r="AU149" s="228" t="s">
        <v>81</v>
      </c>
      <c r="AY149" s="20" t="s">
        <v>207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20" t="s">
        <v>79</v>
      </c>
      <c r="BK149" s="229">
        <f>ROUND(I149*H149,2)</f>
        <v>0</v>
      </c>
      <c r="BL149" s="20" t="s">
        <v>111</v>
      </c>
      <c r="BM149" s="228" t="s">
        <v>1222</v>
      </c>
    </row>
    <row r="150" spans="1:47" s="2" customFormat="1" ht="12">
      <c r="A150" s="41"/>
      <c r="B150" s="42"/>
      <c r="C150" s="43"/>
      <c r="D150" s="230" t="s">
        <v>215</v>
      </c>
      <c r="E150" s="43"/>
      <c r="F150" s="231" t="s">
        <v>2024</v>
      </c>
      <c r="G150" s="43"/>
      <c r="H150" s="43"/>
      <c r="I150" s="232"/>
      <c r="J150" s="43"/>
      <c r="K150" s="43"/>
      <c r="L150" s="47"/>
      <c r="M150" s="233"/>
      <c r="N150" s="234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215</v>
      </c>
      <c r="AU150" s="20" t="s">
        <v>81</v>
      </c>
    </row>
    <row r="151" spans="1:65" s="2" customFormat="1" ht="16.5" customHeight="1">
      <c r="A151" s="41"/>
      <c r="B151" s="42"/>
      <c r="C151" s="217" t="s">
        <v>393</v>
      </c>
      <c r="D151" s="217" t="s">
        <v>209</v>
      </c>
      <c r="E151" s="218" t="s">
        <v>2025</v>
      </c>
      <c r="F151" s="219" t="s">
        <v>2026</v>
      </c>
      <c r="G151" s="220" t="s">
        <v>244</v>
      </c>
      <c r="H151" s="221">
        <v>1</v>
      </c>
      <c r="I151" s="222"/>
      <c r="J151" s="223">
        <f>ROUND(I151*H151,2)</f>
        <v>0</v>
      </c>
      <c r="K151" s="219" t="s">
        <v>331</v>
      </c>
      <c r="L151" s="47"/>
      <c r="M151" s="224" t="s">
        <v>19</v>
      </c>
      <c r="N151" s="225" t="s">
        <v>43</v>
      </c>
      <c r="O151" s="87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28" t="s">
        <v>111</v>
      </c>
      <c r="AT151" s="228" t="s">
        <v>209</v>
      </c>
      <c r="AU151" s="228" t="s">
        <v>81</v>
      </c>
      <c r="AY151" s="20" t="s">
        <v>207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20" t="s">
        <v>79</v>
      </c>
      <c r="BK151" s="229">
        <f>ROUND(I151*H151,2)</f>
        <v>0</v>
      </c>
      <c r="BL151" s="20" t="s">
        <v>111</v>
      </c>
      <c r="BM151" s="228" t="s">
        <v>1235</v>
      </c>
    </row>
    <row r="152" spans="1:47" s="2" customFormat="1" ht="12">
      <c r="A152" s="41"/>
      <c r="B152" s="42"/>
      <c r="C152" s="43"/>
      <c r="D152" s="230" t="s">
        <v>215</v>
      </c>
      <c r="E152" s="43"/>
      <c r="F152" s="231" t="s">
        <v>2026</v>
      </c>
      <c r="G152" s="43"/>
      <c r="H152" s="43"/>
      <c r="I152" s="232"/>
      <c r="J152" s="43"/>
      <c r="K152" s="43"/>
      <c r="L152" s="47"/>
      <c r="M152" s="233"/>
      <c r="N152" s="234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20" t="s">
        <v>215</v>
      </c>
      <c r="AU152" s="20" t="s">
        <v>81</v>
      </c>
    </row>
    <row r="153" spans="1:65" s="2" customFormat="1" ht="16.5" customHeight="1">
      <c r="A153" s="41"/>
      <c r="B153" s="42"/>
      <c r="C153" s="217" t="s">
        <v>398</v>
      </c>
      <c r="D153" s="217" t="s">
        <v>209</v>
      </c>
      <c r="E153" s="218" t="s">
        <v>2027</v>
      </c>
      <c r="F153" s="219" t="s">
        <v>2028</v>
      </c>
      <c r="G153" s="220" t="s">
        <v>1410</v>
      </c>
      <c r="H153" s="221">
        <v>4</v>
      </c>
      <c r="I153" s="222"/>
      <c r="J153" s="223">
        <f>ROUND(I153*H153,2)</f>
        <v>0</v>
      </c>
      <c r="K153" s="219" t="s">
        <v>331</v>
      </c>
      <c r="L153" s="47"/>
      <c r="M153" s="224" t="s">
        <v>19</v>
      </c>
      <c r="N153" s="225" t="s">
        <v>43</v>
      </c>
      <c r="O153" s="87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28" t="s">
        <v>111</v>
      </c>
      <c r="AT153" s="228" t="s">
        <v>209</v>
      </c>
      <c r="AU153" s="228" t="s">
        <v>81</v>
      </c>
      <c r="AY153" s="20" t="s">
        <v>207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20" t="s">
        <v>79</v>
      </c>
      <c r="BK153" s="229">
        <f>ROUND(I153*H153,2)</f>
        <v>0</v>
      </c>
      <c r="BL153" s="20" t="s">
        <v>111</v>
      </c>
      <c r="BM153" s="228" t="s">
        <v>1247</v>
      </c>
    </row>
    <row r="154" spans="1:47" s="2" customFormat="1" ht="12">
      <c r="A154" s="41"/>
      <c r="B154" s="42"/>
      <c r="C154" s="43"/>
      <c r="D154" s="230" t="s">
        <v>215</v>
      </c>
      <c r="E154" s="43"/>
      <c r="F154" s="231" t="s">
        <v>2028</v>
      </c>
      <c r="G154" s="43"/>
      <c r="H154" s="43"/>
      <c r="I154" s="232"/>
      <c r="J154" s="43"/>
      <c r="K154" s="43"/>
      <c r="L154" s="47"/>
      <c r="M154" s="233"/>
      <c r="N154" s="234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215</v>
      </c>
      <c r="AU154" s="20" t="s">
        <v>81</v>
      </c>
    </row>
    <row r="155" spans="1:65" s="2" customFormat="1" ht="21.75" customHeight="1">
      <c r="A155" s="41"/>
      <c r="B155" s="42"/>
      <c r="C155" s="217" t="s">
        <v>402</v>
      </c>
      <c r="D155" s="217" t="s">
        <v>209</v>
      </c>
      <c r="E155" s="218" t="s">
        <v>2029</v>
      </c>
      <c r="F155" s="219" t="s">
        <v>2030</v>
      </c>
      <c r="G155" s="220" t="s">
        <v>244</v>
      </c>
      <c r="H155" s="221">
        <v>3</v>
      </c>
      <c r="I155" s="222"/>
      <c r="J155" s="223">
        <f>ROUND(I155*H155,2)</f>
        <v>0</v>
      </c>
      <c r="K155" s="219" t="s">
        <v>331</v>
      </c>
      <c r="L155" s="47"/>
      <c r="M155" s="224" t="s">
        <v>19</v>
      </c>
      <c r="N155" s="225" t="s">
        <v>43</v>
      </c>
      <c r="O155" s="87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28" t="s">
        <v>111</v>
      </c>
      <c r="AT155" s="228" t="s">
        <v>209</v>
      </c>
      <c r="AU155" s="228" t="s">
        <v>81</v>
      </c>
      <c r="AY155" s="20" t="s">
        <v>207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20" t="s">
        <v>79</v>
      </c>
      <c r="BK155" s="229">
        <f>ROUND(I155*H155,2)</f>
        <v>0</v>
      </c>
      <c r="BL155" s="20" t="s">
        <v>111</v>
      </c>
      <c r="BM155" s="228" t="s">
        <v>1263</v>
      </c>
    </row>
    <row r="156" spans="1:47" s="2" customFormat="1" ht="12">
      <c r="A156" s="41"/>
      <c r="B156" s="42"/>
      <c r="C156" s="43"/>
      <c r="D156" s="230" t="s">
        <v>215</v>
      </c>
      <c r="E156" s="43"/>
      <c r="F156" s="231" t="s">
        <v>2030</v>
      </c>
      <c r="G156" s="43"/>
      <c r="H156" s="43"/>
      <c r="I156" s="232"/>
      <c r="J156" s="43"/>
      <c r="K156" s="43"/>
      <c r="L156" s="47"/>
      <c r="M156" s="233"/>
      <c r="N156" s="234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215</v>
      </c>
      <c r="AU156" s="20" t="s">
        <v>81</v>
      </c>
    </row>
    <row r="157" spans="1:65" s="2" customFormat="1" ht="16.5" customHeight="1">
      <c r="A157" s="41"/>
      <c r="B157" s="42"/>
      <c r="C157" s="217" t="s">
        <v>406</v>
      </c>
      <c r="D157" s="217" t="s">
        <v>209</v>
      </c>
      <c r="E157" s="218" t="s">
        <v>2031</v>
      </c>
      <c r="F157" s="219" t="s">
        <v>2032</v>
      </c>
      <c r="G157" s="220" t="s">
        <v>244</v>
      </c>
      <c r="H157" s="221">
        <v>1</v>
      </c>
      <c r="I157" s="222"/>
      <c r="J157" s="223">
        <f>ROUND(I157*H157,2)</f>
        <v>0</v>
      </c>
      <c r="K157" s="219" t="s">
        <v>331</v>
      </c>
      <c r="L157" s="47"/>
      <c r="M157" s="224" t="s">
        <v>19</v>
      </c>
      <c r="N157" s="225" t="s">
        <v>43</v>
      </c>
      <c r="O157" s="87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28" t="s">
        <v>111</v>
      </c>
      <c r="AT157" s="228" t="s">
        <v>209</v>
      </c>
      <c r="AU157" s="228" t="s">
        <v>81</v>
      </c>
      <c r="AY157" s="20" t="s">
        <v>207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20" t="s">
        <v>79</v>
      </c>
      <c r="BK157" s="229">
        <f>ROUND(I157*H157,2)</f>
        <v>0</v>
      </c>
      <c r="BL157" s="20" t="s">
        <v>111</v>
      </c>
      <c r="BM157" s="228" t="s">
        <v>1276</v>
      </c>
    </row>
    <row r="158" spans="1:47" s="2" customFormat="1" ht="12">
      <c r="A158" s="41"/>
      <c r="B158" s="42"/>
      <c r="C158" s="43"/>
      <c r="D158" s="230" t="s">
        <v>215</v>
      </c>
      <c r="E158" s="43"/>
      <c r="F158" s="231" t="s">
        <v>2032</v>
      </c>
      <c r="G158" s="43"/>
      <c r="H158" s="43"/>
      <c r="I158" s="232"/>
      <c r="J158" s="43"/>
      <c r="K158" s="43"/>
      <c r="L158" s="47"/>
      <c r="M158" s="233"/>
      <c r="N158" s="234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215</v>
      </c>
      <c r="AU158" s="20" t="s">
        <v>81</v>
      </c>
    </row>
    <row r="159" spans="1:65" s="2" customFormat="1" ht="16.5" customHeight="1">
      <c r="A159" s="41"/>
      <c r="B159" s="42"/>
      <c r="C159" s="217" t="s">
        <v>410</v>
      </c>
      <c r="D159" s="217" t="s">
        <v>209</v>
      </c>
      <c r="E159" s="218" t="s">
        <v>2033</v>
      </c>
      <c r="F159" s="219" t="s">
        <v>2034</v>
      </c>
      <c r="G159" s="220" t="s">
        <v>654</v>
      </c>
      <c r="H159" s="221">
        <v>9</v>
      </c>
      <c r="I159" s="222"/>
      <c r="J159" s="223">
        <f>ROUND(I159*H159,2)</f>
        <v>0</v>
      </c>
      <c r="K159" s="219" t="s">
        <v>331</v>
      </c>
      <c r="L159" s="47"/>
      <c r="M159" s="224" t="s">
        <v>19</v>
      </c>
      <c r="N159" s="225" t="s">
        <v>43</v>
      </c>
      <c r="O159" s="87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28" t="s">
        <v>111</v>
      </c>
      <c r="AT159" s="228" t="s">
        <v>209</v>
      </c>
      <c r="AU159" s="228" t="s">
        <v>81</v>
      </c>
      <c r="AY159" s="20" t="s">
        <v>207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20" t="s">
        <v>79</v>
      </c>
      <c r="BK159" s="229">
        <f>ROUND(I159*H159,2)</f>
        <v>0</v>
      </c>
      <c r="BL159" s="20" t="s">
        <v>111</v>
      </c>
      <c r="BM159" s="228" t="s">
        <v>1289</v>
      </c>
    </row>
    <row r="160" spans="1:47" s="2" customFormat="1" ht="12">
      <c r="A160" s="41"/>
      <c r="B160" s="42"/>
      <c r="C160" s="43"/>
      <c r="D160" s="230" t="s">
        <v>215</v>
      </c>
      <c r="E160" s="43"/>
      <c r="F160" s="231" t="s">
        <v>2034</v>
      </c>
      <c r="G160" s="43"/>
      <c r="H160" s="43"/>
      <c r="I160" s="232"/>
      <c r="J160" s="43"/>
      <c r="K160" s="43"/>
      <c r="L160" s="47"/>
      <c r="M160" s="233"/>
      <c r="N160" s="234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215</v>
      </c>
      <c r="AU160" s="20" t="s">
        <v>81</v>
      </c>
    </row>
    <row r="161" spans="1:65" s="2" customFormat="1" ht="16.5" customHeight="1">
      <c r="A161" s="41"/>
      <c r="B161" s="42"/>
      <c r="C161" s="217" t="s">
        <v>414</v>
      </c>
      <c r="D161" s="217" t="s">
        <v>209</v>
      </c>
      <c r="E161" s="218" t="s">
        <v>2035</v>
      </c>
      <c r="F161" s="219" t="s">
        <v>1997</v>
      </c>
      <c r="G161" s="220" t="s">
        <v>244</v>
      </c>
      <c r="H161" s="221">
        <v>1</v>
      </c>
      <c r="I161" s="222"/>
      <c r="J161" s="223">
        <f>ROUND(I161*H161,2)</f>
        <v>0</v>
      </c>
      <c r="K161" s="219" t="s">
        <v>331</v>
      </c>
      <c r="L161" s="47"/>
      <c r="M161" s="224" t="s">
        <v>19</v>
      </c>
      <c r="N161" s="225" t="s">
        <v>43</v>
      </c>
      <c r="O161" s="87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28" t="s">
        <v>111</v>
      </c>
      <c r="AT161" s="228" t="s">
        <v>209</v>
      </c>
      <c r="AU161" s="228" t="s">
        <v>81</v>
      </c>
      <c r="AY161" s="20" t="s">
        <v>207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20" t="s">
        <v>79</v>
      </c>
      <c r="BK161" s="229">
        <f>ROUND(I161*H161,2)</f>
        <v>0</v>
      </c>
      <c r="BL161" s="20" t="s">
        <v>111</v>
      </c>
      <c r="BM161" s="228" t="s">
        <v>1301</v>
      </c>
    </row>
    <row r="162" spans="1:47" s="2" customFormat="1" ht="12">
      <c r="A162" s="41"/>
      <c r="B162" s="42"/>
      <c r="C162" s="43"/>
      <c r="D162" s="230" t="s">
        <v>215</v>
      </c>
      <c r="E162" s="43"/>
      <c r="F162" s="231" t="s">
        <v>1997</v>
      </c>
      <c r="G162" s="43"/>
      <c r="H162" s="43"/>
      <c r="I162" s="232"/>
      <c r="J162" s="43"/>
      <c r="K162" s="43"/>
      <c r="L162" s="47"/>
      <c r="M162" s="233"/>
      <c r="N162" s="234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215</v>
      </c>
      <c r="AU162" s="20" t="s">
        <v>81</v>
      </c>
    </row>
    <row r="163" spans="1:63" s="12" customFormat="1" ht="22.8" customHeight="1">
      <c r="A163" s="12"/>
      <c r="B163" s="201"/>
      <c r="C163" s="202"/>
      <c r="D163" s="203" t="s">
        <v>71</v>
      </c>
      <c r="E163" s="215" t="s">
        <v>2036</v>
      </c>
      <c r="F163" s="215" t="s">
        <v>2037</v>
      </c>
      <c r="G163" s="202"/>
      <c r="H163" s="202"/>
      <c r="I163" s="205"/>
      <c r="J163" s="216">
        <f>BK163</f>
        <v>0</v>
      </c>
      <c r="K163" s="202"/>
      <c r="L163" s="207"/>
      <c r="M163" s="208"/>
      <c r="N163" s="209"/>
      <c r="O163" s="209"/>
      <c r="P163" s="210">
        <f>SUM(P164:P173)</f>
        <v>0</v>
      </c>
      <c r="Q163" s="209"/>
      <c r="R163" s="210">
        <f>SUM(R164:R173)</f>
        <v>0</v>
      </c>
      <c r="S163" s="209"/>
      <c r="T163" s="211">
        <f>SUM(T164:T173)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2" t="s">
        <v>79</v>
      </c>
      <c r="AT163" s="213" t="s">
        <v>71</v>
      </c>
      <c r="AU163" s="213" t="s">
        <v>79</v>
      </c>
      <c r="AY163" s="212" t="s">
        <v>207</v>
      </c>
      <c r="BK163" s="214">
        <f>SUM(BK164:BK173)</f>
        <v>0</v>
      </c>
    </row>
    <row r="164" spans="1:65" s="2" customFormat="1" ht="16.5" customHeight="1">
      <c r="A164" s="41"/>
      <c r="B164" s="42"/>
      <c r="C164" s="217" t="s">
        <v>421</v>
      </c>
      <c r="D164" s="217" t="s">
        <v>209</v>
      </c>
      <c r="E164" s="218" t="s">
        <v>2038</v>
      </c>
      <c r="F164" s="219" t="s">
        <v>2039</v>
      </c>
      <c r="G164" s="220" t="s">
        <v>1410</v>
      </c>
      <c r="H164" s="221">
        <v>8</v>
      </c>
      <c r="I164" s="222"/>
      <c r="J164" s="223">
        <f>ROUND(I164*H164,2)</f>
        <v>0</v>
      </c>
      <c r="K164" s="219" t="s">
        <v>331</v>
      </c>
      <c r="L164" s="47"/>
      <c r="M164" s="224" t="s">
        <v>19</v>
      </c>
      <c r="N164" s="225" t="s">
        <v>43</v>
      </c>
      <c r="O164" s="87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8" t="s">
        <v>111</v>
      </c>
      <c r="AT164" s="228" t="s">
        <v>209</v>
      </c>
      <c r="AU164" s="228" t="s">
        <v>81</v>
      </c>
      <c r="AY164" s="20" t="s">
        <v>207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20" t="s">
        <v>79</v>
      </c>
      <c r="BK164" s="229">
        <f>ROUND(I164*H164,2)</f>
        <v>0</v>
      </c>
      <c r="BL164" s="20" t="s">
        <v>111</v>
      </c>
      <c r="BM164" s="228" t="s">
        <v>1313</v>
      </c>
    </row>
    <row r="165" spans="1:47" s="2" customFormat="1" ht="12">
      <c r="A165" s="41"/>
      <c r="B165" s="42"/>
      <c r="C165" s="43"/>
      <c r="D165" s="230" t="s">
        <v>215</v>
      </c>
      <c r="E165" s="43"/>
      <c r="F165" s="231" t="s">
        <v>2039</v>
      </c>
      <c r="G165" s="43"/>
      <c r="H165" s="43"/>
      <c r="I165" s="232"/>
      <c r="J165" s="43"/>
      <c r="K165" s="43"/>
      <c r="L165" s="47"/>
      <c r="M165" s="233"/>
      <c r="N165" s="234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215</v>
      </c>
      <c r="AU165" s="20" t="s">
        <v>81</v>
      </c>
    </row>
    <row r="166" spans="1:65" s="2" customFormat="1" ht="16.5" customHeight="1">
      <c r="A166" s="41"/>
      <c r="B166" s="42"/>
      <c r="C166" s="217" t="s">
        <v>427</v>
      </c>
      <c r="D166" s="217" t="s">
        <v>209</v>
      </c>
      <c r="E166" s="218" t="s">
        <v>2040</v>
      </c>
      <c r="F166" s="219" t="s">
        <v>2041</v>
      </c>
      <c r="G166" s="220" t="s">
        <v>244</v>
      </c>
      <c r="H166" s="221">
        <v>1</v>
      </c>
      <c r="I166" s="222"/>
      <c r="J166" s="223">
        <f>ROUND(I166*H166,2)</f>
        <v>0</v>
      </c>
      <c r="K166" s="219" t="s">
        <v>331</v>
      </c>
      <c r="L166" s="47"/>
      <c r="M166" s="224" t="s">
        <v>19</v>
      </c>
      <c r="N166" s="225" t="s">
        <v>43</v>
      </c>
      <c r="O166" s="87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28" t="s">
        <v>111</v>
      </c>
      <c r="AT166" s="228" t="s">
        <v>209</v>
      </c>
      <c r="AU166" s="228" t="s">
        <v>81</v>
      </c>
      <c r="AY166" s="20" t="s">
        <v>207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20" t="s">
        <v>79</v>
      </c>
      <c r="BK166" s="229">
        <f>ROUND(I166*H166,2)</f>
        <v>0</v>
      </c>
      <c r="BL166" s="20" t="s">
        <v>111</v>
      </c>
      <c r="BM166" s="228" t="s">
        <v>1328</v>
      </c>
    </row>
    <row r="167" spans="1:47" s="2" customFormat="1" ht="12">
      <c r="A167" s="41"/>
      <c r="B167" s="42"/>
      <c r="C167" s="43"/>
      <c r="D167" s="230" t="s">
        <v>215</v>
      </c>
      <c r="E167" s="43"/>
      <c r="F167" s="231" t="s">
        <v>2041</v>
      </c>
      <c r="G167" s="43"/>
      <c r="H167" s="43"/>
      <c r="I167" s="232"/>
      <c r="J167" s="43"/>
      <c r="K167" s="43"/>
      <c r="L167" s="47"/>
      <c r="M167" s="233"/>
      <c r="N167" s="234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215</v>
      </c>
      <c r="AU167" s="20" t="s">
        <v>81</v>
      </c>
    </row>
    <row r="168" spans="1:65" s="2" customFormat="1" ht="16.5" customHeight="1">
      <c r="A168" s="41"/>
      <c r="B168" s="42"/>
      <c r="C168" s="217" t="s">
        <v>448</v>
      </c>
      <c r="D168" s="217" t="s">
        <v>209</v>
      </c>
      <c r="E168" s="218" t="s">
        <v>2042</v>
      </c>
      <c r="F168" s="219" t="s">
        <v>2043</v>
      </c>
      <c r="G168" s="220" t="s">
        <v>244</v>
      </c>
      <c r="H168" s="221">
        <v>1</v>
      </c>
      <c r="I168" s="222"/>
      <c r="J168" s="223">
        <f>ROUND(I168*H168,2)</f>
        <v>0</v>
      </c>
      <c r="K168" s="219" t="s">
        <v>331</v>
      </c>
      <c r="L168" s="47"/>
      <c r="M168" s="224" t="s">
        <v>19</v>
      </c>
      <c r="N168" s="225" t="s">
        <v>43</v>
      </c>
      <c r="O168" s="87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28" t="s">
        <v>111</v>
      </c>
      <c r="AT168" s="228" t="s">
        <v>209</v>
      </c>
      <c r="AU168" s="228" t="s">
        <v>81</v>
      </c>
      <c r="AY168" s="20" t="s">
        <v>207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20" t="s">
        <v>79</v>
      </c>
      <c r="BK168" s="229">
        <f>ROUND(I168*H168,2)</f>
        <v>0</v>
      </c>
      <c r="BL168" s="20" t="s">
        <v>111</v>
      </c>
      <c r="BM168" s="228" t="s">
        <v>1341</v>
      </c>
    </row>
    <row r="169" spans="1:47" s="2" customFormat="1" ht="12">
      <c r="A169" s="41"/>
      <c r="B169" s="42"/>
      <c r="C169" s="43"/>
      <c r="D169" s="230" t="s">
        <v>215</v>
      </c>
      <c r="E169" s="43"/>
      <c r="F169" s="231" t="s">
        <v>2043</v>
      </c>
      <c r="G169" s="43"/>
      <c r="H169" s="43"/>
      <c r="I169" s="232"/>
      <c r="J169" s="43"/>
      <c r="K169" s="43"/>
      <c r="L169" s="47"/>
      <c r="M169" s="233"/>
      <c r="N169" s="234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215</v>
      </c>
      <c r="AU169" s="20" t="s">
        <v>81</v>
      </c>
    </row>
    <row r="170" spans="1:65" s="2" customFormat="1" ht="16.5" customHeight="1">
      <c r="A170" s="41"/>
      <c r="B170" s="42"/>
      <c r="C170" s="217" t="s">
        <v>454</v>
      </c>
      <c r="D170" s="217" t="s">
        <v>209</v>
      </c>
      <c r="E170" s="218" t="s">
        <v>2044</v>
      </c>
      <c r="F170" s="219" t="s">
        <v>2045</v>
      </c>
      <c r="G170" s="220" t="s">
        <v>244</v>
      </c>
      <c r="H170" s="221">
        <v>1</v>
      </c>
      <c r="I170" s="222"/>
      <c r="J170" s="223">
        <f>ROUND(I170*H170,2)</f>
        <v>0</v>
      </c>
      <c r="K170" s="219" t="s">
        <v>331</v>
      </c>
      <c r="L170" s="47"/>
      <c r="M170" s="224" t="s">
        <v>19</v>
      </c>
      <c r="N170" s="225" t="s">
        <v>43</v>
      </c>
      <c r="O170" s="87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8" t="s">
        <v>111</v>
      </c>
      <c r="AT170" s="228" t="s">
        <v>209</v>
      </c>
      <c r="AU170" s="228" t="s">
        <v>81</v>
      </c>
      <c r="AY170" s="20" t="s">
        <v>207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20" t="s">
        <v>79</v>
      </c>
      <c r="BK170" s="229">
        <f>ROUND(I170*H170,2)</f>
        <v>0</v>
      </c>
      <c r="BL170" s="20" t="s">
        <v>111</v>
      </c>
      <c r="BM170" s="228" t="s">
        <v>1356</v>
      </c>
    </row>
    <row r="171" spans="1:47" s="2" customFormat="1" ht="12">
      <c r="A171" s="41"/>
      <c r="B171" s="42"/>
      <c r="C171" s="43"/>
      <c r="D171" s="230" t="s">
        <v>215</v>
      </c>
      <c r="E171" s="43"/>
      <c r="F171" s="231" t="s">
        <v>2045</v>
      </c>
      <c r="G171" s="43"/>
      <c r="H171" s="43"/>
      <c r="I171" s="232"/>
      <c r="J171" s="43"/>
      <c r="K171" s="43"/>
      <c r="L171" s="47"/>
      <c r="M171" s="233"/>
      <c r="N171" s="234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215</v>
      </c>
      <c r="AU171" s="20" t="s">
        <v>81</v>
      </c>
    </row>
    <row r="172" spans="1:65" s="2" customFormat="1" ht="16.5" customHeight="1">
      <c r="A172" s="41"/>
      <c r="B172" s="42"/>
      <c r="C172" s="217" t="s">
        <v>461</v>
      </c>
      <c r="D172" s="217" t="s">
        <v>209</v>
      </c>
      <c r="E172" s="218" t="s">
        <v>2046</v>
      </c>
      <c r="F172" s="219" t="s">
        <v>2047</v>
      </c>
      <c r="G172" s="220" t="s">
        <v>244</v>
      </c>
      <c r="H172" s="221">
        <v>1</v>
      </c>
      <c r="I172" s="222"/>
      <c r="J172" s="223">
        <f>ROUND(I172*H172,2)</f>
        <v>0</v>
      </c>
      <c r="K172" s="219" t="s">
        <v>331</v>
      </c>
      <c r="L172" s="47"/>
      <c r="M172" s="224" t="s">
        <v>19</v>
      </c>
      <c r="N172" s="225" t="s">
        <v>43</v>
      </c>
      <c r="O172" s="87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28" t="s">
        <v>111</v>
      </c>
      <c r="AT172" s="228" t="s">
        <v>209</v>
      </c>
      <c r="AU172" s="228" t="s">
        <v>81</v>
      </c>
      <c r="AY172" s="20" t="s">
        <v>207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20" t="s">
        <v>79</v>
      </c>
      <c r="BK172" s="229">
        <f>ROUND(I172*H172,2)</f>
        <v>0</v>
      </c>
      <c r="BL172" s="20" t="s">
        <v>111</v>
      </c>
      <c r="BM172" s="228" t="s">
        <v>1369</v>
      </c>
    </row>
    <row r="173" spans="1:47" s="2" customFormat="1" ht="12">
      <c r="A173" s="41"/>
      <c r="B173" s="42"/>
      <c r="C173" s="43"/>
      <c r="D173" s="230" t="s">
        <v>215</v>
      </c>
      <c r="E173" s="43"/>
      <c r="F173" s="231" t="s">
        <v>2047</v>
      </c>
      <c r="G173" s="43"/>
      <c r="H173" s="43"/>
      <c r="I173" s="232"/>
      <c r="J173" s="43"/>
      <c r="K173" s="43"/>
      <c r="L173" s="47"/>
      <c r="M173" s="296"/>
      <c r="N173" s="297"/>
      <c r="O173" s="298"/>
      <c r="P173" s="298"/>
      <c r="Q173" s="298"/>
      <c r="R173" s="298"/>
      <c r="S173" s="298"/>
      <c r="T173" s="299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215</v>
      </c>
      <c r="AU173" s="20" t="s">
        <v>81</v>
      </c>
    </row>
    <row r="174" spans="1:31" s="2" customFormat="1" ht="6.95" customHeight="1">
      <c r="A174" s="41"/>
      <c r="B174" s="62"/>
      <c r="C174" s="63"/>
      <c r="D174" s="63"/>
      <c r="E174" s="63"/>
      <c r="F174" s="63"/>
      <c r="G174" s="63"/>
      <c r="H174" s="63"/>
      <c r="I174" s="63"/>
      <c r="J174" s="63"/>
      <c r="K174" s="63"/>
      <c r="L174" s="47"/>
      <c r="M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</row>
  </sheetData>
  <sheetProtection password="C7B5" sheet="1" objects="1" scenarios="1" formatColumns="0" formatRows="0" autoFilter="0"/>
  <autoFilter ref="C95:K17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2:H82"/>
    <mergeCell ref="E86:H86"/>
    <mergeCell ref="E84:H84"/>
    <mergeCell ref="E88:H8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112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81</v>
      </c>
    </row>
    <row r="4" spans="2:46" s="1" customFormat="1" ht="24.95" customHeight="1">
      <c r="B4" s="23"/>
      <c r="D4" s="145" t="s">
        <v>138</v>
      </c>
      <c r="L4" s="23"/>
      <c r="M4" s="14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7" t="s">
        <v>16</v>
      </c>
      <c r="L6" s="23"/>
    </row>
    <row r="7" spans="2:12" s="1" customFormat="1" ht="26.25" customHeight="1">
      <c r="B7" s="23"/>
      <c r="E7" s="148" t="str">
        <f>'Rekapitulace stavby'!K6</f>
        <v>ZČU - REKONSTRUKCE POSLUCHÁREN UP 101,104,108,112 a 115</v>
      </c>
      <c r="F7" s="147"/>
      <c r="G7" s="147"/>
      <c r="H7" s="147"/>
      <c r="L7" s="23"/>
    </row>
    <row r="8" spans="2:12" ht="12">
      <c r="B8" s="23"/>
      <c r="D8" s="147" t="s">
        <v>147</v>
      </c>
      <c r="L8" s="23"/>
    </row>
    <row r="9" spans="2:12" s="1" customFormat="1" ht="16.5" customHeight="1">
      <c r="B9" s="23"/>
      <c r="E9" s="148" t="s">
        <v>150</v>
      </c>
      <c r="F9" s="1"/>
      <c r="G9" s="1"/>
      <c r="H9" s="1"/>
      <c r="L9" s="23"/>
    </row>
    <row r="10" spans="2:12" s="1" customFormat="1" ht="12" customHeight="1">
      <c r="B10" s="23"/>
      <c r="D10" s="147" t="s">
        <v>153</v>
      </c>
      <c r="L10" s="23"/>
    </row>
    <row r="11" spans="1:31" s="2" customFormat="1" ht="16.5" customHeight="1">
      <c r="A11" s="41"/>
      <c r="B11" s="47"/>
      <c r="C11" s="41"/>
      <c r="D11" s="41"/>
      <c r="E11" s="160" t="s">
        <v>1438</v>
      </c>
      <c r="F11" s="41"/>
      <c r="G11" s="41"/>
      <c r="H11" s="41"/>
      <c r="I11" s="41"/>
      <c r="J11" s="41"/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7" t="s">
        <v>2048</v>
      </c>
      <c r="E12" s="41"/>
      <c r="F12" s="41"/>
      <c r="G12" s="41"/>
      <c r="H12" s="41"/>
      <c r="I12" s="41"/>
      <c r="J12" s="41"/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7"/>
      <c r="C13" s="41"/>
      <c r="D13" s="41"/>
      <c r="E13" s="150" t="s">
        <v>2049</v>
      </c>
      <c r="F13" s="41"/>
      <c r="G13" s="41"/>
      <c r="H13" s="41"/>
      <c r="I13" s="41"/>
      <c r="J13" s="41"/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7"/>
      <c r="C14" s="41"/>
      <c r="D14" s="41"/>
      <c r="E14" s="41"/>
      <c r="F14" s="41"/>
      <c r="G14" s="41"/>
      <c r="H14" s="41"/>
      <c r="I14" s="41"/>
      <c r="J14" s="41"/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7"/>
      <c r="C15" s="41"/>
      <c r="D15" s="147" t="s">
        <v>18</v>
      </c>
      <c r="E15" s="41"/>
      <c r="F15" s="136" t="s">
        <v>19</v>
      </c>
      <c r="G15" s="41"/>
      <c r="H15" s="41"/>
      <c r="I15" s="147" t="s">
        <v>20</v>
      </c>
      <c r="J15" s="136" t="s">
        <v>19</v>
      </c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21</v>
      </c>
      <c r="E16" s="41"/>
      <c r="F16" s="136" t="s">
        <v>22</v>
      </c>
      <c r="G16" s="41"/>
      <c r="H16" s="41"/>
      <c r="I16" s="147" t="s">
        <v>23</v>
      </c>
      <c r="J16" s="151" t="str">
        <f>'Rekapitulace stavby'!AN8</f>
        <v>15. 1. 2024</v>
      </c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7"/>
      <c r="C17" s="41"/>
      <c r="D17" s="41"/>
      <c r="E17" s="41"/>
      <c r="F17" s="41"/>
      <c r="G17" s="41"/>
      <c r="H17" s="41"/>
      <c r="I17" s="41"/>
      <c r="J17" s="41"/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7"/>
      <c r="C18" s="41"/>
      <c r="D18" s="147" t="s">
        <v>25</v>
      </c>
      <c r="E18" s="41"/>
      <c r="F18" s="41"/>
      <c r="G18" s="41"/>
      <c r="H18" s="41"/>
      <c r="I18" s="147" t="s">
        <v>26</v>
      </c>
      <c r="J18" s="136" t="s">
        <v>19</v>
      </c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7"/>
      <c r="C19" s="41"/>
      <c r="D19" s="41"/>
      <c r="E19" s="136" t="s">
        <v>27</v>
      </c>
      <c r="F19" s="41"/>
      <c r="G19" s="41"/>
      <c r="H19" s="41"/>
      <c r="I19" s="147" t="s">
        <v>28</v>
      </c>
      <c r="J19" s="136" t="s">
        <v>19</v>
      </c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7"/>
      <c r="C20" s="41"/>
      <c r="D20" s="41"/>
      <c r="E20" s="41"/>
      <c r="F20" s="41"/>
      <c r="G20" s="41"/>
      <c r="H20" s="41"/>
      <c r="I20" s="41"/>
      <c r="J20" s="41"/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7"/>
      <c r="C21" s="41"/>
      <c r="D21" s="147" t="s">
        <v>29</v>
      </c>
      <c r="E21" s="41"/>
      <c r="F21" s="41"/>
      <c r="G21" s="41"/>
      <c r="H21" s="41"/>
      <c r="I21" s="147" t="s">
        <v>26</v>
      </c>
      <c r="J21" s="36" t="str">
        <f>'Rekapitulace stavby'!AN13</f>
        <v>Vyplň údaj</v>
      </c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7"/>
      <c r="C22" s="41"/>
      <c r="D22" s="41"/>
      <c r="E22" s="36" t="str">
        <f>'Rekapitulace stavby'!E14</f>
        <v>Vyplň údaj</v>
      </c>
      <c r="F22" s="136"/>
      <c r="G22" s="136"/>
      <c r="H22" s="136"/>
      <c r="I22" s="147" t="s">
        <v>28</v>
      </c>
      <c r="J22" s="36" t="str">
        <f>'Rekapitulace stavby'!AN14</f>
        <v>Vyplň údaj</v>
      </c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7"/>
      <c r="C23" s="41"/>
      <c r="D23" s="41"/>
      <c r="E23" s="41"/>
      <c r="F23" s="41"/>
      <c r="G23" s="41"/>
      <c r="H23" s="41"/>
      <c r="I23" s="41"/>
      <c r="J23" s="41"/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7"/>
      <c r="C24" s="41"/>
      <c r="D24" s="147" t="s">
        <v>31</v>
      </c>
      <c r="E24" s="41"/>
      <c r="F24" s="41"/>
      <c r="G24" s="41"/>
      <c r="H24" s="41"/>
      <c r="I24" s="147" t="s">
        <v>26</v>
      </c>
      <c r="J24" s="136" t="s">
        <v>19</v>
      </c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7"/>
      <c r="C25" s="41"/>
      <c r="D25" s="41"/>
      <c r="E25" s="136" t="s">
        <v>32</v>
      </c>
      <c r="F25" s="41"/>
      <c r="G25" s="41"/>
      <c r="H25" s="41"/>
      <c r="I25" s="147" t="s">
        <v>28</v>
      </c>
      <c r="J25" s="136" t="s">
        <v>19</v>
      </c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7"/>
      <c r="C26" s="41"/>
      <c r="D26" s="41"/>
      <c r="E26" s="41"/>
      <c r="F26" s="41"/>
      <c r="G26" s="41"/>
      <c r="H26" s="41"/>
      <c r="I26" s="41"/>
      <c r="J26" s="41"/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7"/>
      <c r="C27" s="41"/>
      <c r="D27" s="147" t="s">
        <v>34</v>
      </c>
      <c r="E27" s="41"/>
      <c r="F27" s="41"/>
      <c r="G27" s="41"/>
      <c r="H27" s="41"/>
      <c r="I27" s="147" t="s">
        <v>26</v>
      </c>
      <c r="J27" s="136" t="s">
        <v>19</v>
      </c>
      <c r="K27" s="41"/>
      <c r="L27" s="149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7"/>
      <c r="C28" s="41"/>
      <c r="D28" s="41"/>
      <c r="E28" s="136" t="s">
        <v>35</v>
      </c>
      <c r="F28" s="41"/>
      <c r="G28" s="41"/>
      <c r="H28" s="41"/>
      <c r="I28" s="147" t="s">
        <v>28</v>
      </c>
      <c r="J28" s="136" t="s">
        <v>19</v>
      </c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41"/>
      <c r="E29" s="41"/>
      <c r="F29" s="41"/>
      <c r="G29" s="41"/>
      <c r="H29" s="41"/>
      <c r="I29" s="41"/>
      <c r="J29" s="41"/>
      <c r="K29" s="41"/>
      <c r="L29" s="149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7"/>
      <c r="C30" s="41"/>
      <c r="D30" s="147" t="s">
        <v>36</v>
      </c>
      <c r="E30" s="41"/>
      <c r="F30" s="41"/>
      <c r="G30" s="41"/>
      <c r="H30" s="41"/>
      <c r="I30" s="41"/>
      <c r="J30" s="41"/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52"/>
      <c r="B31" s="153"/>
      <c r="C31" s="152"/>
      <c r="D31" s="152"/>
      <c r="E31" s="154" t="s">
        <v>37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1"/>
      <c r="B32" s="47"/>
      <c r="C32" s="41"/>
      <c r="D32" s="41"/>
      <c r="E32" s="41"/>
      <c r="F32" s="41"/>
      <c r="G32" s="41"/>
      <c r="H32" s="41"/>
      <c r="I32" s="41"/>
      <c r="J32" s="41"/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6"/>
      <c r="E33" s="156"/>
      <c r="F33" s="156"/>
      <c r="G33" s="156"/>
      <c r="H33" s="156"/>
      <c r="I33" s="156"/>
      <c r="J33" s="156"/>
      <c r="K33" s="156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7"/>
      <c r="C34" s="41"/>
      <c r="D34" s="157" t="s">
        <v>38</v>
      </c>
      <c r="E34" s="41"/>
      <c r="F34" s="41"/>
      <c r="G34" s="41"/>
      <c r="H34" s="41"/>
      <c r="I34" s="41"/>
      <c r="J34" s="158">
        <f>ROUND(J93,2)</f>
        <v>0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7"/>
      <c r="C35" s="41"/>
      <c r="D35" s="156"/>
      <c r="E35" s="156"/>
      <c r="F35" s="156"/>
      <c r="G35" s="156"/>
      <c r="H35" s="156"/>
      <c r="I35" s="156"/>
      <c r="J35" s="156"/>
      <c r="K35" s="156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41"/>
      <c r="F36" s="159" t="s">
        <v>40</v>
      </c>
      <c r="G36" s="41"/>
      <c r="H36" s="41"/>
      <c r="I36" s="159" t="s">
        <v>39</v>
      </c>
      <c r="J36" s="159" t="s">
        <v>41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7"/>
      <c r="C37" s="41"/>
      <c r="D37" s="160" t="s">
        <v>42</v>
      </c>
      <c r="E37" s="147" t="s">
        <v>43</v>
      </c>
      <c r="F37" s="161">
        <f>ROUND((SUM(BE93:BE127)),2)</f>
        <v>0</v>
      </c>
      <c r="G37" s="41"/>
      <c r="H37" s="41"/>
      <c r="I37" s="162">
        <v>0.21</v>
      </c>
      <c r="J37" s="161">
        <f>ROUND(((SUM(BE93:BE127))*I37),2)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7"/>
      <c r="C38" s="41"/>
      <c r="D38" s="41"/>
      <c r="E38" s="147" t="s">
        <v>44</v>
      </c>
      <c r="F38" s="161">
        <f>ROUND((SUM(BF93:BF127)),2)</f>
        <v>0</v>
      </c>
      <c r="G38" s="41"/>
      <c r="H38" s="41"/>
      <c r="I38" s="162">
        <v>0.12</v>
      </c>
      <c r="J38" s="161">
        <f>ROUND(((SUM(BF93:BF127))*I38),2)</f>
        <v>0</v>
      </c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45</v>
      </c>
      <c r="F39" s="161">
        <f>ROUND((SUM(BG93:BG127)),2)</f>
        <v>0</v>
      </c>
      <c r="G39" s="41"/>
      <c r="H39" s="41"/>
      <c r="I39" s="162">
        <v>0.21</v>
      </c>
      <c r="J39" s="161">
        <f>0</f>
        <v>0</v>
      </c>
      <c r="K39" s="41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7"/>
      <c r="C40" s="41"/>
      <c r="D40" s="41"/>
      <c r="E40" s="147" t="s">
        <v>46</v>
      </c>
      <c r="F40" s="161">
        <f>ROUND((SUM(BH93:BH127)),2)</f>
        <v>0</v>
      </c>
      <c r="G40" s="41"/>
      <c r="H40" s="41"/>
      <c r="I40" s="162">
        <v>0.12</v>
      </c>
      <c r="J40" s="161">
        <f>0</f>
        <v>0</v>
      </c>
      <c r="K40" s="4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7"/>
      <c r="C41" s="41"/>
      <c r="D41" s="41"/>
      <c r="E41" s="147" t="s">
        <v>47</v>
      </c>
      <c r="F41" s="161">
        <f>ROUND((SUM(BI93:BI127)),2)</f>
        <v>0</v>
      </c>
      <c r="G41" s="41"/>
      <c r="H41" s="41"/>
      <c r="I41" s="162">
        <v>0</v>
      </c>
      <c r="J41" s="161">
        <f>0</f>
        <v>0</v>
      </c>
      <c r="K41" s="41"/>
      <c r="L41" s="149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7"/>
      <c r="C42" s="41"/>
      <c r="D42" s="41"/>
      <c r="E42" s="41"/>
      <c r="F42" s="41"/>
      <c r="G42" s="41"/>
      <c r="H42" s="41"/>
      <c r="I42" s="41"/>
      <c r="J42" s="41"/>
      <c r="K42" s="41"/>
      <c r="L42" s="14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7"/>
      <c r="C43" s="163"/>
      <c r="D43" s="164" t="s">
        <v>48</v>
      </c>
      <c r="E43" s="165"/>
      <c r="F43" s="165"/>
      <c r="G43" s="166" t="s">
        <v>49</v>
      </c>
      <c r="H43" s="167" t="s">
        <v>50</v>
      </c>
      <c r="I43" s="165"/>
      <c r="J43" s="168">
        <f>SUM(J34:J41)</f>
        <v>0</v>
      </c>
      <c r="K43" s="169"/>
      <c r="L43" s="149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9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8" spans="1:31" s="2" customFormat="1" ht="6.95" customHeight="1">
      <c r="A48" s="4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24.95" customHeight="1">
      <c r="A49" s="41"/>
      <c r="B49" s="42"/>
      <c r="C49" s="26" t="s">
        <v>157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6.95" customHeight="1">
      <c r="A50" s="41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12" customHeight="1">
      <c r="A51" s="41"/>
      <c r="B51" s="42"/>
      <c r="C51" s="35" t="s">
        <v>16</v>
      </c>
      <c r="D51" s="43"/>
      <c r="E51" s="43"/>
      <c r="F51" s="43"/>
      <c r="G51" s="43"/>
      <c r="H51" s="43"/>
      <c r="I51" s="43"/>
      <c r="J51" s="43"/>
      <c r="K51" s="43"/>
      <c r="L51" s="149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26.25" customHeight="1">
      <c r="A52" s="41"/>
      <c r="B52" s="42"/>
      <c r="C52" s="43"/>
      <c r="D52" s="43"/>
      <c r="E52" s="174" t="str">
        <f>E7</f>
        <v>ZČU - REKONSTRUKCE POSLUCHÁREN UP 101,104,108,112 a 115</v>
      </c>
      <c r="F52" s="35"/>
      <c r="G52" s="35"/>
      <c r="H52" s="35"/>
      <c r="I52" s="43"/>
      <c r="J52" s="43"/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2:12" s="1" customFormat="1" ht="12" customHeight="1">
      <c r="B53" s="24"/>
      <c r="C53" s="35" t="s">
        <v>147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174" t="s">
        <v>150</v>
      </c>
      <c r="F54" s="25"/>
      <c r="G54" s="25"/>
      <c r="H54" s="25"/>
      <c r="I54" s="25"/>
      <c r="J54" s="25"/>
      <c r="K54" s="25"/>
      <c r="L54" s="23"/>
    </row>
    <row r="55" spans="2:12" s="1" customFormat="1" ht="12" customHeight="1">
      <c r="B55" s="24"/>
      <c r="C55" s="35" t="s">
        <v>153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41"/>
      <c r="B56" s="42"/>
      <c r="C56" s="43"/>
      <c r="D56" s="43"/>
      <c r="E56" s="295" t="s">
        <v>1438</v>
      </c>
      <c r="F56" s="43"/>
      <c r="G56" s="43"/>
      <c r="H56" s="43"/>
      <c r="I56" s="43"/>
      <c r="J56" s="43"/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12" customHeight="1">
      <c r="A57" s="41"/>
      <c r="B57" s="42"/>
      <c r="C57" s="35" t="s">
        <v>2048</v>
      </c>
      <c r="D57" s="43"/>
      <c r="E57" s="43"/>
      <c r="F57" s="43"/>
      <c r="G57" s="43"/>
      <c r="H57" s="43"/>
      <c r="I57" s="43"/>
      <c r="J57" s="43"/>
      <c r="K57" s="43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6.5" customHeight="1">
      <c r="A58" s="41"/>
      <c r="B58" s="42"/>
      <c r="C58" s="43"/>
      <c r="D58" s="43"/>
      <c r="E58" s="72" t="str">
        <f>E13</f>
        <v>D.1.4.m.1 - Zařízení AV techniky - stavba</v>
      </c>
      <c r="F58" s="43"/>
      <c r="G58" s="43"/>
      <c r="H58" s="43"/>
      <c r="I58" s="43"/>
      <c r="J58" s="43"/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6.95" customHeight="1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2" customHeight="1">
      <c r="A60" s="41"/>
      <c r="B60" s="42"/>
      <c r="C60" s="35" t="s">
        <v>21</v>
      </c>
      <c r="D60" s="43"/>
      <c r="E60" s="43"/>
      <c r="F60" s="30" t="str">
        <f>F16</f>
        <v>Areál ZČU, Univerzitní 22, 306 14 Plzeň</v>
      </c>
      <c r="G60" s="43"/>
      <c r="H60" s="43"/>
      <c r="I60" s="35" t="s">
        <v>23</v>
      </c>
      <c r="J60" s="75" t="str">
        <f>IF(J16="","",J16)</f>
        <v>15. 1. 2024</v>
      </c>
      <c r="K60" s="43"/>
      <c r="L60" s="149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6.95" customHeight="1">
      <c r="A61" s="41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14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25.65" customHeight="1">
      <c r="A62" s="41"/>
      <c r="B62" s="42"/>
      <c r="C62" s="35" t="s">
        <v>25</v>
      </c>
      <c r="D62" s="43"/>
      <c r="E62" s="43"/>
      <c r="F62" s="30" t="str">
        <f>E19</f>
        <v>Západočeská univerzita v Plzni, Univerzitní 8, 306</v>
      </c>
      <c r="G62" s="43"/>
      <c r="H62" s="43"/>
      <c r="I62" s="35" t="s">
        <v>31</v>
      </c>
      <c r="J62" s="39" t="str">
        <f>E25</f>
        <v>ATELIER SOUKUP OPL ŠVEHLA S.R.O.</v>
      </c>
      <c r="K62" s="43"/>
      <c r="L62" s="149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31" s="2" customFormat="1" ht="15.15" customHeight="1">
      <c r="A63" s="41"/>
      <c r="B63" s="42"/>
      <c r="C63" s="35" t="s">
        <v>29</v>
      </c>
      <c r="D63" s="43"/>
      <c r="E63" s="43"/>
      <c r="F63" s="30" t="str">
        <f>IF(E22="","",E22)</f>
        <v>Vyplň údaj</v>
      </c>
      <c r="G63" s="43"/>
      <c r="H63" s="43"/>
      <c r="I63" s="35" t="s">
        <v>34</v>
      </c>
      <c r="J63" s="39" t="str">
        <f>E28</f>
        <v>Michal Jirka</v>
      </c>
      <c r="K63" s="43"/>
      <c r="L63" s="149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1:31" s="2" customFormat="1" ht="10.3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49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29.25" customHeight="1">
      <c r="A65" s="41"/>
      <c r="B65" s="42"/>
      <c r="C65" s="175" t="s">
        <v>158</v>
      </c>
      <c r="D65" s="176"/>
      <c r="E65" s="176"/>
      <c r="F65" s="176"/>
      <c r="G65" s="176"/>
      <c r="H65" s="176"/>
      <c r="I65" s="176"/>
      <c r="J65" s="177" t="s">
        <v>159</v>
      </c>
      <c r="K65" s="176"/>
      <c r="L65" s="149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10.3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49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47" s="2" customFormat="1" ht="22.8" customHeight="1">
      <c r="A67" s="41"/>
      <c r="B67" s="42"/>
      <c r="C67" s="178" t="s">
        <v>70</v>
      </c>
      <c r="D67" s="43"/>
      <c r="E67" s="43"/>
      <c r="F67" s="43"/>
      <c r="G67" s="43"/>
      <c r="H67" s="43"/>
      <c r="I67" s="43"/>
      <c r="J67" s="105">
        <f>J93</f>
        <v>0</v>
      </c>
      <c r="K67" s="43"/>
      <c r="L67" s="149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U67" s="20" t="s">
        <v>160</v>
      </c>
    </row>
    <row r="68" spans="1:31" s="9" customFormat="1" ht="24.95" customHeight="1">
      <c r="A68" s="9"/>
      <c r="B68" s="179"/>
      <c r="C68" s="180"/>
      <c r="D68" s="181" t="s">
        <v>2050</v>
      </c>
      <c r="E68" s="182"/>
      <c r="F68" s="182"/>
      <c r="G68" s="182"/>
      <c r="H68" s="182"/>
      <c r="I68" s="182"/>
      <c r="J68" s="183">
        <f>J94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9"/>
      <c r="C69" s="180"/>
      <c r="D69" s="181" t="s">
        <v>2051</v>
      </c>
      <c r="E69" s="182"/>
      <c r="F69" s="182"/>
      <c r="G69" s="182"/>
      <c r="H69" s="182"/>
      <c r="I69" s="182"/>
      <c r="J69" s="183">
        <f>J122</f>
        <v>0</v>
      </c>
      <c r="K69" s="180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2" customFormat="1" ht="21.8" customHeight="1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149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6.95" customHeight="1">
      <c r="A71" s="41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9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5" spans="1:31" s="2" customFormat="1" ht="6.95" customHeight="1">
      <c r="A75" s="41"/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149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24.95" customHeight="1">
      <c r="A76" s="41"/>
      <c r="B76" s="42"/>
      <c r="C76" s="26" t="s">
        <v>192</v>
      </c>
      <c r="D76" s="43"/>
      <c r="E76" s="43"/>
      <c r="F76" s="43"/>
      <c r="G76" s="43"/>
      <c r="H76" s="43"/>
      <c r="I76" s="43"/>
      <c r="J76" s="43"/>
      <c r="K76" s="43"/>
      <c r="L76" s="149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49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5" t="s">
        <v>16</v>
      </c>
      <c r="D78" s="43"/>
      <c r="E78" s="43"/>
      <c r="F78" s="43"/>
      <c r="G78" s="43"/>
      <c r="H78" s="43"/>
      <c r="I78" s="43"/>
      <c r="J78" s="43"/>
      <c r="K78" s="43"/>
      <c r="L78" s="149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26.25" customHeight="1">
      <c r="A79" s="41"/>
      <c r="B79" s="42"/>
      <c r="C79" s="43"/>
      <c r="D79" s="43"/>
      <c r="E79" s="174" t="str">
        <f>E7</f>
        <v>ZČU - REKONSTRUKCE POSLUCHÁREN UP 101,104,108,112 a 115</v>
      </c>
      <c r="F79" s="35"/>
      <c r="G79" s="35"/>
      <c r="H79" s="35"/>
      <c r="I79" s="43"/>
      <c r="J79" s="43"/>
      <c r="K79" s="43"/>
      <c r="L79" s="149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2:12" s="1" customFormat="1" ht="12" customHeight="1">
      <c r="B80" s="24"/>
      <c r="C80" s="35" t="s">
        <v>147</v>
      </c>
      <c r="D80" s="25"/>
      <c r="E80" s="25"/>
      <c r="F80" s="25"/>
      <c r="G80" s="25"/>
      <c r="H80" s="25"/>
      <c r="I80" s="25"/>
      <c r="J80" s="25"/>
      <c r="K80" s="25"/>
      <c r="L80" s="23"/>
    </row>
    <row r="81" spans="2:12" s="1" customFormat="1" ht="16.5" customHeight="1">
      <c r="B81" s="24"/>
      <c r="C81" s="25"/>
      <c r="D81" s="25"/>
      <c r="E81" s="174" t="s">
        <v>150</v>
      </c>
      <c r="F81" s="25"/>
      <c r="G81" s="25"/>
      <c r="H81" s="25"/>
      <c r="I81" s="25"/>
      <c r="J81" s="25"/>
      <c r="K81" s="25"/>
      <c r="L81" s="23"/>
    </row>
    <row r="82" spans="2:12" s="1" customFormat="1" ht="12" customHeight="1">
      <c r="B82" s="24"/>
      <c r="C82" s="35" t="s">
        <v>153</v>
      </c>
      <c r="D82" s="25"/>
      <c r="E82" s="25"/>
      <c r="F82" s="25"/>
      <c r="G82" s="25"/>
      <c r="H82" s="25"/>
      <c r="I82" s="25"/>
      <c r="J82" s="25"/>
      <c r="K82" s="25"/>
      <c r="L82" s="23"/>
    </row>
    <row r="83" spans="1:31" s="2" customFormat="1" ht="16.5" customHeight="1">
      <c r="A83" s="41"/>
      <c r="B83" s="42"/>
      <c r="C83" s="43"/>
      <c r="D83" s="43"/>
      <c r="E83" s="295" t="s">
        <v>1438</v>
      </c>
      <c r="F83" s="43"/>
      <c r="G83" s="43"/>
      <c r="H83" s="43"/>
      <c r="I83" s="43"/>
      <c r="J83" s="43"/>
      <c r="K83" s="43"/>
      <c r="L83" s="149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5" t="s">
        <v>2048</v>
      </c>
      <c r="D84" s="43"/>
      <c r="E84" s="43"/>
      <c r="F84" s="43"/>
      <c r="G84" s="43"/>
      <c r="H84" s="43"/>
      <c r="I84" s="43"/>
      <c r="J84" s="43"/>
      <c r="K84" s="43"/>
      <c r="L84" s="149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72" t="str">
        <f>E13</f>
        <v>D.1.4.m.1 - Zařízení AV techniky - stavba</v>
      </c>
      <c r="F85" s="43"/>
      <c r="G85" s="43"/>
      <c r="H85" s="43"/>
      <c r="I85" s="43"/>
      <c r="J85" s="43"/>
      <c r="K85" s="43"/>
      <c r="L85" s="149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49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2" customHeight="1">
      <c r="A87" s="41"/>
      <c r="B87" s="42"/>
      <c r="C87" s="35" t="s">
        <v>21</v>
      </c>
      <c r="D87" s="43"/>
      <c r="E87" s="43"/>
      <c r="F87" s="30" t="str">
        <f>F16</f>
        <v>Areál ZČU, Univerzitní 22, 306 14 Plzeň</v>
      </c>
      <c r="G87" s="43"/>
      <c r="H87" s="43"/>
      <c r="I87" s="35" t="s">
        <v>23</v>
      </c>
      <c r="J87" s="75" t="str">
        <f>IF(J16="","",J16)</f>
        <v>15. 1. 2024</v>
      </c>
      <c r="K87" s="43"/>
      <c r="L87" s="149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49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25.65" customHeight="1">
      <c r="A89" s="41"/>
      <c r="B89" s="42"/>
      <c r="C89" s="35" t="s">
        <v>25</v>
      </c>
      <c r="D89" s="43"/>
      <c r="E89" s="43"/>
      <c r="F89" s="30" t="str">
        <f>E19</f>
        <v>Západočeská univerzita v Plzni, Univerzitní 8, 306</v>
      </c>
      <c r="G89" s="43"/>
      <c r="H89" s="43"/>
      <c r="I89" s="35" t="s">
        <v>31</v>
      </c>
      <c r="J89" s="39" t="str">
        <f>E25</f>
        <v>ATELIER SOUKUP OPL ŠVEHLA S.R.O.</v>
      </c>
      <c r="K89" s="43"/>
      <c r="L89" s="149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5.15" customHeight="1">
      <c r="A90" s="41"/>
      <c r="B90" s="42"/>
      <c r="C90" s="35" t="s">
        <v>29</v>
      </c>
      <c r="D90" s="43"/>
      <c r="E90" s="43"/>
      <c r="F90" s="30" t="str">
        <f>IF(E22="","",E22)</f>
        <v>Vyplň údaj</v>
      </c>
      <c r="G90" s="43"/>
      <c r="H90" s="43"/>
      <c r="I90" s="35" t="s">
        <v>34</v>
      </c>
      <c r="J90" s="39" t="str">
        <f>E28</f>
        <v>Michal Jirka</v>
      </c>
      <c r="K90" s="43"/>
      <c r="L90" s="149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0.3" customHeight="1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149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11" customFormat="1" ht="29.25" customHeight="1">
      <c r="A92" s="190"/>
      <c r="B92" s="191"/>
      <c r="C92" s="192" t="s">
        <v>193</v>
      </c>
      <c r="D92" s="193" t="s">
        <v>57</v>
      </c>
      <c r="E92" s="193" t="s">
        <v>53</v>
      </c>
      <c r="F92" s="193" t="s">
        <v>54</v>
      </c>
      <c r="G92" s="193" t="s">
        <v>194</v>
      </c>
      <c r="H92" s="193" t="s">
        <v>195</v>
      </c>
      <c r="I92" s="193" t="s">
        <v>196</v>
      </c>
      <c r="J92" s="193" t="s">
        <v>159</v>
      </c>
      <c r="K92" s="194" t="s">
        <v>197</v>
      </c>
      <c r="L92" s="195"/>
      <c r="M92" s="95" t="s">
        <v>19</v>
      </c>
      <c r="N92" s="96" t="s">
        <v>42</v>
      </c>
      <c r="O92" s="96" t="s">
        <v>198</v>
      </c>
      <c r="P92" s="96" t="s">
        <v>199</v>
      </c>
      <c r="Q92" s="96" t="s">
        <v>200</v>
      </c>
      <c r="R92" s="96" t="s">
        <v>201</v>
      </c>
      <c r="S92" s="96" t="s">
        <v>202</v>
      </c>
      <c r="T92" s="97" t="s">
        <v>203</v>
      </c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</row>
    <row r="93" spans="1:63" s="2" customFormat="1" ht="22.8" customHeight="1">
      <c r="A93" s="41"/>
      <c r="B93" s="42"/>
      <c r="C93" s="102" t="s">
        <v>204</v>
      </c>
      <c r="D93" s="43"/>
      <c r="E93" s="43"/>
      <c r="F93" s="43"/>
      <c r="G93" s="43"/>
      <c r="H93" s="43"/>
      <c r="I93" s="43"/>
      <c r="J93" s="196">
        <f>BK93</f>
        <v>0</v>
      </c>
      <c r="K93" s="43"/>
      <c r="L93" s="47"/>
      <c r="M93" s="98"/>
      <c r="N93" s="197"/>
      <c r="O93" s="99"/>
      <c r="P93" s="198">
        <f>P94+P122</f>
        <v>0</v>
      </c>
      <c r="Q93" s="99"/>
      <c r="R93" s="198">
        <f>R94+R122</f>
        <v>0</v>
      </c>
      <c r="S93" s="99"/>
      <c r="T93" s="199">
        <f>T94+T122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71</v>
      </c>
      <c r="AU93" s="20" t="s">
        <v>160</v>
      </c>
      <c r="BK93" s="200">
        <f>BK94+BK122</f>
        <v>0</v>
      </c>
    </row>
    <row r="94" spans="1:63" s="12" customFormat="1" ht="25.9" customHeight="1">
      <c r="A94" s="12"/>
      <c r="B94" s="201"/>
      <c r="C94" s="202"/>
      <c r="D94" s="203" t="s">
        <v>71</v>
      </c>
      <c r="E94" s="204" t="s">
        <v>1498</v>
      </c>
      <c r="F94" s="204" t="s">
        <v>2052</v>
      </c>
      <c r="G94" s="202"/>
      <c r="H94" s="202"/>
      <c r="I94" s="205"/>
      <c r="J94" s="206">
        <f>BK94</f>
        <v>0</v>
      </c>
      <c r="K94" s="202"/>
      <c r="L94" s="207"/>
      <c r="M94" s="208"/>
      <c r="N94" s="209"/>
      <c r="O94" s="209"/>
      <c r="P94" s="210">
        <f>SUM(P95:P121)</f>
        <v>0</v>
      </c>
      <c r="Q94" s="209"/>
      <c r="R94" s="210">
        <f>SUM(R95:R121)</f>
        <v>0</v>
      </c>
      <c r="S94" s="209"/>
      <c r="T94" s="211">
        <f>SUM(T95:T121)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2" t="s">
        <v>79</v>
      </c>
      <c r="AT94" s="213" t="s">
        <v>71</v>
      </c>
      <c r="AU94" s="213" t="s">
        <v>72</v>
      </c>
      <c r="AY94" s="212" t="s">
        <v>207</v>
      </c>
      <c r="BK94" s="214">
        <f>SUM(BK95:BK121)</f>
        <v>0</v>
      </c>
    </row>
    <row r="95" spans="1:65" s="2" customFormat="1" ht="16.5" customHeight="1">
      <c r="A95" s="41"/>
      <c r="B95" s="42"/>
      <c r="C95" s="269" t="s">
        <v>79</v>
      </c>
      <c r="D95" s="269" t="s">
        <v>223</v>
      </c>
      <c r="E95" s="270" t="s">
        <v>2053</v>
      </c>
      <c r="F95" s="271" t="s">
        <v>2054</v>
      </c>
      <c r="G95" s="272" t="s">
        <v>654</v>
      </c>
      <c r="H95" s="273">
        <v>490</v>
      </c>
      <c r="I95" s="274"/>
      <c r="J95" s="275">
        <f>ROUND(I95*H95,2)</f>
        <v>0</v>
      </c>
      <c r="K95" s="271" t="s">
        <v>331</v>
      </c>
      <c r="L95" s="276"/>
      <c r="M95" s="277" t="s">
        <v>19</v>
      </c>
      <c r="N95" s="278" t="s">
        <v>43</v>
      </c>
      <c r="O95" s="87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28" t="s">
        <v>227</v>
      </c>
      <c r="AT95" s="228" t="s">
        <v>223</v>
      </c>
      <c r="AU95" s="228" t="s">
        <v>79</v>
      </c>
      <c r="AY95" s="20" t="s">
        <v>207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20" t="s">
        <v>79</v>
      </c>
      <c r="BK95" s="229">
        <f>ROUND(I95*H95,2)</f>
        <v>0</v>
      </c>
      <c r="BL95" s="20" t="s">
        <v>111</v>
      </c>
      <c r="BM95" s="228" t="s">
        <v>475</v>
      </c>
    </row>
    <row r="96" spans="1:47" s="2" customFormat="1" ht="12">
      <c r="A96" s="41"/>
      <c r="B96" s="42"/>
      <c r="C96" s="43"/>
      <c r="D96" s="230" t="s">
        <v>215</v>
      </c>
      <c r="E96" s="43"/>
      <c r="F96" s="231" t="s">
        <v>2054</v>
      </c>
      <c r="G96" s="43"/>
      <c r="H96" s="43"/>
      <c r="I96" s="232"/>
      <c r="J96" s="43"/>
      <c r="K96" s="43"/>
      <c r="L96" s="47"/>
      <c r="M96" s="233"/>
      <c r="N96" s="23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215</v>
      </c>
      <c r="AU96" s="20" t="s">
        <v>79</v>
      </c>
    </row>
    <row r="97" spans="1:47" s="2" customFormat="1" ht="12">
      <c r="A97" s="41"/>
      <c r="B97" s="42"/>
      <c r="C97" s="43"/>
      <c r="D97" s="230" t="s">
        <v>1542</v>
      </c>
      <c r="E97" s="43"/>
      <c r="F97" s="300" t="s">
        <v>2055</v>
      </c>
      <c r="G97" s="43"/>
      <c r="H97" s="43"/>
      <c r="I97" s="232"/>
      <c r="J97" s="43"/>
      <c r="K97" s="43"/>
      <c r="L97" s="47"/>
      <c r="M97" s="233"/>
      <c r="N97" s="234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1542</v>
      </c>
      <c r="AU97" s="20" t="s">
        <v>79</v>
      </c>
    </row>
    <row r="98" spans="1:65" s="2" customFormat="1" ht="16.5" customHeight="1">
      <c r="A98" s="41"/>
      <c r="B98" s="42"/>
      <c r="C98" s="269" t="s">
        <v>81</v>
      </c>
      <c r="D98" s="269" t="s">
        <v>223</v>
      </c>
      <c r="E98" s="270" t="s">
        <v>2056</v>
      </c>
      <c r="F98" s="271" t="s">
        <v>2057</v>
      </c>
      <c r="G98" s="272" t="s">
        <v>654</v>
      </c>
      <c r="H98" s="273">
        <v>50</v>
      </c>
      <c r="I98" s="274"/>
      <c r="J98" s="275">
        <f>ROUND(I98*H98,2)</f>
        <v>0</v>
      </c>
      <c r="K98" s="271" t="s">
        <v>331</v>
      </c>
      <c r="L98" s="276"/>
      <c r="M98" s="277" t="s">
        <v>19</v>
      </c>
      <c r="N98" s="278" t="s">
        <v>43</v>
      </c>
      <c r="O98" s="87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8" t="s">
        <v>227</v>
      </c>
      <c r="AT98" s="228" t="s">
        <v>223</v>
      </c>
      <c r="AU98" s="228" t="s">
        <v>79</v>
      </c>
      <c r="AY98" s="20" t="s">
        <v>207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20" t="s">
        <v>79</v>
      </c>
      <c r="BK98" s="229">
        <f>ROUND(I98*H98,2)</f>
        <v>0</v>
      </c>
      <c r="BL98" s="20" t="s">
        <v>111</v>
      </c>
      <c r="BM98" s="228" t="s">
        <v>488</v>
      </c>
    </row>
    <row r="99" spans="1:47" s="2" customFormat="1" ht="12">
      <c r="A99" s="41"/>
      <c r="B99" s="42"/>
      <c r="C99" s="43"/>
      <c r="D99" s="230" t="s">
        <v>215</v>
      </c>
      <c r="E99" s="43"/>
      <c r="F99" s="231" t="s">
        <v>2057</v>
      </c>
      <c r="G99" s="43"/>
      <c r="H99" s="43"/>
      <c r="I99" s="232"/>
      <c r="J99" s="43"/>
      <c r="K99" s="43"/>
      <c r="L99" s="47"/>
      <c r="M99" s="233"/>
      <c r="N99" s="23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215</v>
      </c>
      <c r="AU99" s="20" t="s">
        <v>79</v>
      </c>
    </row>
    <row r="100" spans="1:47" s="2" customFormat="1" ht="12">
      <c r="A100" s="41"/>
      <c r="B100" s="42"/>
      <c r="C100" s="43"/>
      <c r="D100" s="230" t="s">
        <v>1542</v>
      </c>
      <c r="E100" s="43"/>
      <c r="F100" s="300" t="s">
        <v>2058</v>
      </c>
      <c r="G100" s="43"/>
      <c r="H100" s="43"/>
      <c r="I100" s="232"/>
      <c r="J100" s="43"/>
      <c r="K100" s="43"/>
      <c r="L100" s="47"/>
      <c r="M100" s="233"/>
      <c r="N100" s="23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1542</v>
      </c>
      <c r="AU100" s="20" t="s">
        <v>79</v>
      </c>
    </row>
    <row r="101" spans="1:65" s="2" customFormat="1" ht="16.5" customHeight="1">
      <c r="A101" s="41"/>
      <c r="B101" s="42"/>
      <c r="C101" s="269" t="s">
        <v>92</v>
      </c>
      <c r="D101" s="269" t="s">
        <v>223</v>
      </c>
      <c r="E101" s="270" t="s">
        <v>2059</v>
      </c>
      <c r="F101" s="271" t="s">
        <v>2060</v>
      </c>
      <c r="G101" s="272" t="s">
        <v>654</v>
      </c>
      <c r="H101" s="273">
        <v>40</v>
      </c>
      <c r="I101" s="274"/>
      <c r="J101" s="275">
        <f>ROUND(I101*H101,2)</f>
        <v>0</v>
      </c>
      <c r="K101" s="271" t="s">
        <v>331</v>
      </c>
      <c r="L101" s="276"/>
      <c r="M101" s="277" t="s">
        <v>19</v>
      </c>
      <c r="N101" s="278" t="s">
        <v>43</v>
      </c>
      <c r="O101" s="87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8" t="s">
        <v>227</v>
      </c>
      <c r="AT101" s="228" t="s">
        <v>223</v>
      </c>
      <c r="AU101" s="228" t="s">
        <v>79</v>
      </c>
      <c r="AY101" s="20" t="s">
        <v>207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20" t="s">
        <v>79</v>
      </c>
      <c r="BK101" s="229">
        <f>ROUND(I101*H101,2)</f>
        <v>0</v>
      </c>
      <c r="BL101" s="20" t="s">
        <v>111</v>
      </c>
      <c r="BM101" s="228" t="s">
        <v>509</v>
      </c>
    </row>
    <row r="102" spans="1:47" s="2" customFormat="1" ht="12">
      <c r="A102" s="41"/>
      <c r="B102" s="42"/>
      <c r="C102" s="43"/>
      <c r="D102" s="230" t="s">
        <v>215</v>
      </c>
      <c r="E102" s="43"/>
      <c r="F102" s="231" t="s">
        <v>2060</v>
      </c>
      <c r="G102" s="43"/>
      <c r="H102" s="43"/>
      <c r="I102" s="232"/>
      <c r="J102" s="43"/>
      <c r="K102" s="43"/>
      <c r="L102" s="47"/>
      <c r="M102" s="233"/>
      <c r="N102" s="23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215</v>
      </c>
      <c r="AU102" s="20" t="s">
        <v>79</v>
      </c>
    </row>
    <row r="103" spans="1:47" s="2" customFormat="1" ht="12">
      <c r="A103" s="41"/>
      <c r="B103" s="42"/>
      <c r="C103" s="43"/>
      <c r="D103" s="230" t="s">
        <v>1542</v>
      </c>
      <c r="E103" s="43"/>
      <c r="F103" s="300" t="s">
        <v>2061</v>
      </c>
      <c r="G103" s="43"/>
      <c r="H103" s="43"/>
      <c r="I103" s="232"/>
      <c r="J103" s="43"/>
      <c r="K103" s="43"/>
      <c r="L103" s="47"/>
      <c r="M103" s="233"/>
      <c r="N103" s="23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1542</v>
      </c>
      <c r="AU103" s="20" t="s">
        <v>79</v>
      </c>
    </row>
    <row r="104" spans="1:65" s="2" customFormat="1" ht="16.5" customHeight="1">
      <c r="A104" s="41"/>
      <c r="B104" s="42"/>
      <c r="C104" s="269" t="s">
        <v>111</v>
      </c>
      <c r="D104" s="269" t="s">
        <v>223</v>
      </c>
      <c r="E104" s="270" t="s">
        <v>2062</v>
      </c>
      <c r="F104" s="271" t="s">
        <v>2063</v>
      </c>
      <c r="G104" s="272" t="s">
        <v>654</v>
      </c>
      <c r="H104" s="273">
        <v>80</v>
      </c>
      <c r="I104" s="274"/>
      <c r="J104" s="275">
        <f>ROUND(I104*H104,2)</f>
        <v>0</v>
      </c>
      <c r="K104" s="271" t="s">
        <v>331</v>
      </c>
      <c r="L104" s="276"/>
      <c r="M104" s="277" t="s">
        <v>19</v>
      </c>
      <c r="N104" s="278" t="s">
        <v>43</v>
      </c>
      <c r="O104" s="87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8" t="s">
        <v>227</v>
      </c>
      <c r="AT104" s="228" t="s">
        <v>223</v>
      </c>
      <c r="AU104" s="228" t="s">
        <v>79</v>
      </c>
      <c r="AY104" s="20" t="s">
        <v>207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20" t="s">
        <v>79</v>
      </c>
      <c r="BK104" s="229">
        <f>ROUND(I104*H104,2)</f>
        <v>0</v>
      </c>
      <c r="BL104" s="20" t="s">
        <v>111</v>
      </c>
      <c r="BM104" s="228" t="s">
        <v>523</v>
      </c>
    </row>
    <row r="105" spans="1:47" s="2" customFormat="1" ht="12">
      <c r="A105" s="41"/>
      <c r="B105" s="42"/>
      <c r="C105" s="43"/>
      <c r="D105" s="230" t="s">
        <v>215</v>
      </c>
      <c r="E105" s="43"/>
      <c r="F105" s="231" t="s">
        <v>2063</v>
      </c>
      <c r="G105" s="43"/>
      <c r="H105" s="43"/>
      <c r="I105" s="232"/>
      <c r="J105" s="43"/>
      <c r="K105" s="43"/>
      <c r="L105" s="47"/>
      <c r="M105" s="233"/>
      <c r="N105" s="23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215</v>
      </c>
      <c r="AU105" s="20" t="s">
        <v>79</v>
      </c>
    </row>
    <row r="106" spans="1:47" s="2" customFormat="1" ht="12">
      <c r="A106" s="41"/>
      <c r="B106" s="42"/>
      <c r="C106" s="43"/>
      <c r="D106" s="230" t="s">
        <v>1542</v>
      </c>
      <c r="E106" s="43"/>
      <c r="F106" s="300" t="s">
        <v>2064</v>
      </c>
      <c r="G106" s="43"/>
      <c r="H106" s="43"/>
      <c r="I106" s="232"/>
      <c r="J106" s="43"/>
      <c r="K106" s="43"/>
      <c r="L106" s="47"/>
      <c r="M106" s="233"/>
      <c r="N106" s="23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1542</v>
      </c>
      <c r="AU106" s="20" t="s">
        <v>79</v>
      </c>
    </row>
    <row r="107" spans="1:65" s="2" customFormat="1" ht="16.5" customHeight="1">
      <c r="A107" s="41"/>
      <c r="B107" s="42"/>
      <c r="C107" s="269" t="s">
        <v>241</v>
      </c>
      <c r="D107" s="269" t="s">
        <v>223</v>
      </c>
      <c r="E107" s="270" t="s">
        <v>2065</v>
      </c>
      <c r="F107" s="271" t="s">
        <v>2066</v>
      </c>
      <c r="G107" s="272" t="s">
        <v>654</v>
      </c>
      <c r="H107" s="273">
        <v>40</v>
      </c>
      <c r="I107" s="274"/>
      <c r="J107" s="275">
        <f>ROUND(I107*H107,2)</f>
        <v>0</v>
      </c>
      <c r="K107" s="271" t="s">
        <v>331</v>
      </c>
      <c r="L107" s="276"/>
      <c r="M107" s="277" t="s">
        <v>19</v>
      </c>
      <c r="N107" s="278" t="s">
        <v>43</v>
      </c>
      <c r="O107" s="87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8" t="s">
        <v>227</v>
      </c>
      <c r="AT107" s="228" t="s">
        <v>223</v>
      </c>
      <c r="AU107" s="228" t="s">
        <v>79</v>
      </c>
      <c r="AY107" s="20" t="s">
        <v>207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0" t="s">
        <v>79</v>
      </c>
      <c r="BK107" s="229">
        <f>ROUND(I107*H107,2)</f>
        <v>0</v>
      </c>
      <c r="BL107" s="20" t="s">
        <v>111</v>
      </c>
      <c r="BM107" s="228" t="s">
        <v>545</v>
      </c>
    </row>
    <row r="108" spans="1:47" s="2" customFormat="1" ht="12">
      <c r="A108" s="41"/>
      <c r="B108" s="42"/>
      <c r="C108" s="43"/>
      <c r="D108" s="230" t="s">
        <v>215</v>
      </c>
      <c r="E108" s="43"/>
      <c r="F108" s="231" t="s">
        <v>2066</v>
      </c>
      <c r="G108" s="43"/>
      <c r="H108" s="43"/>
      <c r="I108" s="232"/>
      <c r="J108" s="43"/>
      <c r="K108" s="43"/>
      <c r="L108" s="47"/>
      <c r="M108" s="233"/>
      <c r="N108" s="23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215</v>
      </c>
      <c r="AU108" s="20" t="s">
        <v>79</v>
      </c>
    </row>
    <row r="109" spans="1:47" s="2" customFormat="1" ht="12">
      <c r="A109" s="41"/>
      <c r="B109" s="42"/>
      <c r="C109" s="43"/>
      <c r="D109" s="230" t="s">
        <v>1542</v>
      </c>
      <c r="E109" s="43"/>
      <c r="F109" s="300" t="s">
        <v>2067</v>
      </c>
      <c r="G109" s="43"/>
      <c r="H109" s="43"/>
      <c r="I109" s="232"/>
      <c r="J109" s="43"/>
      <c r="K109" s="43"/>
      <c r="L109" s="47"/>
      <c r="M109" s="233"/>
      <c r="N109" s="23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1542</v>
      </c>
      <c r="AU109" s="20" t="s">
        <v>79</v>
      </c>
    </row>
    <row r="110" spans="1:65" s="2" customFormat="1" ht="16.5" customHeight="1">
      <c r="A110" s="41"/>
      <c r="B110" s="42"/>
      <c r="C110" s="269" t="s">
        <v>250</v>
      </c>
      <c r="D110" s="269" t="s">
        <v>223</v>
      </c>
      <c r="E110" s="270" t="s">
        <v>2068</v>
      </c>
      <c r="F110" s="271" t="s">
        <v>2069</v>
      </c>
      <c r="G110" s="272" t="s">
        <v>654</v>
      </c>
      <c r="H110" s="273">
        <v>30</v>
      </c>
      <c r="I110" s="274"/>
      <c r="J110" s="275">
        <f>ROUND(I110*H110,2)</f>
        <v>0</v>
      </c>
      <c r="K110" s="271" t="s">
        <v>331</v>
      </c>
      <c r="L110" s="276"/>
      <c r="M110" s="277" t="s">
        <v>19</v>
      </c>
      <c r="N110" s="278" t="s">
        <v>43</v>
      </c>
      <c r="O110" s="87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8" t="s">
        <v>227</v>
      </c>
      <c r="AT110" s="228" t="s">
        <v>223</v>
      </c>
      <c r="AU110" s="228" t="s">
        <v>79</v>
      </c>
      <c r="AY110" s="20" t="s">
        <v>207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20" t="s">
        <v>79</v>
      </c>
      <c r="BK110" s="229">
        <f>ROUND(I110*H110,2)</f>
        <v>0</v>
      </c>
      <c r="BL110" s="20" t="s">
        <v>111</v>
      </c>
      <c r="BM110" s="228" t="s">
        <v>559</v>
      </c>
    </row>
    <row r="111" spans="1:47" s="2" customFormat="1" ht="12">
      <c r="A111" s="41"/>
      <c r="B111" s="42"/>
      <c r="C111" s="43"/>
      <c r="D111" s="230" t="s">
        <v>215</v>
      </c>
      <c r="E111" s="43"/>
      <c r="F111" s="231" t="s">
        <v>2069</v>
      </c>
      <c r="G111" s="43"/>
      <c r="H111" s="43"/>
      <c r="I111" s="232"/>
      <c r="J111" s="43"/>
      <c r="K111" s="43"/>
      <c r="L111" s="47"/>
      <c r="M111" s="233"/>
      <c r="N111" s="23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215</v>
      </c>
      <c r="AU111" s="20" t="s">
        <v>79</v>
      </c>
    </row>
    <row r="112" spans="1:47" s="2" customFormat="1" ht="12">
      <c r="A112" s="41"/>
      <c r="B112" s="42"/>
      <c r="C112" s="43"/>
      <c r="D112" s="230" t="s">
        <v>1542</v>
      </c>
      <c r="E112" s="43"/>
      <c r="F112" s="300" t="s">
        <v>2070</v>
      </c>
      <c r="G112" s="43"/>
      <c r="H112" s="43"/>
      <c r="I112" s="232"/>
      <c r="J112" s="43"/>
      <c r="K112" s="43"/>
      <c r="L112" s="47"/>
      <c r="M112" s="233"/>
      <c r="N112" s="23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1542</v>
      </c>
      <c r="AU112" s="20" t="s">
        <v>79</v>
      </c>
    </row>
    <row r="113" spans="1:65" s="2" customFormat="1" ht="16.5" customHeight="1">
      <c r="A113" s="41"/>
      <c r="B113" s="42"/>
      <c r="C113" s="217" t="s">
        <v>257</v>
      </c>
      <c r="D113" s="217" t="s">
        <v>209</v>
      </c>
      <c r="E113" s="218" t="s">
        <v>2071</v>
      </c>
      <c r="F113" s="219" t="s">
        <v>2072</v>
      </c>
      <c r="G113" s="220" t="s">
        <v>244</v>
      </c>
      <c r="H113" s="221">
        <v>6</v>
      </c>
      <c r="I113" s="222"/>
      <c r="J113" s="223">
        <f>ROUND(I113*H113,2)</f>
        <v>0</v>
      </c>
      <c r="K113" s="219" t="s">
        <v>331</v>
      </c>
      <c r="L113" s="47"/>
      <c r="M113" s="224" t="s">
        <v>19</v>
      </c>
      <c r="N113" s="225" t="s">
        <v>43</v>
      </c>
      <c r="O113" s="87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28" t="s">
        <v>111</v>
      </c>
      <c r="AT113" s="228" t="s">
        <v>209</v>
      </c>
      <c r="AU113" s="228" t="s">
        <v>79</v>
      </c>
      <c r="AY113" s="20" t="s">
        <v>207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20" t="s">
        <v>79</v>
      </c>
      <c r="BK113" s="229">
        <f>ROUND(I113*H113,2)</f>
        <v>0</v>
      </c>
      <c r="BL113" s="20" t="s">
        <v>111</v>
      </c>
      <c r="BM113" s="228" t="s">
        <v>2073</v>
      </c>
    </row>
    <row r="114" spans="1:47" s="2" customFormat="1" ht="12">
      <c r="A114" s="41"/>
      <c r="B114" s="42"/>
      <c r="C114" s="43"/>
      <c r="D114" s="230" t="s">
        <v>215</v>
      </c>
      <c r="E114" s="43"/>
      <c r="F114" s="231" t="s">
        <v>2072</v>
      </c>
      <c r="G114" s="43"/>
      <c r="H114" s="43"/>
      <c r="I114" s="232"/>
      <c r="J114" s="43"/>
      <c r="K114" s="43"/>
      <c r="L114" s="47"/>
      <c r="M114" s="233"/>
      <c r="N114" s="23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215</v>
      </c>
      <c r="AU114" s="20" t="s">
        <v>79</v>
      </c>
    </row>
    <row r="115" spans="1:47" s="2" customFormat="1" ht="12">
      <c r="A115" s="41"/>
      <c r="B115" s="42"/>
      <c r="C115" s="43"/>
      <c r="D115" s="230" t="s">
        <v>1542</v>
      </c>
      <c r="E115" s="43"/>
      <c r="F115" s="300" t="s">
        <v>2074</v>
      </c>
      <c r="G115" s="43"/>
      <c r="H115" s="43"/>
      <c r="I115" s="232"/>
      <c r="J115" s="43"/>
      <c r="K115" s="43"/>
      <c r="L115" s="47"/>
      <c r="M115" s="233"/>
      <c r="N115" s="23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1542</v>
      </c>
      <c r="AU115" s="20" t="s">
        <v>79</v>
      </c>
    </row>
    <row r="116" spans="1:65" s="2" customFormat="1" ht="16.5" customHeight="1">
      <c r="A116" s="41"/>
      <c r="B116" s="42"/>
      <c r="C116" s="269" t="s">
        <v>227</v>
      </c>
      <c r="D116" s="269" t="s">
        <v>223</v>
      </c>
      <c r="E116" s="270" t="s">
        <v>2075</v>
      </c>
      <c r="F116" s="271" t="s">
        <v>2076</v>
      </c>
      <c r="G116" s="272" t="s">
        <v>226</v>
      </c>
      <c r="H116" s="273">
        <v>5</v>
      </c>
      <c r="I116" s="274"/>
      <c r="J116" s="275">
        <f>ROUND(I116*H116,2)</f>
        <v>0</v>
      </c>
      <c r="K116" s="271" t="s">
        <v>331</v>
      </c>
      <c r="L116" s="276"/>
      <c r="M116" s="277" t="s">
        <v>19</v>
      </c>
      <c r="N116" s="278" t="s">
        <v>43</v>
      </c>
      <c r="O116" s="87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8" t="s">
        <v>227</v>
      </c>
      <c r="AT116" s="228" t="s">
        <v>223</v>
      </c>
      <c r="AU116" s="228" t="s">
        <v>79</v>
      </c>
      <c r="AY116" s="20" t="s">
        <v>207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20" t="s">
        <v>79</v>
      </c>
      <c r="BK116" s="229">
        <f>ROUND(I116*H116,2)</f>
        <v>0</v>
      </c>
      <c r="BL116" s="20" t="s">
        <v>111</v>
      </c>
      <c r="BM116" s="228" t="s">
        <v>582</v>
      </c>
    </row>
    <row r="117" spans="1:47" s="2" customFormat="1" ht="12">
      <c r="A117" s="41"/>
      <c r="B117" s="42"/>
      <c r="C117" s="43"/>
      <c r="D117" s="230" t="s">
        <v>215</v>
      </c>
      <c r="E117" s="43"/>
      <c r="F117" s="231" t="s">
        <v>2076</v>
      </c>
      <c r="G117" s="43"/>
      <c r="H117" s="43"/>
      <c r="I117" s="232"/>
      <c r="J117" s="43"/>
      <c r="K117" s="43"/>
      <c r="L117" s="47"/>
      <c r="M117" s="233"/>
      <c r="N117" s="23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215</v>
      </c>
      <c r="AU117" s="20" t="s">
        <v>79</v>
      </c>
    </row>
    <row r="118" spans="1:47" s="2" customFormat="1" ht="12">
      <c r="A118" s="41"/>
      <c r="B118" s="42"/>
      <c r="C118" s="43"/>
      <c r="D118" s="230" t="s">
        <v>1542</v>
      </c>
      <c r="E118" s="43"/>
      <c r="F118" s="300" t="s">
        <v>2077</v>
      </c>
      <c r="G118" s="43"/>
      <c r="H118" s="43"/>
      <c r="I118" s="232"/>
      <c r="J118" s="43"/>
      <c r="K118" s="43"/>
      <c r="L118" s="47"/>
      <c r="M118" s="233"/>
      <c r="N118" s="23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1542</v>
      </c>
      <c r="AU118" s="20" t="s">
        <v>79</v>
      </c>
    </row>
    <row r="119" spans="1:65" s="2" customFormat="1" ht="16.5" customHeight="1">
      <c r="A119" s="41"/>
      <c r="B119" s="42"/>
      <c r="C119" s="217" t="s">
        <v>272</v>
      </c>
      <c r="D119" s="217" t="s">
        <v>209</v>
      </c>
      <c r="E119" s="218" t="s">
        <v>2078</v>
      </c>
      <c r="F119" s="219" t="s">
        <v>2079</v>
      </c>
      <c r="G119" s="220" t="s">
        <v>1410</v>
      </c>
      <c r="H119" s="221">
        <v>45</v>
      </c>
      <c r="I119" s="222"/>
      <c r="J119" s="223">
        <f>ROUND(I119*H119,2)</f>
        <v>0</v>
      </c>
      <c r="K119" s="219" t="s">
        <v>331</v>
      </c>
      <c r="L119" s="47"/>
      <c r="M119" s="224" t="s">
        <v>19</v>
      </c>
      <c r="N119" s="225" t="s">
        <v>43</v>
      </c>
      <c r="O119" s="87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8" t="s">
        <v>111</v>
      </c>
      <c r="AT119" s="228" t="s">
        <v>209</v>
      </c>
      <c r="AU119" s="228" t="s">
        <v>79</v>
      </c>
      <c r="AY119" s="20" t="s">
        <v>207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0" t="s">
        <v>79</v>
      </c>
      <c r="BK119" s="229">
        <f>ROUND(I119*H119,2)</f>
        <v>0</v>
      </c>
      <c r="BL119" s="20" t="s">
        <v>111</v>
      </c>
      <c r="BM119" s="228" t="s">
        <v>2080</v>
      </c>
    </row>
    <row r="120" spans="1:47" s="2" customFormat="1" ht="12">
      <c r="A120" s="41"/>
      <c r="B120" s="42"/>
      <c r="C120" s="43"/>
      <c r="D120" s="230" t="s">
        <v>215</v>
      </c>
      <c r="E120" s="43"/>
      <c r="F120" s="231" t="s">
        <v>2079</v>
      </c>
      <c r="G120" s="43"/>
      <c r="H120" s="43"/>
      <c r="I120" s="232"/>
      <c r="J120" s="43"/>
      <c r="K120" s="43"/>
      <c r="L120" s="47"/>
      <c r="M120" s="233"/>
      <c r="N120" s="23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215</v>
      </c>
      <c r="AU120" s="20" t="s">
        <v>79</v>
      </c>
    </row>
    <row r="121" spans="1:47" s="2" customFormat="1" ht="12">
      <c r="A121" s="41"/>
      <c r="B121" s="42"/>
      <c r="C121" s="43"/>
      <c r="D121" s="230" t="s">
        <v>1542</v>
      </c>
      <c r="E121" s="43"/>
      <c r="F121" s="300" t="s">
        <v>2081</v>
      </c>
      <c r="G121" s="43"/>
      <c r="H121" s="43"/>
      <c r="I121" s="232"/>
      <c r="J121" s="43"/>
      <c r="K121" s="43"/>
      <c r="L121" s="47"/>
      <c r="M121" s="233"/>
      <c r="N121" s="23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1542</v>
      </c>
      <c r="AU121" s="20" t="s">
        <v>79</v>
      </c>
    </row>
    <row r="122" spans="1:63" s="12" customFormat="1" ht="25.9" customHeight="1">
      <c r="A122" s="12"/>
      <c r="B122" s="201"/>
      <c r="C122" s="202"/>
      <c r="D122" s="203" t="s">
        <v>71</v>
      </c>
      <c r="E122" s="204" t="s">
        <v>2005</v>
      </c>
      <c r="F122" s="204" t="s">
        <v>2037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SUM(P123:P127)</f>
        <v>0</v>
      </c>
      <c r="Q122" s="209"/>
      <c r="R122" s="210">
        <f>SUM(R123:R127)</f>
        <v>0</v>
      </c>
      <c r="S122" s="209"/>
      <c r="T122" s="211">
        <f>SUM(T123:T127)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79</v>
      </c>
      <c r="AT122" s="213" t="s">
        <v>71</v>
      </c>
      <c r="AU122" s="213" t="s">
        <v>72</v>
      </c>
      <c r="AY122" s="212" t="s">
        <v>207</v>
      </c>
      <c r="BK122" s="214">
        <f>SUM(BK123:BK127)</f>
        <v>0</v>
      </c>
    </row>
    <row r="123" spans="1:65" s="2" customFormat="1" ht="16.5" customHeight="1">
      <c r="A123" s="41"/>
      <c r="B123" s="42"/>
      <c r="C123" s="217" t="s">
        <v>282</v>
      </c>
      <c r="D123" s="217" t="s">
        <v>209</v>
      </c>
      <c r="E123" s="218" t="s">
        <v>2082</v>
      </c>
      <c r="F123" s="219" t="s">
        <v>1667</v>
      </c>
      <c r="G123" s="220" t="s">
        <v>244</v>
      </c>
      <c r="H123" s="221">
        <v>1</v>
      </c>
      <c r="I123" s="222"/>
      <c r="J123" s="223">
        <f>ROUND(I123*H123,2)</f>
        <v>0</v>
      </c>
      <c r="K123" s="219" t="s">
        <v>331</v>
      </c>
      <c r="L123" s="47"/>
      <c r="M123" s="224" t="s">
        <v>19</v>
      </c>
      <c r="N123" s="225" t="s">
        <v>43</v>
      </c>
      <c r="O123" s="87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8" t="s">
        <v>111</v>
      </c>
      <c r="AT123" s="228" t="s">
        <v>209</v>
      </c>
      <c r="AU123" s="228" t="s">
        <v>79</v>
      </c>
      <c r="AY123" s="20" t="s">
        <v>207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20" t="s">
        <v>79</v>
      </c>
      <c r="BK123" s="229">
        <f>ROUND(I123*H123,2)</f>
        <v>0</v>
      </c>
      <c r="BL123" s="20" t="s">
        <v>111</v>
      </c>
      <c r="BM123" s="228" t="s">
        <v>880</v>
      </c>
    </row>
    <row r="124" spans="1:47" s="2" customFormat="1" ht="12">
      <c r="A124" s="41"/>
      <c r="B124" s="42"/>
      <c r="C124" s="43"/>
      <c r="D124" s="230" t="s">
        <v>215</v>
      </c>
      <c r="E124" s="43"/>
      <c r="F124" s="231" t="s">
        <v>1667</v>
      </c>
      <c r="G124" s="43"/>
      <c r="H124" s="43"/>
      <c r="I124" s="232"/>
      <c r="J124" s="43"/>
      <c r="K124" s="43"/>
      <c r="L124" s="47"/>
      <c r="M124" s="233"/>
      <c r="N124" s="23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215</v>
      </c>
      <c r="AU124" s="20" t="s">
        <v>79</v>
      </c>
    </row>
    <row r="125" spans="1:47" s="2" customFormat="1" ht="12">
      <c r="A125" s="41"/>
      <c r="B125" s="42"/>
      <c r="C125" s="43"/>
      <c r="D125" s="230" t="s">
        <v>1542</v>
      </c>
      <c r="E125" s="43"/>
      <c r="F125" s="300" t="s">
        <v>2083</v>
      </c>
      <c r="G125" s="43"/>
      <c r="H125" s="43"/>
      <c r="I125" s="232"/>
      <c r="J125" s="43"/>
      <c r="K125" s="43"/>
      <c r="L125" s="47"/>
      <c r="M125" s="233"/>
      <c r="N125" s="23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1542</v>
      </c>
      <c r="AU125" s="20" t="s">
        <v>79</v>
      </c>
    </row>
    <row r="126" spans="1:65" s="2" customFormat="1" ht="16.5" customHeight="1">
      <c r="A126" s="41"/>
      <c r="B126" s="42"/>
      <c r="C126" s="217" t="s">
        <v>292</v>
      </c>
      <c r="D126" s="217" t="s">
        <v>209</v>
      </c>
      <c r="E126" s="218" t="s">
        <v>2084</v>
      </c>
      <c r="F126" s="219" t="s">
        <v>2085</v>
      </c>
      <c r="G126" s="220" t="s">
        <v>244</v>
      </c>
      <c r="H126" s="221">
        <v>1</v>
      </c>
      <c r="I126" s="222"/>
      <c r="J126" s="223">
        <f>ROUND(I126*H126,2)</f>
        <v>0</v>
      </c>
      <c r="K126" s="219" t="s">
        <v>331</v>
      </c>
      <c r="L126" s="47"/>
      <c r="M126" s="224" t="s">
        <v>19</v>
      </c>
      <c r="N126" s="225" t="s">
        <v>43</v>
      </c>
      <c r="O126" s="87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8" t="s">
        <v>111</v>
      </c>
      <c r="AT126" s="228" t="s">
        <v>209</v>
      </c>
      <c r="AU126" s="228" t="s">
        <v>79</v>
      </c>
      <c r="AY126" s="20" t="s">
        <v>207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20" t="s">
        <v>79</v>
      </c>
      <c r="BK126" s="229">
        <f>ROUND(I126*H126,2)</f>
        <v>0</v>
      </c>
      <c r="BL126" s="20" t="s">
        <v>111</v>
      </c>
      <c r="BM126" s="228" t="s">
        <v>603</v>
      </c>
    </row>
    <row r="127" spans="1:47" s="2" customFormat="1" ht="12">
      <c r="A127" s="41"/>
      <c r="B127" s="42"/>
      <c r="C127" s="43"/>
      <c r="D127" s="230" t="s">
        <v>215</v>
      </c>
      <c r="E127" s="43"/>
      <c r="F127" s="231" t="s">
        <v>2085</v>
      </c>
      <c r="G127" s="43"/>
      <c r="H127" s="43"/>
      <c r="I127" s="232"/>
      <c r="J127" s="43"/>
      <c r="K127" s="43"/>
      <c r="L127" s="47"/>
      <c r="M127" s="296"/>
      <c r="N127" s="297"/>
      <c r="O127" s="298"/>
      <c r="P127" s="298"/>
      <c r="Q127" s="298"/>
      <c r="R127" s="298"/>
      <c r="S127" s="298"/>
      <c r="T127" s="299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215</v>
      </c>
      <c r="AU127" s="20" t="s">
        <v>79</v>
      </c>
    </row>
    <row r="128" spans="1:31" s="2" customFormat="1" ht="6.95" customHeight="1">
      <c r="A128" s="41"/>
      <c r="B128" s="62"/>
      <c r="C128" s="63"/>
      <c r="D128" s="63"/>
      <c r="E128" s="63"/>
      <c r="F128" s="63"/>
      <c r="G128" s="63"/>
      <c r="H128" s="63"/>
      <c r="I128" s="63"/>
      <c r="J128" s="63"/>
      <c r="K128" s="63"/>
      <c r="L128" s="47"/>
      <c r="M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</sheetData>
  <sheetProtection password="C7B5" sheet="1" objects="1" scenarios="1" formatColumns="0" formatRows="0" autoFilter="0"/>
  <autoFilter ref="C92:K127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115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81</v>
      </c>
    </row>
    <row r="4" spans="2:46" s="1" customFormat="1" ht="24.95" customHeight="1">
      <c r="B4" s="23"/>
      <c r="D4" s="145" t="s">
        <v>138</v>
      </c>
      <c r="L4" s="23"/>
      <c r="M4" s="14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7" t="s">
        <v>16</v>
      </c>
      <c r="L6" s="23"/>
    </row>
    <row r="7" spans="2:12" s="1" customFormat="1" ht="26.25" customHeight="1">
      <c r="B7" s="23"/>
      <c r="E7" s="148" t="str">
        <f>'Rekapitulace stavby'!K6</f>
        <v>ZČU - REKONSTRUKCE POSLUCHÁREN UP 101,104,108,112 a 115</v>
      </c>
      <c r="F7" s="147"/>
      <c r="G7" s="147"/>
      <c r="H7" s="147"/>
      <c r="L7" s="23"/>
    </row>
    <row r="8" spans="2:12" ht="12">
      <c r="B8" s="23"/>
      <c r="D8" s="147" t="s">
        <v>147</v>
      </c>
      <c r="L8" s="23"/>
    </row>
    <row r="9" spans="2:12" s="1" customFormat="1" ht="16.5" customHeight="1">
      <c r="B9" s="23"/>
      <c r="E9" s="148" t="s">
        <v>150</v>
      </c>
      <c r="F9" s="1"/>
      <c r="G9" s="1"/>
      <c r="H9" s="1"/>
      <c r="L9" s="23"/>
    </row>
    <row r="10" spans="2:12" s="1" customFormat="1" ht="12" customHeight="1">
      <c r="B10" s="23"/>
      <c r="D10" s="147" t="s">
        <v>153</v>
      </c>
      <c r="L10" s="23"/>
    </row>
    <row r="11" spans="1:31" s="2" customFormat="1" ht="16.5" customHeight="1">
      <c r="A11" s="41"/>
      <c r="B11" s="47"/>
      <c r="C11" s="41"/>
      <c r="D11" s="41"/>
      <c r="E11" s="160" t="s">
        <v>1438</v>
      </c>
      <c r="F11" s="41"/>
      <c r="G11" s="41"/>
      <c r="H11" s="41"/>
      <c r="I11" s="41"/>
      <c r="J11" s="41"/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7" t="s">
        <v>2048</v>
      </c>
      <c r="E12" s="41"/>
      <c r="F12" s="41"/>
      <c r="G12" s="41"/>
      <c r="H12" s="41"/>
      <c r="I12" s="41"/>
      <c r="J12" s="41"/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7"/>
      <c r="C13" s="41"/>
      <c r="D13" s="41"/>
      <c r="E13" s="150" t="s">
        <v>2086</v>
      </c>
      <c r="F13" s="41"/>
      <c r="G13" s="41"/>
      <c r="H13" s="41"/>
      <c r="I13" s="41"/>
      <c r="J13" s="41"/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7"/>
      <c r="C14" s="41"/>
      <c r="D14" s="41"/>
      <c r="E14" s="41"/>
      <c r="F14" s="41"/>
      <c r="G14" s="41"/>
      <c r="H14" s="41"/>
      <c r="I14" s="41"/>
      <c r="J14" s="41"/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7"/>
      <c r="C15" s="41"/>
      <c r="D15" s="147" t="s">
        <v>18</v>
      </c>
      <c r="E15" s="41"/>
      <c r="F15" s="136" t="s">
        <v>19</v>
      </c>
      <c r="G15" s="41"/>
      <c r="H15" s="41"/>
      <c r="I15" s="147" t="s">
        <v>20</v>
      </c>
      <c r="J15" s="136" t="s">
        <v>19</v>
      </c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21</v>
      </c>
      <c r="E16" s="41"/>
      <c r="F16" s="136" t="s">
        <v>22</v>
      </c>
      <c r="G16" s="41"/>
      <c r="H16" s="41"/>
      <c r="I16" s="147" t="s">
        <v>23</v>
      </c>
      <c r="J16" s="151" t="str">
        <f>'Rekapitulace stavby'!AN8</f>
        <v>15. 1. 2024</v>
      </c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7"/>
      <c r="C17" s="41"/>
      <c r="D17" s="41"/>
      <c r="E17" s="41"/>
      <c r="F17" s="41"/>
      <c r="G17" s="41"/>
      <c r="H17" s="41"/>
      <c r="I17" s="41"/>
      <c r="J17" s="41"/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7"/>
      <c r="C18" s="41"/>
      <c r="D18" s="147" t="s">
        <v>25</v>
      </c>
      <c r="E18" s="41"/>
      <c r="F18" s="41"/>
      <c r="G18" s="41"/>
      <c r="H18" s="41"/>
      <c r="I18" s="147" t="s">
        <v>26</v>
      </c>
      <c r="J18" s="136" t="s">
        <v>19</v>
      </c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7"/>
      <c r="C19" s="41"/>
      <c r="D19" s="41"/>
      <c r="E19" s="136" t="s">
        <v>27</v>
      </c>
      <c r="F19" s="41"/>
      <c r="G19" s="41"/>
      <c r="H19" s="41"/>
      <c r="I19" s="147" t="s">
        <v>28</v>
      </c>
      <c r="J19" s="136" t="s">
        <v>19</v>
      </c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7"/>
      <c r="C20" s="41"/>
      <c r="D20" s="41"/>
      <c r="E20" s="41"/>
      <c r="F20" s="41"/>
      <c r="G20" s="41"/>
      <c r="H20" s="41"/>
      <c r="I20" s="41"/>
      <c r="J20" s="41"/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7"/>
      <c r="C21" s="41"/>
      <c r="D21" s="147" t="s">
        <v>29</v>
      </c>
      <c r="E21" s="41"/>
      <c r="F21" s="41"/>
      <c r="G21" s="41"/>
      <c r="H21" s="41"/>
      <c r="I21" s="147" t="s">
        <v>26</v>
      </c>
      <c r="J21" s="36" t="str">
        <f>'Rekapitulace stavby'!AN13</f>
        <v>Vyplň údaj</v>
      </c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7"/>
      <c r="C22" s="41"/>
      <c r="D22" s="41"/>
      <c r="E22" s="36" t="str">
        <f>'Rekapitulace stavby'!E14</f>
        <v>Vyplň údaj</v>
      </c>
      <c r="F22" s="136"/>
      <c r="G22" s="136"/>
      <c r="H22" s="136"/>
      <c r="I22" s="147" t="s">
        <v>28</v>
      </c>
      <c r="J22" s="36" t="str">
        <f>'Rekapitulace stavby'!AN14</f>
        <v>Vyplň údaj</v>
      </c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7"/>
      <c r="C23" s="41"/>
      <c r="D23" s="41"/>
      <c r="E23" s="41"/>
      <c r="F23" s="41"/>
      <c r="G23" s="41"/>
      <c r="H23" s="41"/>
      <c r="I23" s="41"/>
      <c r="J23" s="41"/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7"/>
      <c r="C24" s="41"/>
      <c r="D24" s="147" t="s">
        <v>31</v>
      </c>
      <c r="E24" s="41"/>
      <c r="F24" s="41"/>
      <c r="G24" s="41"/>
      <c r="H24" s="41"/>
      <c r="I24" s="147" t="s">
        <v>26</v>
      </c>
      <c r="J24" s="136" t="s">
        <v>19</v>
      </c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7"/>
      <c r="C25" s="41"/>
      <c r="D25" s="41"/>
      <c r="E25" s="136" t="s">
        <v>32</v>
      </c>
      <c r="F25" s="41"/>
      <c r="G25" s="41"/>
      <c r="H25" s="41"/>
      <c r="I25" s="147" t="s">
        <v>28</v>
      </c>
      <c r="J25" s="136" t="s">
        <v>19</v>
      </c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7"/>
      <c r="C26" s="41"/>
      <c r="D26" s="41"/>
      <c r="E26" s="41"/>
      <c r="F26" s="41"/>
      <c r="G26" s="41"/>
      <c r="H26" s="41"/>
      <c r="I26" s="41"/>
      <c r="J26" s="41"/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7"/>
      <c r="C27" s="41"/>
      <c r="D27" s="147" t="s">
        <v>34</v>
      </c>
      <c r="E27" s="41"/>
      <c r="F27" s="41"/>
      <c r="G27" s="41"/>
      <c r="H27" s="41"/>
      <c r="I27" s="147" t="s">
        <v>26</v>
      </c>
      <c r="J27" s="136" t="s">
        <v>19</v>
      </c>
      <c r="K27" s="41"/>
      <c r="L27" s="149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7"/>
      <c r="C28" s="41"/>
      <c r="D28" s="41"/>
      <c r="E28" s="136" t="s">
        <v>35</v>
      </c>
      <c r="F28" s="41"/>
      <c r="G28" s="41"/>
      <c r="H28" s="41"/>
      <c r="I28" s="147" t="s">
        <v>28</v>
      </c>
      <c r="J28" s="136" t="s">
        <v>19</v>
      </c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41"/>
      <c r="E29" s="41"/>
      <c r="F29" s="41"/>
      <c r="G29" s="41"/>
      <c r="H29" s="41"/>
      <c r="I29" s="41"/>
      <c r="J29" s="41"/>
      <c r="K29" s="41"/>
      <c r="L29" s="149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7"/>
      <c r="C30" s="41"/>
      <c r="D30" s="147" t="s">
        <v>36</v>
      </c>
      <c r="E30" s="41"/>
      <c r="F30" s="41"/>
      <c r="G30" s="41"/>
      <c r="H30" s="41"/>
      <c r="I30" s="41"/>
      <c r="J30" s="41"/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52"/>
      <c r="B31" s="153"/>
      <c r="C31" s="152"/>
      <c r="D31" s="152"/>
      <c r="E31" s="154" t="s">
        <v>37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1"/>
      <c r="B32" s="47"/>
      <c r="C32" s="41"/>
      <c r="D32" s="41"/>
      <c r="E32" s="41"/>
      <c r="F32" s="41"/>
      <c r="G32" s="41"/>
      <c r="H32" s="41"/>
      <c r="I32" s="41"/>
      <c r="J32" s="41"/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6"/>
      <c r="E33" s="156"/>
      <c r="F33" s="156"/>
      <c r="G33" s="156"/>
      <c r="H33" s="156"/>
      <c r="I33" s="156"/>
      <c r="J33" s="156"/>
      <c r="K33" s="156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7"/>
      <c r="C34" s="41"/>
      <c r="D34" s="157" t="s">
        <v>38</v>
      </c>
      <c r="E34" s="41"/>
      <c r="F34" s="41"/>
      <c r="G34" s="41"/>
      <c r="H34" s="41"/>
      <c r="I34" s="41"/>
      <c r="J34" s="158">
        <f>ROUND(J93,2)</f>
        <v>0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7"/>
      <c r="C35" s="41"/>
      <c r="D35" s="156"/>
      <c r="E35" s="156"/>
      <c r="F35" s="156"/>
      <c r="G35" s="156"/>
      <c r="H35" s="156"/>
      <c r="I35" s="156"/>
      <c r="J35" s="156"/>
      <c r="K35" s="156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41"/>
      <c r="F36" s="159" t="s">
        <v>40</v>
      </c>
      <c r="G36" s="41"/>
      <c r="H36" s="41"/>
      <c r="I36" s="159" t="s">
        <v>39</v>
      </c>
      <c r="J36" s="159" t="s">
        <v>41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7"/>
      <c r="C37" s="41"/>
      <c r="D37" s="160" t="s">
        <v>42</v>
      </c>
      <c r="E37" s="147" t="s">
        <v>43</v>
      </c>
      <c r="F37" s="161">
        <f>ROUND((SUM(BE93:BE226)),2)</f>
        <v>0</v>
      </c>
      <c r="G37" s="41"/>
      <c r="H37" s="41"/>
      <c r="I37" s="162">
        <v>0.21</v>
      </c>
      <c r="J37" s="161">
        <f>ROUND(((SUM(BE93:BE226))*I37),2)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7"/>
      <c r="C38" s="41"/>
      <c r="D38" s="41"/>
      <c r="E38" s="147" t="s">
        <v>44</v>
      </c>
      <c r="F38" s="161">
        <f>ROUND((SUM(BF93:BF226)),2)</f>
        <v>0</v>
      </c>
      <c r="G38" s="41"/>
      <c r="H38" s="41"/>
      <c r="I38" s="162">
        <v>0.12</v>
      </c>
      <c r="J38" s="161">
        <f>ROUND(((SUM(BF93:BF226))*I38),2)</f>
        <v>0</v>
      </c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45</v>
      </c>
      <c r="F39" s="161">
        <f>ROUND((SUM(BG93:BG226)),2)</f>
        <v>0</v>
      </c>
      <c r="G39" s="41"/>
      <c r="H39" s="41"/>
      <c r="I39" s="162">
        <v>0.21</v>
      </c>
      <c r="J39" s="161">
        <f>0</f>
        <v>0</v>
      </c>
      <c r="K39" s="41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7"/>
      <c r="C40" s="41"/>
      <c r="D40" s="41"/>
      <c r="E40" s="147" t="s">
        <v>46</v>
      </c>
      <c r="F40" s="161">
        <f>ROUND((SUM(BH93:BH226)),2)</f>
        <v>0</v>
      </c>
      <c r="G40" s="41"/>
      <c r="H40" s="41"/>
      <c r="I40" s="162">
        <v>0.12</v>
      </c>
      <c r="J40" s="161">
        <f>0</f>
        <v>0</v>
      </c>
      <c r="K40" s="4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7"/>
      <c r="C41" s="41"/>
      <c r="D41" s="41"/>
      <c r="E41" s="147" t="s">
        <v>47</v>
      </c>
      <c r="F41" s="161">
        <f>ROUND((SUM(BI93:BI226)),2)</f>
        <v>0</v>
      </c>
      <c r="G41" s="41"/>
      <c r="H41" s="41"/>
      <c r="I41" s="162">
        <v>0</v>
      </c>
      <c r="J41" s="161">
        <f>0</f>
        <v>0</v>
      </c>
      <c r="K41" s="41"/>
      <c r="L41" s="149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7"/>
      <c r="C42" s="41"/>
      <c r="D42" s="41"/>
      <c r="E42" s="41"/>
      <c r="F42" s="41"/>
      <c r="G42" s="41"/>
      <c r="H42" s="41"/>
      <c r="I42" s="41"/>
      <c r="J42" s="41"/>
      <c r="K42" s="41"/>
      <c r="L42" s="14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7"/>
      <c r="C43" s="163"/>
      <c r="D43" s="164" t="s">
        <v>48</v>
      </c>
      <c r="E43" s="165"/>
      <c r="F43" s="165"/>
      <c r="G43" s="166" t="s">
        <v>49</v>
      </c>
      <c r="H43" s="167" t="s">
        <v>50</v>
      </c>
      <c r="I43" s="165"/>
      <c r="J43" s="168">
        <f>SUM(J34:J41)</f>
        <v>0</v>
      </c>
      <c r="K43" s="169"/>
      <c r="L43" s="149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9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8" spans="1:31" s="2" customFormat="1" ht="6.95" customHeight="1">
      <c r="A48" s="4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24.95" customHeight="1">
      <c r="A49" s="41"/>
      <c r="B49" s="42"/>
      <c r="C49" s="26" t="s">
        <v>157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6.95" customHeight="1">
      <c r="A50" s="41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12" customHeight="1">
      <c r="A51" s="41"/>
      <c r="B51" s="42"/>
      <c r="C51" s="35" t="s">
        <v>16</v>
      </c>
      <c r="D51" s="43"/>
      <c r="E51" s="43"/>
      <c r="F51" s="43"/>
      <c r="G51" s="43"/>
      <c r="H51" s="43"/>
      <c r="I51" s="43"/>
      <c r="J51" s="43"/>
      <c r="K51" s="43"/>
      <c r="L51" s="149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26.25" customHeight="1">
      <c r="A52" s="41"/>
      <c r="B52" s="42"/>
      <c r="C52" s="43"/>
      <c r="D52" s="43"/>
      <c r="E52" s="174" t="str">
        <f>E7</f>
        <v>ZČU - REKONSTRUKCE POSLUCHÁREN UP 101,104,108,112 a 115</v>
      </c>
      <c r="F52" s="35"/>
      <c r="G52" s="35"/>
      <c r="H52" s="35"/>
      <c r="I52" s="43"/>
      <c r="J52" s="43"/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2:12" s="1" customFormat="1" ht="12" customHeight="1">
      <c r="B53" s="24"/>
      <c r="C53" s="35" t="s">
        <v>147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174" t="s">
        <v>150</v>
      </c>
      <c r="F54" s="25"/>
      <c r="G54" s="25"/>
      <c r="H54" s="25"/>
      <c r="I54" s="25"/>
      <c r="J54" s="25"/>
      <c r="K54" s="25"/>
      <c r="L54" s="23"/>
    </row>
    <row r="55" spans="2:12" s="1" customFormat="1" ht="12" customHeight="1">
      <c r="B55" s="24"/>
      <c r="C55" s="35" t="s">
        <v>153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41"/>
      <c r="B56" s="42"/>
      <c r="C56" s="43"/>
      <c r="D56" s="43"/>
      <c r="E56" s="295" t="s">
        <v>1438</v>
      </c>
      <c r="F56" s="43"/>
      <c r="G56" s="43"/>
      <c r="H56" s="43"/>
      <c r="I56" s="43"/>
      <c r="J56" s="43"/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12" customHeight="1">
      <c r="A57" s="41"/>
      <c r="B57" s="42"/>
      <c r="C57" s="35" t="s">
        <v>2048</v>
      </c>
      <c r="D57" s="43"/>
      <c r="E57" s="43"/>
      <c r="F57" s="43"/>
      <c r="G57" s="43"/>
      <c r="H57" s="43"/>
      <c r="I57" s="43"/>
      <c r="J57" s="43"/>
      <c r="K57" s="43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6.5" customHeight="1">
      <c r="A58" s="41"/>
      <c r="B58" s="42"/>
      <c r="C58" s="43"/>
      <c r="D58" s="43"/>
      <c r="E58" s="72" t="str">
        <f>E13</f>
        <v>D.1.4.m.2 - Zařízení AV techniky - technika</v>
      </c>
      <c r="F58" s="43"/>
      <c r="G58" s="43"/>
      <c r="H58" s="43"/>
      <c r="I58" s="43"/>
      <c r="J58" s="43"/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6.95" customHeight="1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2" customHeight="1">
      <c r="A60" s="41"/>
      <c r="B60" s="42"/>
      <c r="C60" s="35" t="s">
        <v>21</v>
      </c>
      <c r="D60" s="43"/>
      <c r="E60" s="43"/>
      <c r="F60" s="30" t="str">
        <f>F16</f>
        <v>Areál ZČU, Univerzitní 22, 306 14 Plzeň</v>
      </c>
      <c r="G60" s="43"/>
      <c r="H60" s="43"/>
      <c r="I60" s="35" t="s">
        <v>23</v>
      </c>
      <c r="J60" s="75" t="str">
        <f>IF(J16="","",J16)</f>
        <v>15. 1. 2024</v>
      </c>
      <c r="K60" s="43"/>
      <c r="L60" s="149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6.95" customHeight="1">
      <c r="A61" s="41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14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25.65" customHeight="1">
      <c r="A62" s="41"/>
      <c r="B62" s="42"/>
      <c r="C62" s="35" t="s">
        <v>25</v>
      </c>
      <c r="D62" s="43"/>
      <c r="E62" s="43"/>
      <c r="F62" s="30" t="str">
        <f>E19</f>
        <v>Západočeská univerzita v Plzni, Univerzitní 8, 306</v>
      </c>
      <c r="G62" s="43"/>
      <c r="H62" s="43"/>
      <c r="I62" s="35" t="s">
        <v>31</v>
      </c>
      <c r="J62" s="39" t="str">
        <f>E25</f>
        <v>ATELIER SOUKUP OPL ŠVEHLA S.R.O.</v>
      </c>
      <c r="K62" s="43"/>
      <c r="L62" s="149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31" s="2" customFormat="1" ht="15.15" customHeight="1">
      <c r="A63" s="41"/>
      <c r="B63" s="42"/>
      <c r="C63" s="35" t="s">
        <v>29</v>
      </c>
      <c r="D63" s="43"/>
      <c r="E63" s="43"/>
      <c r="F63" s="30" t="str">
        <f>IF(E22="","",E22)</f>
        <v>Vyplň údaj</v>
      </c>
      <c r="G63" s="43"/>
      <c r="H63" s="43"/>
      <c r="I63" s="35" t="s">
        <v>34</v>
      </c>
      <c r="J63" s="39" t="str">
        <f>E28</f>
        <v>Michal Jirka</v>
      </c>
      <c r="K63" s="43"/>
      <c r="L63" s="149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1:31" s="2" customFormat="1" ht="10.3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49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29.25" customHeight="1">
      <c r="A65" s="41"/>
      <c r="B65" s="42"/>
      <c r="C65" s="175" t="s">
        <v>158</v>
      </c>
      <c r="D65" s="176"/>
      <c r="E65" s="176"/>
      <c r="F65" s="176"/>
      <c r="G65" s="176"/>
      <c r="H65" s="176"/>
      <c r="I65" s="176"/>
      <c r="J65" s="177" t="s">
        <v>159</v>
      </c>
      <c r="K65" s="176"/>
      <c r="L65" s="149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10.3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49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47" s="2" customFormat="1" ht="22.8" customHeight="1">
      <c r="A67" s="41"/>
      <c r="B67" s="42"/>
      <c r="C67" s="178" t="s">
        <v>70</v>
      </c>
      <c r="D67" s="43"/>
      <c r="E67" s="43"/>
      <c r="F67" s="43"/>
      <c r="G67" s="43"/>
      <c r="H67" s="43"/>
      <c r="I67" s="43"/>
      <c r="J67" s="105">
        <f>J93</f>
        <v>0</v>
      </c>
      <c r="K67" s="43"/>
      <c r="L67" s="149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U67" s="20" t="s">
        <v>160</v>
      </c>
    </row>
    <row r="68" spans="1:31" s="9" customFormat="1" ht="24.95" customHeight="1">
      <c r="A68" s="9"/>
      <c r="B68" s="179"/>
      <c r="C68" s="180"/>
      <c r="D68" s="181" t="s">
        <v>2050</v>
      </c>
      <c r="E68" s="182"/>
      <c r="F68" s="182"/>
      <c r="G68" s="182"/>
      <c r="H68" s="182"/>
      <c r="I68" s="182"/>
      <c r="J68" s="183">
        <f>J94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9"/>
      <c r="C69" s="180"/>
      <c r="D69" s="181" t="s">
        <v>2051</v>
      </c>
      <c r="E69" s="182"/>
      <c r="F69" s="182"/>
      <c r="G69" s="182"/>
      <c r="H69" s="182"/>
      <c r="I69" s="182"/>
      <c r="J69" s="183">
        <f>J221</f>
        <v>0</v>
      </c>
      <c r="K69" s="180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2" customFormat="1" ht="21.8" customHeight="1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149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6.95" customHeight="1">
      <c r="A71" s="41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9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5" spans="1:31" s="2" customFormat="1" ht="6.95" customHeight="1">
      <c r="A75" s="41"/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149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24.95" customHeight="1">
      <c r="A76" s="41"/>
      <c r="B76" s="42"/>
      <c r="C76" s="26" t="s">
        <v>192</v>
      </c>
      <c r="D76" s="43"/>
      <c r="E76" s="43"/>
      <c r="F76" s="43"/>
      <c r="G76" s="43"/>
      <c r="H76" s="43"/>
      <c r="I76" s="43"/>
      <c r="J76" s="43"/>
      <c r="K76" s="43"/>
      <c r="L76" s="149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49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5" t="s">
        <v>16</v>
      </c>
      <c r="D78" s="43"/>
      <c r="E78" s="43"/>
      <c r="F78" s="43"/>
      <c r="G78" s="43"/>
      <c r="H78" s="43"/>
      <c r="I78" s="43"/>
      <c r="J78" s="43"/>
      <c r="K78" s="43"/>
      <c r="L78" s="149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26.25" customHeight="1">
      <c r="A79" s="41"/>
      <c r="B79" s="42"/>
      <c r="C79" s="43"/>
      <c r="D79" s="43"/>
      <c r="E79" s="174" t="str">
        <f>E7</f>
        <v>ZČU - REKONSTRUKCE POSLUCHÁREN UP 101,104,108,112 a 115</v>
      </c>
      <c r="F79" s="35"/>
      <c r="G79" s="35"/>
      <c r="H79" s="35"/>
      <c r="I79" s="43"/>
      <c r="J79" s="43"/>
      <c r="K79" s="43"/>
      <c r="L79" s="149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2:12" s="1" customFormat="1" ht="12" customHeight="1">
      <c r="B80" s="24"/>
      <c r="C80" s="35" t="s">
        <v>147</v>
      </c>
      <c r="D80" s="25"/>
      <c r="E80" s="25"/>
      <c r="F80" s="25"/>
      <c r="G80" s="25"/>
      <c r="H80" s="25"/>
      <c r="I80" s="25"/>
      <c r="J80" s="25"/>
      <c r="K80" s="25"/>
      <c r="L80" s="23"/>
    </row>
    <row r="81" spans="2:12" s="1" customFormat="1" ht="16.5" customHeight="1">
      <c r="B81" s="24"/>
      <c r="C81" s="25"/>
      <c r="D81" s="25"/>
      <c r="E81" s="174" t="s">
        <v>150</v>
      </c>
      <c r="F81" s="25"/>
      <c r="G81" s="25"/>
      <c r="H81" s="25"/>
      <c r="I81" s="25"/>
      <c r="J81" s="25"/>
      <c r="K81" s="25"/>
      <c r="L81" s="23"/>
    </row>
    <row r="82" spans="2:12" s="1" customFormat="1" ht="12" customHeight="1">
      <c r="B82" s="24"/>
      <c r="C82" s="35" t="s">
        <v>153</v>
      </c>
      <c r="D82" s="25"/>
      <c r="E82" s="25"/>
      <c r="F82" s="25"/>
      <c r="G82" s="25"/>
      <c r="H82" s="25"/>
      <c r="I82" s="25"/>
      <c r="J82" s="25"/>
      <c r="K82" s="25"/>
      <c r="L82" s="23"/>
    </row>
    <row r="83" spans="1:31" s="2" customFormat="1" ht="16.5" customHeight="1">
      <c r="A83" s="41"/>
      <c r="B83" s="42"/>
      <c r="C83" s="43"/>
      <c r="D83" s="43"/>
      <c r="E83" s="295" t="s">
        <v>1438</v>
      </c>
      <c r="F83" s="43"/>
      <c r="G83" s="43"/>
      <c r="H83" s="43"/>
      <c r="I83" s="43"/>
      <c r="J83" s="43"/>
      <c r="K83" s="43"/>
      <c r="L83" s="149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5" t="s">
        <v>2048</v>
      </c>
      <c r="D84" s="43"/>
      <c r="E84" s="43"/>
      <c r="F84" s="43"/>
      <c r="G84" s="43"/>
      <c r="H84" s="43"/>
      <c r="I84" s="43"/>
      <c r="J84" s="43"/>
      <c r="K84" s="43"/>
      <c r="L84" s="149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72" t="str">
        <f>E13</f>
        <v>D.1.4.m.2 - Zařízení AV techniky - technika</v>
      </c>
      <c r="F85" s="43"/>
      <c r="G85" s="43"/>
      <c r="H85" s="43"/>
      <c r="I85" s="43"/>
      <c r="J85" s="43"/>
      <c r="K85" s="43"/>
      <c r="L85" s="149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49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2" customHeight="1">
      <c r="A87" s="41"/>
      <c r="B87" s="42"/>
      <c r="C87" s="35" t="s">
        <v>21</v>
      </c>
      <c r="D87" s="43"/>
      <c r="E87" s="43"/>
      <c r="F87" s="30" t="str">
        <f>F16</f>
        <v>Areál ZČU, Univerzitní 22, 306 14 Plzeň</v>
      </c>
      <c r="G87" s="43"/>
      <c r="H87" s="43"/>
      <c r="I87" s="35" t="s">
        <v>23</v>
      </c>
      <c r="J87" s="75" t="str">
        <f>IF(J16="","",J16)</f>
        <v>15. 1. 2024</v>
      </c>
      <c r="K87" s="43"/>
      <c r="L87" s="149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49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25.65" customHeight="1">
      <c r="A89" s="41"/>
      <c r="B89" s="42"/>
      <c r="C89" s="35" t="s">
        <v>25</v>
      </c>
      <c r="D89" s="43"/>
      <c r="E89" s="43"/>
      <c r="F89" s="30" t="str">
        <f>E19</f>
        <v>Západočeská univerzita v Plzni, Univerzitní 8, 306</v>
      </c>
      <c r="G89" s="43"/>
      <c r="H89" s="43"/>
      <c r="I89" s="35" t="s">
        <v>31</v>
      </c>
      <c r="J89" s="39" t="str">
        <f>E25</f>
        <v>ATELIER SOUKUP OPL ŠVEHLA S.R.O.</v>
      </c>
      <c r="K89" s="43"/>
      <c r="L89" s="149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5.15" customHeight="1">
      <c r="A90" s="41"/>
      <c r="B90" s="42"/>
      <c r="C90" s="35" t="s">
        <v>29</v>
      </c>
      <c r="D90" s="43"/>
      <c r="E90" s="43"/>
      <c r="F90" s="30" t="str">
        <f>IF(E22="","",E22)</f>
        <v>Vyplň údaj</v>
      </c>
      <c r="G90" s="43"/>
      <c r="H90" s="43"/>
      <c r="I90" s="35" t="s">
        <v>34</v>
      </c>
      <c r="J90" s="39" t="str">
        <f>E28</f>
        <v>Michal Jirka</v>
      </c>
      <c r="K90" s="43"/>
      <c r="L90" s="149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0.3" customHeight="1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149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11" customFormat="1" ht="29.25" customHeight="1">
      <c r="A92" s="190"/>
      <c r="B92" s="191"/>
      <c r="C92" s="192" t="s">
        <v>193</v>
      </c>
      <c r="D92" s="193" t="s">
        <v>57</v>
      </c>
      <c r="E92" s="193" t="s">
        <v>53</v>
      </c>
      <c r="F92" s="193" t="s">
        <v>54</v>
      </c>
      <c r="G92" s="193" t="s">
        <v>194</v>
      </c>
      <c r="H92" s="193" t="s">
        <v>195</v>
      </c>
      <c r="I92" s="193" t="s">
        <v>196</v>
      </c>
      <c r="J92" s="193" t="s">
        <v>159</v>
      </c>
      <c r="K92" s="194" t="s">
        <v>197</v>
      </c>
      <c r="L92" s="195"/>
      <c r="M92" s="95" t="s">
        <v>19</v>
      </c>
      <c r="N92" s="96" t="s">
        <v>42</v>
      </c>
      <c r="O92" s="96" t="s">
        <v>198</v>
      </c>
      <c r="P92" s="96" t="s">
        <v>199</v>
      </c>
      <c r="Q92" s="96" t="s">
        <v>200</v>
      </c>
      <c r="R92" s="96" t="s">
        <v>201</v>
      </c>
      <c r="S92" s="96" t="s">
        <v>202</v>
      </c>
      <c r="T92" s="97" t="s">
        <v>203</v>
      </c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</row>
    <row r="93" spans="1:63" s="2" customFormat="1" ht="22.8" customHeight="1">
      <c r="A93" s="41"/>
      <c r="B93" s="42"/>
      <c r="C93" s="102" t="s">
        <v>204</v>
      </c>
      <c r="D93" s="43"/>
      <c r="E93" s="43"/>
      <c r="F93" s="43"/>
      <c r="G93" s="43"/>
      <c r="H93" s="43"/>
      <c r="I93" s="43"/>
      <c r="J93" s="196">
        <f>BK93</f>
        <v>0</v>
      </c>
      <c r="K93" s="43"/>
      <c r="L93" s="47"/>
      <c r="M93" s="98"/>
      <c r="N93" s="197"/>
      <c r="O93" s="99"/>
      <c r="P93" s="198">
        <f>P94+P221</f>
        <v>0</v>
      </c>
      <c r="Q93" s="99"/>
      <c r="R93" s="198">
        <f>R94+R221</f>
        <v>0</v>
      </c>
      <c r="S93" s="99"/>
      <c r="T93" s="199">
        <f>T94+T221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71</v>
      </c>
      <c r="AU93" s="20" t="s">
        <v>160</v>
      </c>
      <c r="BK93" s="200">
        <f>BK94+BK221</f>
        <v>0</v>
      </c>
    </row>
    <row r="94" spans="1:63" s="12" customFormat="1" ht="25.9" customHeight="1">
      <c r="A94" s="12"/>
      <c r="B94" s="201"/>
      <c r="C94" s="202"/>
      <c r="D94" s="203" t="s">
        <v>71</v>
      </c>
      <c r="E94" s="204" t="s">
        <v>1498</v>
      </c>
      <c r="F94" s="204" t="s">
        <v>2052</v>
      </c>
      <c r="G94" s="202"/>
      <c r="H94" s="202"/>
      <c r="I94" s="205"/>
      <c r="J94" s="206">
        <f>BK94</f>
        <v>0</v>
      </c>
      <c r="K94" s="202"/>
      <c r="L94" s="207"/>
      <c r="M94" s="208"/>
      <c r="N94" s="209"/>
      <c r="O94" s="209"/>
      <c r="P94" s="210">
        <f>SUM(P95:P220)</f>
        <v>0</v>
      </c>
      <c r="Q94" s="209"/>
      <c r="R94" s="210">
        <f>SUM(R95:R220)</f>
        <v>0</v>
      </c>
      <c r="S94" s="209"/>
      <c r="T94" s="211">
        <f>SUM(T95:T220)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2" t="s">
        <v>79</v>
      </c>
      <c r="AT94" s="213" t="s">
        <v>71</v>
      </c>
      <c r="AU94" s="213" t="s">
        <v>72</v>
      </c>
      <c r="AY94" s="212" t="s">
        <v>207</v>
      </c>
      <c r="BK94" s="214">
        <f>SUM(BK95:BK220)</f>
        <v>0</v>
      </c>
    </row>
    <row r="95" spans="1:65" s="2" customFormat="1" ht="16.5" customHeight="1">
      <c r="A95" s="41"/>
      <c r="B95" s="42"/>
      <c r="C95" s="269" t="s">
        <v>79</v>
      </c>
      <c r="D95" s="269" t="s">
        <v>223</v>
      </c>
      <c r="E95" s="270" t="s">
        <v>2087</v>
      </c>
      <c r="F95" s="271" t="s">
        <v>2088</v>
      </c>
      <c r="G95" s="272" t="s">
        <v>244</v>
      </c>
      <c r="H95" s="273">
        <v>1</v>
      </c>
      <c r="I95" s="274"/>
      <c r="J95" s="275">
        <f>ROUND(I95*H95,2)</f>
        <v>0</v>
      </c>
      <c r="K95" s="271" t="s">
        <v>331</v>
      </c>
      <c r="L95" s="276"/>
      <c r="M95" s="277" t="s">
        <v>19</v>
      </c>
      <c r="N95" s="278" t="s">
        <v>43</v>
      </c>
      <c r="O95" s="87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28" t="s">
        <v>227</v>
      </c>
      <c r="AT95" s="228" t="s">
        <v>223</v>
      </c>
      <c r="AU95" s="228" t="s">
        <v>79</v>
      </c>
      <c r="AY95" s="20" t="s">
        <v>207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20" t="s">
        <v>79</v>
      </c>
      <c r="BK95" s="229">
        <f>ROUND(I95*H95,2)</f>
        <v>0</v>
      </c>
      <c r="BL95" s="20" t="s">
        <v>111</v>
      </c>
      <c r="BM95" s="228" t="s">
        <v>1369</v>
      </c>
    </row>
    <row r="96" spans="1:47" s="2" customFormat="1" ht="12">
      <c r="A96" s="41"/>
      <c r="B96" s="42"/>
      <c r="C96" s="43"/>
      <c r="D96" s="230" t="s">
        <v>215</v>
      </c>
      <c r="E96" s="43"/>
      <c r="F96" s="231" t="s">
        <v>2088</v>
      </c>
      <c r="G96" s="43"/>
      <c r="H96" s="43"/>
      <c r="I96" s="232"/>
      <c r="J96" s="43"/>
      <c r="K96" s="43"/>
      <c r="L96" s="47"/>
      <c r="M96" s="233"/>
      <c r="N96" s="23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215</v>
      </c>
      <c r="AU96" s="20" t="s">
        <v>79</v>
      </c>
    </row>
    <row r="97" spans="1:47" s="2" customFormat="1" ht="12">
      <c r="A97" s="41"/>
      <c r="B97" s="42"/>
      <c r="C97" s="43"/>
      <c r="D97" s="230" t="s">
        <v>1542</v>
      </c>
      <c r="E97" s="43"/>
      <c r="F97" s="300" t="s">
        <v>2089</v>
      </c>
      <c r="G97" s="43"/>
      <c r="H97" s="43"/>
      <c r="I97" s="232"/>
      <c r="J97" s="43"/>
      <c r="K97" s="43"/>
      <c r="L97" s="47"/>
      <c r="M97" s="233"/>
      <c r="N97" s="234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1542</v>
      </c>
      <c r="AU97" s="20" t="s">
        <v>79</v>
      </c>
    </row>
    <row r="98" spans="1:65" s="2" customFormat="1" ht="16.5" customHeight="1">
      <c r="A98" s="41"/>
      <c r="B98" s="42"/>
      <c r="C98" s="269" t="s">
        <v>81</v>
      </c>
      <c r="D98" s="269" t="s">
        <v>223</v>
      </c>
      <c r="E98" s="270" t="s">
        <v>2090</v>
      </c>
      <c r="F98" s="271" t="s">
        <v>2091</v>
      </c>
      <c r="G98" s="272" t="s">
        <v>244</v>
      </c>
      <c r="H98" s="273">
        <v>1</v>
      </c>
      <c r="I98" s="274"/>
      <c r="J98" s="275">
        <f>ROUND(I98*H98,2)</f>
        <v>0</v>
      </c>
      <c r="K98" s="271" t="s">
        <v>331</v>
      </c>
      <c r="L98" s="276"/>
      <c r="M98" s="277" t="s">
        <v>19</v>
      </c>
      <c r="N98" s="278" t="s">
        <v>43</v>
      </c>
      <c r="O98" s="87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8" t="s">
        <v>227</v>
      </c>
      <c r="AT98" s="228" t="s">
        <v>223</v>
      </c>
      <c r="AU98" s="228" t="s">
        <v>79</v>
      </c>
      <c r="AY98" s="20" t="s">
        <v>207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20" t="s">
        <v>79</v>
      </c>
      <c r="BK98" s="229">
        <f>ROUND(I98*H98,2)</f>
        <v>0</v>
      </c>
      <c r="BL98" s="20" t="s">
        <v>111</v>
      </c>
      <c r="BM98" s="228" t="s">
        <v>1384</v>
      </c>
    </row>
    <row r="99" spans="1:47" s="2" customFormat="1" ht="12">
      <c r="A99" s="41"/>
      <c r="B99" s="42"/>
      <c r="C99" s="43"/>
      <c r="D99" s="230" t="s">
        <v>215</v>
      </c>
      <c r="E99" s="43"/>
      <c r="F99" s="231" t="s">
        <v>2091</v>
      </c>
      <c r="G99" s="43"/>
      <c r="H99" s="43"/>
      <c r="I99" s="232"/>
      <c r="J99" s="43"/>
      <c r="K99" s="43"/>
      <c r="L99" s="47"/>
      <c r="M99" s="233"/>
      <c r="N99" s="23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215</v>
      </c>
      <c r="AU99" s="20" t="s">
        <v>79</v>
      </c>
    </row>
    <row r="100" spans="1:47" s="2" customFormat="1" ht="12">
      <c r="A100" s="41"/>
      <c r="B100" s="42"/>
      <c r="C100" s="43"/>
      <c r="D100" s="230" t="s">
        <v>1542</v>
      </c>
      <c r="E100" s="43"/>
      <c r="F100" s="300" t="s">
        <v>2092</v>
      </c>
      <c r="G100" s="43"/>
      <c r="H100" s="43"/>
      <c r="I100" s="232"/>
      <c r="J100" s="43"/>
      <c r="K100" s="43"/>
      <c r="L100" s="47"/>
      <c r="M100" s="233"/>
      <c r="N100" s="23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1542</v>
      </c>
      <c r="AU100" s="20" t="s">
        <v>79</v>
      </c>
    </row>
    <row r="101" spans="1:65" s="2" customFormat="1" ht="16.5" customHeight="1">
      <c r="A101" s="41"/>
      <c r="B101" s="42"/>
      <c r="C101" s="269" t="s">
        <v>92</v>
      </c>
      <c r="D101" s="269" t="s">
        <v>223</v>
      </c>
      <c r="E101" s="270" t="s">
        <v>2093</v>
      </c>
      <c r="F101" s="271" t="s">
        <v>2094</v>
      </c>
      <c r="G101" s="272" t="s">
        <v>2095</v>
      </c>
      <c r="H101" s="273">
        <v>2</v>
      </c>
      <c r="I101" s="274"/>
      <c r="J101" s="275">
        <f>ROUND(I101*H101,2)</f>
        <v>0</v>
      </c>
      <c r="K101" s="271" t="s">
        <v>331</v>
      </c>
      <c r="L101" s="276"/>
      <c r="M101" s="277" t="s">
        <v>19</v>
      </c>
      <c r="N101" s="278" t="s">
        <v>43</v>
      </c>
      <c r="O101" s="87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8" t="s">
        <v>227</v>
      </c>
      <c r="AT101" s="228" t="s">
        <v>223</v>
      </c>
      <c r="AU101" s="228" t="s">
        <v>79</v>
      </c>
      <c r="AY101" s="20" t="s">
        <v>207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20" t="s">
        <v>79</v>
      </c>
      <c r="BK101" s="229">
        <f>ROUND(I101*H101,2)</f>
        <v>0</v>
      </c>
      <c r="BL101" s="20" t="s">
        <v>111</v>
      </c>
      <c r="BM101" s="228" t="s">
        <v>1407</v>
      </c>
    </row>
    <row r="102" spans="1:47" s="2" customFormat="1" ht="12">
      <c r="A102" s="41"/>
      <c r="B102" s="42"/>
      <c r="C102" s="43"/>
      <c r="D102" s="230" t="s">
        <v>215</v>
      </c>
      <c r="E102" s="43"/>
      <c r="F102" s="231" t="s">
        <v>2094</v>
      </c>
      <c r="G102" s="43"/>
      <c r="H102" s="43"/>
      <c r="I102" s="232"/>
      <c r="J102" s="43"/>
      <c r="K102" s="43"/>
      <c r="L102" s="47"/>
      <c r="M102" s="233"/>
      <c r="N102" s="23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215</v>
      </c>
      <c r="AU102" s="20" t="s">
        <v>79</v>
      </c>
    </row>
    <row r="103" spans="1:47" s="2" customFormat="1" ht="12">
      <c r="A103" s="41"/>
      <c r="B103" s="42"/>
      <c r="C103" s="43"/>
      <c r="D103" s="230" t="s">
        <v>1542</v>
      </c>
      <c r="E103" s="43"/>
      <c r="F103" s="300" t="s">
        <v>2096</v>
      </c>
      <c r="G103" s="43"/>
      <c r="H103" s="43"/>
      <c r="I103" s="232"/>
      <c r="J103" s="43"/>
      <c r="K103" s="43"/>
      <c r="L103" s="47"/>
      <c r="M103" s="233"/>
      <c r="N103" s="23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1542</v>
      </c>
      <c r="AU103" s="20" t="s">
        <v>79</v>
      </c>
    </row>
    <row r="104" spans="1:65" s="2" customFormat="1" ht="16.5" customHeight="1">
      <c r="A104" s="41"/>
      <c r="B104" s="42"/>
      <c r="C104" s="269" t="s">
        <v>111</v>
      </c>
      <c r="D104" s="269" t="s">
        <v>223</v>
      </c>
      <c r="E104" s="270" t="s">
        <v>2097</v>
      </c>
      <c r="F104" s="271" t="s">
        <v>2098</v>
      </c>
      <c r="G104" s="272" t="s">
        <v>244</v>
      </c>
      <c r="H104" s="273">
        <v>1</v>
      </c>
      <c r="I104" s="274"/>
      <c r="J104" s="275">
        <f>ROUND(I104*H104,2)</f>
        <v>0</v>
      </c>
      <c r="K104" s="271" t="s">
        <v>331</v>
      </c>
      <c r="L104" s="276"/>
      <c r="M104" s="277" t="s">
        <v>19</v>
      </c>
      <c r="N104" s="278" t="s">
        <v>43</v>
      </c>
      <c r="O104" s="87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8" t="s">
        <v>227</v>
      </c>
      <c r="AT104" s="228" t="s">
        <v>223</v>
      </c>
      <c r="AU104" s="228" t="s">
        <v>79</v>
      </c>
      <c r="AY104" s="20" t="s">
        <v>207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20" t="s">
        <v>79</v>
      </c>
      <c r="BK104" s="229">
        <f>ROUND(I104*H104,2)</f>
        <v>0</v>
      </c>
      <c r="BL104" s="20" t="s">
        <v>111</v>
      </c>
      <c r="BM104" s="228" t="s">
        <v>1424</v>
      </c>
    </row>
    <row r="105" spans="1:47" s="2" customFormat="1" ht="12">
      <c r="A105" s="41"/>
      <c r="B105" s="42"/>
      <c r="C105" s="43"/>
      <c r="D105" s="230" t="s">
        <v>215</v>
      </c>
      <c r="E105" s="43"/>
      <c r="F105" s="231" t="s">
        <v>2098</v>
      </c>
      <c r="G105" s="43"/>
      <c r="H105" s="43"/>
      <c r="I105" s="232"/>
      <c r="J105" s="43"/>
      <c r="K105" s="43"/>
      <c r="L105" s="47"/>
      <c r="M105" s="233"/>
      <c r="N105" s="23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215</v>
      </c>
      <c r="AU105" s="20" t="s">
        <v>79</v>
      </c>
    </row>
    <row r="106" spans="1:47" s="2" customFormat="1" ht="12">
      <c r="A106" s="41"/>
      <c r="B106" s="42"/>
      <c r="C106" s="43"/>
      <c r="D106" s="230" t="s">
        <v>1542</v>
      </c>
      <c r="E106" s="43"/>
      <c r="F106" s="300" t="s">
        <v>2099</v>
      </c>
      <c r="G106" s="43"/>
      <c r="H106" s="43"/>
      <c r="I106" s="232"/>
      <c r="J106" s="43"/>
      <c r="K106" s="43"/>
      <c r="L106" s="47"/>
      <c r="M106" s="233"/>
      <c r="N106" s="23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1542</v>
      </c>
      <c r="AU106" s="20" t="s">
        <v>79</v>
      </c>
    </row>
    <row r="107" spans="1:65" s="2" customFormat="1" ht="16.5" customHeight="1">
      <c r="A107" s="41"/>
      <c r="B107" s="42"/>
      <c r="C107" s="269" t="s">
        <v>241</v>
      </c>
      <c r="D107" s="269" t="s">
        <v>223</v>
      </c>
      <c r="E107" s="270" t="s">
        <v>2100</v>
      </c>
      <c r="F107" s="271" t="s">
        <v>2101</v>
      </c>
      <c r="G107" s="272" t="s">
        <v>244</v>
      </c>
      <c r="H107" s="273">
        <v>1</v>
      </c>
      <c r="I107" s="274"/>
      <c r="J107" s="275">
        <f>ROUND(I107*H107,2)</f>
        <v>0</v>
      </c>
      <c r="K107" s="271" t="s">
        <v>331</v>
      </c>
      <c r="L107" s="276"/>
      <c r="M107" s="277" t="s">
        <v>19</v>
      </c>
      <c r="N107" s="278" t="s">
        <v>43</v>
      </c>
      <c r="O107" s="87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8" t="s">
        <v>227</v>
      </c>
      <c r="AT107" s="228" t="s">
        <v>223</v>
      </c>
      <c r="AU107" s="228" t="s">
        <v>79</v>
      </c>
      <c r="AY107" s="20" t="s">
        <v>207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0" t="s">
        <v>79</v>
      </c>
      <c r="BK107" s="229">
        <f>ROUND(I107*H107,2)</f>
        <v>0</v>
      </c>
      <c r="BL107" s="20" t="s">
        <v>111</v>
      </c>
      <c r="BM107" s="228" t="s">
        <v>1668</v>
      </c>
    </row>
    <row r="108" spans="1:47" s="2" customFormat="1" ht="12">
      <c r="A108" s="41"/>
      <c r="B108" s="42"/>
      <c r="C108" s="43"/>
      <c r="D108" s="230" t="s">
        <v>215</v>
      </c>
      <c r="E108" s="43"/>
      <c r="F108" s="231" t="s">
        <v>2101</v>
      </c>
      <c r="G108" s="43"/>
      <c r="H108" s="43"/>
      <c r="I108" s="232"/>
      <c r="J108" s="43"/>
      <c r="K108" s="43"/>
      <c r="L108" s="47"/>
      <c r="M108" s="233"/>
      <c r="N108" s="23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215</v>
      </c>
      <c r="AU108" s="20" t="s">
        <v>79</v>
      </c>
    </row>
    <row r="109" spans="1:47" s="2" customFormat="1" ht="12">
      <c r="A109" s="41"/>
      <c r="B109" s="42"/>
      <c r="C109" s="43"/>
      <c r="D109" s="230" t="s">
        <v>1542</v>
      </c>
      <c r="E109" s="43"/>
      <c r="F109" s="300" t="s">
        <v>2102</v>
      </c>
      <c r="G109" s="43"/>
      <c r="H109" s="43"/>
      <c r="I109" s="232"/>
      <c r="J109" s="43"/>
      <c r="K109" s="43"/>
      <c r="L109" s="47"/>
      <c r="M109" s="233"/>
      <c r="N109" s="23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1542</v>
      </c>
      <c r="AU109" s="20" t="s">
        <v>79</v>
      </c>
    </row>
    <row r="110" spans="1:65" s="2" customFormat="1" ht="16.5" customHeight="1">
      <c r="A110" s="41"/>
      <c r="B110" s="42"/>
      <c r="C110" s="269" t="s">
        <v>250</v>
      </c>
      <c r="D110" s="269" t="s">
        <v>223</v>
      </c>
      <c r="E110" s="270" t="s">
        <v>2103</v>
      </c>
      <c r="F110" s="271" t="s">
        <v>2104</v>
      </c>
      <c r="G110" s="272" t="s">
        <v>244</v>
      </c>
      <c r="H110" s="273">
        <v>1</v>
      </c>
      <c r="I110" s="274"/>
      <c r="J110" s="275">
        <f>ROUND(I110*H110,2)</f>
        <v>0</v>
      </c>
      <c r="K110" s="271" t="s">
        <v>331</v>
      </c>
      <c r="L110" s="276"/>
      <c r="M110" s="277" t="s">
        <v>19</v>
      </c>
      <c r="N110" s="278" t="s">
        <v>43</v>
      </c>
      <c r="O110" s="87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8" t="s">
        <v>227</v>
      </c>
      <c r="AT110" s="228" t="s">
        <v>223</v>
      </c>
      <c r="AU110" s="228" t="s">
        <v>79</v>
      </c>
      <c r="AY110" s="20" t="s">
        <v>207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20" t="s">
        <v>79</v>
      </c>
      <c r="BK110" s="229">
        <f>ROUND(I110*H110,2)</f>
        <v>0</v>
      </c>
      <c r="BL110" s="20" t="s">
        <v>111</v>
      </c>
      <c r="BM110" s="228" t="s">
        <v>1671</v>
      </c>
    </row>
    <row r="111" spans="1:47" s="2" customFormat="1" ht="12">
      <c r="A111" s="41"/>
      <c r="B111" s="42"/>
      <c r="C111" s="43"/>
      <c r="D111" s="230" t="s">
        <v>215</v>
      </c>
      <c r="E111" s="43"/>
      <c r="F111" s="231" t="s">
        <v>2104</v>
      </c>
      <c r="G111" s="43"/>
      <c r="H111" s="43"/>
      <c r="I111" s="232"/>
      <c r="J111" s="43"/>
      <c r="K111" s="43"/>
      <c r="L111" s="47"/>
      <c r="M111" s="233"/>
      <c r="N111" s="23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215</v>
      </c>
      <c r="AU111" s="20" t="s">
        <v>79</v>
      </c>
    </row>
    <row r="112" spans="1:47" s="2" customFormat="1" ht="12">
      <c r="A112" s="41"/>
      <c r="B112" s="42"/>
      <c r="C112" s="43"/>
      <c r="D112" s="230" t="s">
        <v>1542</v>
      </c>
      <c r="E112" s="43"/>
      <c r="F112" s="300" t="s">
        <v>2105</v>
      </c>
      <c r="G112" s="43"/>
      <c r="H112" s="43"/>
      <c r="I112" s="232"/>
      <c r="J112" s="43"/>
      <c r="K112" s="43"/>
      <c r="L112" s="47"/>
      <c r="M112" s="233"/>
      <c r="N112" s="23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1542</v>
      </c>
      <c r="AU112" s="20" t="s">
        <v>79</v>
      </c>
    </row>
    <row r="113" spans="1:65" s="2" customFormat="1" ht="16.5" customHeight="1">
      <c r="A113" s="41"/>
      <c r="B113" s="42"/>
      <c r="C113" s="269" t="s">
        <v>257</v>
      </c>
      <c r="D113" s="269" t="s">
        <v>223</v>
      </c>
      <c r="E113" s="270" t="s">
        <v>2106</v>
      </c>
      <c r="F113" s="271" t="s">
        <v>2107</v>
      </c>
      <c r="G113" s="272" t="s">
        <v>244</v>
      </c>
      <c r="H113" s="273">
        <v>1</v>
      </c>
      <c r="I113" s="274"/>
      <c r="J113" s="275">
        <f>ROUND(I113*H113,2)</f>
        <v>0</v>
      </c>
      <c r="K113" s="271" t="s">
        <v>331</v>
      </c>
      <c r="L113" s="276"/>
      <c r="M113" s="277" t="s">
        <v>19</v>
      </c>
      <c r="N113" s="278" t="s">
        <v>43</v>
      </c>
      <c r="O113" s="87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28" t="s">
        <v>227</v>
      </c>
      <c r="AT113" s="228" t="s">
        <v>223</v>
      </c>
      <c r="AU113" s="228" t="s">
        <v>79</v>
      </c>
      <c r="AY113" s="20" t="s">
        <v>207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20" t="s">
        <v>79</v>
      </c>
      <c r="BK113" s="229">
        <f>ROUND(I113*H113,2)</f>
        <v>0</v>
      </c>
      <c r="BL113" s="20" t="s">
        <v>111</v>
      </c>
      <c r="BM113" s="228" t="s">
        <v>2108</v>
      </c>
    </row>
    <row r="114" spans="1:47" s="2" customFormat="1" ht="12">
      <c r="A114" s="41"/>
      <c r="B114" s="42"/>
      <c r="C114" s="43"/>
      <c r="D114" s="230" t="s">
        <v>215</v>
      </c>
      <c r="E114" s="43"/>
      <c r="F114" s="231" t="s">
        <v>2107</v>
      </c>
      <c r="G114" s="43"/>
      <c r="H114" s="43"/>
      <c r="I114" s="232"/>
      <c r="J114" s="43"/>
      <c r="K114" s="43"/>
      <c r="L114" s="47"/>
      <c r="M114" s="233"/>
      <c r="N114" s="23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215</v>
      </c>
      <c r="AU114" s="20" t="s">
        <v>79</v>
      </c>
    </row>
    <row r="115" spans="1:47" s="2" customFormat="1" ht="12">
      <c r="A115" s="41"/>
      <c r="B115" s="42"/>
      <c r="C115" s="43"/>
      <c r="D115" s="230" t="s">
        <v>1542</v>
      </c>
      <c r="E115" s="43"/>
      <c r="F115" s="300" t="s">
        <v>2109</v>
      </c>
      <c r="G115" s="43"/>
      <c r="H115" s="43"/>
      <c r="I115" s="232"/>
      <c r="J115" s="43"/>
      <c r="K115" s="43"/>
      <c r="L115" s="47"/>
      <c r="M115" s="233"/>
      <c r="N115" s="23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1542</v>
      </c>
      <c r="AU115" s="20" t="s">
        <v>79</v>
      </c>
    </row>
    <row r="116" spans="1:65" s="2" customFormat="1" ht="16.5" customHeight="1">
      <c r="A116" s="41"/>
      <c r="B116" s="42"/>
      <c r="C116" s="269" t="s">
        <v>227</v>
      </c>
      <c r="D116" s="269" t="s">
        <v>223</v>
      </c>
      <c r="E116" s="270" t="s">
        <v>2110</v>
      </c>
      <c r="F116" s="271" t="s">
        <v>2111</v>
      </c>
      <c r="G116" s="272" t="s">
        <v>244</v>
      </c>
      <c r="H116" s="273">
        <v>1</v>
      </c>
      <c r="I116" s="274"/>
      <c r="J116" s="275">
        <f>ROUND(I116*H116,2)</f>
        <v>0</v>
      </c>
      <c r="K116" s="271" t="s">
        <v>331</v>
      </c>
      <c r="L116" s="276"/>
      <c r="M116" s="277" t="s">
        <v>19</v>
      </c>
      <c r="N116" s="278" t="s">
        <v>43</v>
      </c>
      <c r="O116" s="87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8" t="s">
        <v>227</v>
      </c>
      <c r="AT116" s="228" t="s">
        <v>223</v>
      </c>
      <c r="AU116" s="228" t="s">
        <v>79</v>
      </c>
      <c r="AY116" s="20" t="s">
        <v>207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20" t="s">
        <v>79</v>
      </c>
      <c r="BK116" s="229">
        <f>ROUND(I116*H116,2)</f>
        <v>0</v>
      </c>
      <c r="BL116" s="20" t="s">
        <v>111</v>
      </c>
      <c r="BM116" s="228" t="s">
        <v>2112</v>
      </c>
    </row>
    <row r="117" spans="1:47" s="2" customFormat="1" ht="12">
      <c r="A117" s="41"/>
      <c r="B117" s="42"/>
      <c r="C117" s="43"/>
      <c r="D117" s="230" t="s">
        <v>215</v>
      </c>
      <c r="E117" s="43"/>
      <c r="F117" s="231" t="s">
        <v>2111</v>
      </c>
      <c r="G117" s="43"/>
      <c r="H117" s="43"/>
      <c r="I117" s="232"/>
      <c r="J117" s="43"/>
      <c r="K117" s="43"/>
      <c r="L117" s="47"/>
      <c r="M117" s="233"/>
      <c r="N117" s="23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215</v>
      </c>
      <c r="AU117" s="20" t="s">
        <v>79</v>
      </c>
    </row>
    <row r="118" spans="1:47" s="2" customFormat="1" ht="12">
      <c r="A118" s="41"/>
      <c r="B118" s="42"/>
      <c r="C118" s="43"/>
      <c r="D118" s="230" t="s">
        <v>1542</v>
      </c>
      <c r="E118" s="43"/>
      <c r="F118" s="300" t="s">
        <v>2113</v>
      </c>
      <c r="G118" s="43"/>
      <c r="H118" s="43"/>
      <c r="I118" s="232"/>
      <c r="J118" s="43"/>
      <c r="K118" s="43"/>
      <c r="L118" s="47"/>
      <c r="M118" s="233"/>
      <c r="N118" s="23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1542</v>
      </c>
      <c r="AU118" s="20" t="s">
        <v>79</v>
      </c>
    </row>
    <row r="119" spans="1:65" s="2" customFormat="1" ht="16.5" customHeight="1">
      <c r="A119" s="41"/>
      <c r="B119" s="42"/>
      <c r="C119" s="269" t="s">
        <v>272</v>
      </c>
      <c r="D119" s="269" t="s">
        <v>223</v>
      </c>
      <c r="E119" s="270" t="s">
        <v>2114</v>
      </c>
      <c r="F119" s="271" t="s">
        <v>2115</v>
      </c>
      <c r="G119" s="272" t="s">
        <v>244</v>
      </c>
      <c r="H119" s="273">
        <v>1</v>
      </c>
      <c r="I119" s="274"/>
      <c r="J119" s="275">
        <f>ROUND(I119*H119,2)</f>
        <v>0</v>
      </c>
      <c r="K119" s="271" t="s">
        <v>331</v>
      </c>
      <c r="L119" s="276"/>
      <c r="M119" s="277" t="s">
        <v>19</v>
      </c>
      <c r="N119" s="278" t="s">
        <v>43</v>
      </c>
      <c r="O119" s="87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8" t="s">
        <v>227</v>
      </c>
      <c r="AT119" s="228" t="s">
        <v>223</v>
      </c>
      <c r="AU119" s="228" t="s">
        <v>79</v>
      </c>
      <c r="AY119" s="20" t="s">
        <v>207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0" t="s">
        <v>79</v>
      </c>
      <c r="BK119" s="229">
        <f>ROUND(I119*H119,2)</f>
        <v>0</v>
      </c>
      <c r="BL119" s="20" t="s">
        <v>111</v>
      </c>
      <c r="BM119" s="228" t="s">
        <v>2116</v>
      </c>
    </row>
    <row r="120" spans="1:47" s="2" customFormat="1" ht="12">
      <c r="A120" s="41"/>
      <c r="B120" s="42"/>
      <c r="C120" s="43"/>
      <c r="D120" s="230" t="s">
        <v>215</v>
      </c>
      <c r="E120" s="43"/>
      <c r="F120" s="231" t="s">
        <v>2115</v>
      </c>
      <c r="G120" s="43"/>
      <c r="H120" s="43"/>
      <c r="I120" s="232"/>
      <c r="J120" s="43"/>
      <c r="K120" s="43"/>
      <c r="L120" s="47"/>
      <c r="M120" s="233"/>
      <c r="N120" s="23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215</v>
      </c>
      <c r="AU120" s="20" t="s">
        <v>79</v>
      </c>
    </row>
    <row r="121" spans="1:47" s="2" customFormat="1" ht="12">
      <c r="A121" s="41"/>
      <c r="B121" s="42"/>
      <c r="C121" s="43"/>
      <c r="D121" s="230" t="s">
        <v>1542</v>
      </c>
      <c r="E121" s="43"/>
      <c r="F121" s="300" t="s">
        <v>2117</v>
      </c>
      <c r="G121" s="43"/>
      <c r="H121" s="43"/>
      <c r="I121" s="232"/>
      <c r="J121" s="43"/>
      <c r="K121" s="43"/>
      <c r="L121" s="47"/>
      <c r="M121" s="233"/>
      <c r="N121" s="23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1542</v>
      </c>
      <c r="AU121" s="20" t="s">
        <v>79</v>
      </c>
    </row>
    <row r="122" spans="1:65" s="2" customFormat="1" ht="16.5" customHeight="1">
      <c r="A122" s="41"/>
      <c r="B122" s="42"/>
      <c r="C122" s="269" t="s">
        <v>282</v>
      </c>
      <c r="D122" s="269" t="s">
        <v>223</v>
      </c>
      <c r="E122" s="270" t="s">
        <v>2118</v>
      </c>
      <c r="F122" s="271" t="s">
        <v>2119</v>
      </c>
      <c r="G122" s="272" t="s">
        <v>244</v>
      </c>
      <c r="H122" s="273">
        <v>2</v>
      </c>
      <c r="I122" s="274"/>
      <c r="J122" s="275">
        <f>ROUND(I122*H122,2)</f>
        <v>0</v>
      </c>
      <c r="K122" s="271" t="s">
        <v>331</v>
      </c>
      <c r="L122" s="276"/>
      <c r="M122" s="277" t="s">
        <v>19</v>
      </c>
      <c r="N122" s="278" t="s">
        <v>43</v>
      </c>
      <c r="O122" s="87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8" t="s">
        <v>227</v>
      </c>
      <c r="AT122" s="228" t="s">
        <v>223</v>
      </c>
      <c r="AU122" s="228" t="s">
        <v>79</v>
      </c>
      <c r="AY122" s="20" t="s">
        <v>207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20" t="s">
        <v>79</v>
      </c>
      <c r="BK122" s="229">
        <f>ROUND(I122*H122,2)</f>
        <v>0</v>
      </c>
      <c r="BL122" s="20" t="s">
        <v>111</v>
      </c>
      <c r="BM122" s="228" t="s">
        <v>2120</v>
      </c>
    </row>
    <row r="123" spans="1:47" s="2" customFormat="1" ht="12">
      <c r="A123" s="41"/>
      <c r="B123" s="42"/>
      <c r="C123" s="43"/>
      <c r="D123" s="230" t="s">
        <v>215</v>
      </c>
      <c r="E123" s="43"/>
      <c r="F123" s="231" t="s">
        <v>2119</v>
      </c>
      <c r="G123" s="43"/>
      <c r="H123" s="43"/>
      <c r="I123" s="232"/>
      <c r="J123" s="43"/>
      <c r="K123" s="43"/>
      <c r="L123" s="47"/>
      <c r="M123" s="233"/>
      <c r="N123" s="23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215</v>
      </c>
      <c r="AU123" s="20" t="s">
        <v>79</v>
      </c>
    </row>
    <row r="124" spans="1:47" s="2" customFormat="1" ht="12">
      <c r="A124" s="41"/>
      <c r="B124" s="42"/>
      <c r="C124" s="43"/>
      <c r="D124" s="230" t="s">
        <v>1542</v>
      </c>
      <c r="E124" s="43"/>
      <c r="F124" s="300" t="s">
        <v>2121</v>
      </c>
      <c r="G124" s="43"/>
      <c r="H124" s="43"/>
      <c r="I124" s="232"/>
      <c r="J124" s="43"/>
      <c r="K124" s="43"/>
      <c r="L124" s="47"/>
      <c r="M124" s="233"/>
      <c r="N124" s="23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1542</v>
      </c>
      <c r="AU124" s="20" t="s">
        <v>79</v>
      </c>
    </row>
    <row r="125" spans="1:65" s="2" customFormat="1" ht="16.5" customHeight="1">
      <c r="A125" s="41"/>
      <c r="B125" s="42"/>
      <c r="C125" s="269" t="s">
        <v>292</v>
      </c>
      <c r="D125" s="269" t="s">
        <v>223</v>
      </c>
      <c r="E125" s="270" t="s">
        <v>2122</v>
      </c>
      <c r="F125" s="271" t="s">
        <v>2123</v>
      </c>
      <c r="G125" s="272" t="s">
        <v>244</v>
      </c>
      <c r="H125" s="273">
        <v>2</v>
      </c>
      <c r="I125" s="274"/>
      <c r="J125" s="275">
        <f>ROUND(I125*H125,2)</f>
        <v>0</v>
      </c>
      <c r="K125" s="271" t="s">
        <v>331</v>
      </c>
      <c r="L125" s="276"/>
      <c r="M125" s="277" t="s">
        <v>19</v>
      </c>
      <c r="N125" s="278" t="s">
        <v>43</v>
      </c>
      <c r="O125" s="87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8" t="s">
        <v>227</v>
      </c>
      <c r="AT125" s="228" t="s">
        <v>223</v>
      </c>
      <c r="AU125" s="228" t="s">
        <v>79</v>
      </c>
      <c r="AY125" s="20" t="s">
        <v>207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20" t="s">
        <v>79</v>
      </c>
      <c r="BK125" s="229">
        <f>ROUND(I125*H125,2)</f>
        <v>0</v>
      </c>
      <c r="BL125" s="20" t="s">
        <v>111</v>
      </c>
      <c r="BM125" s="228" t="s">
        <v>2124</v>
      </c>
    </row>
    <row r="126" spans="1:47" s="2" customFormat="1" ht="12">
      <c r="A126" s="41"/>
      <c r="B126" s="42"/>
      <c r="C126" s="43"/>
      <c r="D126" s="230" t="s">
        <v>215</v>
      </c>
      <c r="E126" s="43"/>
      <c r="F126" s="231" t="s">
        <v>2123</v>
      </c>
      <c r="G126" s="43"/>
      <c r="H126" s="43"/>
      <c r="I126" s="232"/>
      <c r="J126" s="43"/>
      <c r="K126" s="43"/>
      <c r="L126" s="47"/>
      <c r="M126" s="233"/>
      <c r="N126" s="23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215</v>
      </c>
      <c r="AU126" s="20" t="s">
        <v>79</v>
      </c>
    </row>
    <row r="127" spans="1:47" s="2" customFormat="1" ht="12">
      <c r="A127" s="41"/>
      <c r="B127" s="42"/>
      <c r="C127" s="43"/>
      <c r="D127" s="230" t="s">
        <v>1542</v>
      </c>
      <c r="E127" s="43"/>
      <c r="F127" s="300" t="s">
        <v>2125</v>
      </c>
      <c r="G127" s="43"/>
      <c r="H127" s="43"/>
      <c r="I127" s="232"/>
      <c r="J127" s="43"/>
      <c r="K127" s="43"/>
      <c r="L127" s="47"/>
      <c r="M127" s="233"/>
      <c r="N127" s="23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1542</v>
      </c>
      <c r="AU127" s="20" t="s">
        <v>79</v>
      </c>
    </row>
    <row r="128" spans="1:65" s="2" customFormat="1" ht="16.5" customHeight="1">
      <c r="A128" s="41"/>
      <c r="B128" s="42"/>
      <c r="C128" s="269" t="s">
        <v>8</v>
      </c>
      <c r="D128" s="269" t="s">
        <v>223</v>
      </c>
      <c r="E128" s="270" t="s">
        <v>2126</v>
      </c>
      <c r="F128" s="271" t="s">
        <v>2127</v>
      </c>
      <c r="G128" s="272" t="s">
        <v>244</v>
      </c>
      <c r="H128" s="273">
        <v>1</v>
      </c>
      <c r="I128" s="274"/>
      <c r="J128" s="275">
        <f>ROUND(I128*H128,2)</f>
        <v>0</v>
      </c>
      <c r="K128" s="271" t="s">
        <v>331</v>
      </c>
      <c r="L128" s="276"/>
      <c r="M128" s="277" t="s">
        <v>19</v>
      </c>
      <c r="N128" s="278" t="s">
        <v>43</v>
      </c>
      <c r="O128" s="87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8" t="s">
        <v>227</v>
      </c>
      <c r="AT128" s="228" t="s">
        <v>223</v>
      </c>
      <c r="AU128" s="228" t="s">
        <v>79</v>
      </c>
      <c r="AY128" s="20" t="s">
        <v>207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20" t="s">
        <v>79</v>
      </c>
      <c r="BK128" s="229">
        <f>ROUND(I128*H128,2)</f>
        <v>0</v>
      </c>
      <c r="BL128" s="20" t="s">
        <v>111</v>
      </c>
      <c r="BM128" s="228" t="s">
        <v>2128</v>
      </c>
    </row>
    <row r="129" spans="1:47" s="2" customFormat="1" ht="12">
      <c r="A129" s="41"/>
      <c r="B129" s="42"/>
      <c r="C129" s="43"/>
      <c r="D129" s="230" t="s">
        <v>215</v>
      </c>
      <c r="E129" s="43"/>
      <c r="F129" s="231" t="s">
        <v>2127</v>
      </c>
      <c r="G129" s="43"/>
      <c r="H129" s="43"/>
      <c r="I129" s="232"/>
      <c r="J129" s="43"/>
      <c r="K129" s="43"/>
      <c r="L129" s="47"/>
      <c r="M129" s="233"/>
      <c r="N129" s="23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215</v>
      </c>
      <c r="AU129" s="20" t="s">
        <v>79</v>
      </c>
    </row>
    <row r="130" spans="1:47" s="2" customFormat="1" ht="12">
      <c r="A130" s="41"/>
      <c r="B130" s="42"/>
      <c r="C130" s="43"/>
      <c r="D130" s="230" t="s">
        <v>1542</v>
      </c>
      <c r="E130" s="43"/>
      <c r="F130" s="300" t="s">
        <v>2129</v>
      </c>
      <c r="G130" s="43"/>
      <c r="H130" s="43"/>
      <c r="I130" s="232"/>
      <c r="J130" s="43"/>
      <c r="K130" s="43"/>
      <c r="L130" s="47"/>
      <c r="M130" s="233"/>
      <c r="N130" s="23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1542</v>
      </c>
      <c r="AU130" s="20" t="s">
        <v>79</v>
      </c>
    </row>
    <row r="131" spans="1:65" s="2" customFormat="1" ht="16.5" customHeight="1">
      <c r="A131" s="41"/>
      <c r="B131" s="42"/>
      <c r="C131" s="269" t="s">
        <v>328</v>
      </c>
      <c r="D131" s="269" t="s">
        <v>223</v>
      </c>
      <c r="E131" s="270" t="s">
        <v>2130</v>
      </c>
      <c r="F131" s="271" t="s">
        <v>2131</v>
      </c>
      <c r="G131" s="272" t="s">
        <v>244</v>
      </c>
      <c r="H131" s="273">
        <v>2</v>
      </c>
      <c r="I131" s="274"/>
      <c r="J131" s="275">
        <f>ROUND(I131*H131,2)</f>
        <v>0</v>
      </c>
      <c r="K131" s="271" t="s">
        <v>331</v>
      </c>
      <c r="L131" s="276"/>
      <c r="M131" s="277" t="s">
        <v>19</v>
      </c>
      <c r="N131" s="278" t="s">
        <v>43</v>
      </c>
      <c r="O131" s="87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28" t="s">
        <v>227</v>
      </c>
      <c r="AT131" s="228" t="s">
        <v>223</v>
      </c>
      <c r="AU131" s="228" t="s">
        <v>79</v>
      </c>
      <c r="AY131" s="20" t="s">
        <v>207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20" t="s">
        <v>79</v>
      </c>
      <c r="BK131" s="229">
        <f>ROUND(I131*H131,2)</f>
        <v>0</v>
      </c>
      <c r="BL131" s="20" t="s">
        <v>111</v>
      </c>
      <c r="BM131" s="228" t="s">
        <v>2132</v>
      </c>
    </row>
    <row r="132" spans="1:47" s="2" customFormat="1" ht="12">
      <c r="A132" s="41"/>
      <c r="B132" s="42"/>
      <c r="C132" s="43"/>
      <c r="D132" s="230" t="s">
        <v>215</v>
      </c>
      <c r="E132" s="43"/>
      <c r="F132" s="231" t="s">
        <v>2131</v>
      </c>
      <c r="G132" s="43"/>
      <c r="H132" s="43"/>
      <c r="I132" s="232"/>
      <c r="J132" s="43"/>
      <c r="K132" s="43"/>
      <c r="L132" s="47"/>
      <c r="M132" s="233"/>
      <c r="N132" s="234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215</v>
      </c>
      <c r="AU132" s="20" t="s">
        <v>79</v>
      </c>
    </row>
    <row r="133" spans="1:47" s="2" customFormat="1" ht="12">
      <c r="A133" s="41"/>
      <c r="B133" s="42"/>
      <c r="C133" s="43"/>
      <c r="D133" s="230" t="s">
        <v>1542</v>
      </c>
      <c r="E133" s="43"/>
      <c r="F133" s="300" t="s">
        <v>2133</v>
      </c>
      <c r="G133" s="43"/>
      <c r="H133" s="43"/>
      <c r="I133" s="232"/>
      <c r="J133" s="43"/>
      <c r="K133" s="43"/>
      <c r="L133" s="47"/>
      <c r="M133" s="233"/>
      <c r="N133" s="234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1542</v>
      </c>
      <c r="AU133" s="20" t="s">
        <v>79</v>
      </c>
    </row>
    <row r="134" spans="1:65" s="2" customFormat="1" ht="16.5" customHeight="1">
      <c r="A134" s="41"/>
      <c r="B134" s="42"/>
      <c r="C134" s="269" t="s">
        <v>342</v>
      </c>
      <c r="D134" s="269" t="s">
        <v>223</v>
      </c>
      <c r="E134" s="270" t="s">
        <v>2134</v>
      </c>
      <c r="F134" s="271" t="s">
        <v>2135</v>
      </c>
      <c r="G134" s="272" t="s">
        <v>244</v>
      </c>
      <c r="H134" s="273">
        <v>1</v>
      </c>
      <c r="I134" s="274"/>
      <c r="J134" s="275">
        <f>ROUND(I134*H134,2)</f>
        <v>0</v>
      </c>
      <c r="K134" s="271" t="s">
        <v>331</v>
      </c>
      <c r="L134" s="276"/>
      <c r="M134" s="277" t="s">
        <v>19</v>
      </c>
      <c r="N134" s="278" t="s">
        <v>43</v>
      </c>
      <c r="O134" s="87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8" t="s">
        <v>227</v>
      </c>
      <c r="AT134" s="228" t="s">
        <v>223</v>
      </c>
      <c r="AU134" s="228" t="s">
        <v>79</v>
      </c>
      <c r="AY134" s="20" t="s">
        <v>207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20" t="s">
        <v>79</v>
      </c>
      <c r="BK134" s="229">
        <f>ROUND(I134*H134,2)</f>
        <v>0</v>
      </c>
      <c r="BL134" s="20" t="s">
        <v>111</v>
      </c>
      <c r="BM134" s="228" t="s">
        <v>2136</v>
      </c>
    </row>
    <row r="135" spans="1:47" s="2" customFormat="1" ht="12">
      <c r="A135" s="41"/>
      <c r="B135" s="42"/>
      <c r="C135" s="43"/>
      <c r="D135" s="230" t="s">
        <v>215</v>
      </c>
      <c r="E135" s="43"/>
      <c r="F135" s="231" t="s">
        <v>2135</v>
      </c>
      <c r="G135" s="43"/>
      <c r="H135" s="43"/>
      <c r="I135" s="232"/>
      <c r="J135" s="43"/>
      <c r="K135" s="43"/>
      <c r="L135" s="47"/>
      <c r="M135" s="233"/>
      <c r="N135" s="234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215</v>
      </c>
      <c r="AU135" s="20" t="s">
        <v>79</v>
      </c>
    </row>
    <row r="136" spans="1:47" s="2" customFormat="1" ht="12">
      <c r="A136" s="41"/>
      <c r="B136" s="42"/>
      <c r="C136" s="43"/>
      <c r="D136" s="230" t="s">
        <v>1542</v>
      </c>
      <c r="E136" s="43"/>
      <c r="F136" s="300" t="s">
        <v>2137</v>
      </c>
      <c r="G136" s="43"/>
      <c r="H136" s="43"/>
      <c r="I136" s="232"/>
      <c r="J136" s="43"/>
      <c r="K136" s="43"/>
      <c r="L136" s="47"/>
      <c r="M136" s="233"/>
      <c r="N136" s="234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1542</v>
      </c>
      <c r="AU136" s="20" t="s">
        <v>79</v>
      </c>
    </row>
    <row r="137" spans="1:65" s="2" customFormat="1" ht="16.5" customHeight="1">
      <c r="A137" s="41"/>
      <c r="B137" s="42"/>
      <c r="C137" s="269" t="s">
        <v>347</v>
      </c>
      <c r="D137" s="269" t="s">
        <v>223</v>
      </c>
      <c r="E137" s="270" t="s">
        <v>2138</v>
      </c>
      <c r="F137" s="271" t="s">
        <v>2139</v>
      </c>
      <c r="G137" s="272" t="s">
        <v>244</v>
      </c>
      <c r="H137" s="273">
        <v>1</v>
      </c>
      <c r="I137" s="274"/>
      <c r="J137" s="275">
        <f>ROUND(I137*H137,2)</f>
        <v>0</v>
      </c>
      <c r="K137" s="271" t="s">
        <v>331</v>
      </c>
      <c r="L137" s="276"/>
      <c r="M137" s="277" t="s">
        <v>19</v>
      </c>
      <c r="N137" s="278" t="s">
        <v>43</v>
      </c>
      <c r="O137" s="87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8" t="s">
        <v>227</v>
      </c>
      <c r="AT137" s="228" t="s">
        <v>223</v>
      </c>
      <c r="AU137" s="228" t="s">
        <v>79</v>
      </c>
      <c r="AY137" s="20" t="s">
        <v>207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20" t="s">
        <v>79</v>
      </c>
      <c r="BK137" s="229">
        <f>ROUND(I137*H137,2)</f>
        <v>0</v>
      </c>
      <c r="BL137" s="20" t="s">
        <v>111</v>
      </c>
      <c r="BM137" s="228" t="s">
        <v>2140</v>
      </c>
    </row>
    <row r="138" spans="1:47" s="2" customFormat="1" ht="12">
      <c r="A138" s="41"/>
      <c r="B138" s="42"/>
      <c r="C138" s="43"/>
      <c r="D138" s="230" t="s">
        <v>215</v>
      </c>
      <c r="E138" s="43"/>
      <c r="F138" s="231" t="s">
        <v>2139</v>
      </c>
      <c r="G138" s="43"/>
      <c r="H138" s="43"/>
      <c r="I138" s="232"/>
      <c r="J138" s="43"/>
      <c r="K138" s="43"/>
      <c r="L138" s="47"/>
      <c r="M138" s="233"/>
      <c r="N138" s="23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215</v>
      </c>
      <c r="AU138" s="20" t="s">
        <v>79</v>
      </c>
    </row>
    <row r="139" spans="1:47" s="2" customFormat="1" ht="12">
      <c r="A139" s="41"/>
      <c r="B139" s="42"/>
      <c r="C139" s="43"/>
      <c r="D139" s="230" t="s">
        <v>1542</v>
      </c>
      <c r="E139" s="43"/>
      <c r="F139" s="300" t="s">
        <v>2141</v>
      </c>
      <c r="G139" s="43"/>
      <c r="H139" s="43"/>
      <c r="I139" s="232"/>
      <c r="J139" s="43"/>
      <c r="K139" s="43"/>
      <c r="L139" s="47"/>
      <c r="M139" s="233"/>
      <c r="N139" s="234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1542</v>
      </c>
      <c r="AU139" s="20" t="s">
        <v>79</v>
      </c>
    </row>
    <row r="140" spans="1:65" s="2" customFormat="1" ht="16.5" customHeight="1">
      <c r="A140" s="41"/>
      <c r="B140" s="42"/>
      <c r="C140" s="269" t="s">
        <v>351</v>
      </c>
      <c r="D140" s="269" t="s">
        <v>223</v>
      </c>
      <c r="E140" s="270" t="s">
        <v>2142</v>
      </c>
      <c r="F140" s="271" t="s">
        <v>2143</v>
      </c>
      <c r="G140" s="272" t="s">
        <v>244</v>
      </c>
      <c r="H140" s="273">
        <v>1</v>
      </c>
      <c r="I140" s="274"/>
      <c r="J140" s="275">
        <f>ROUND(I140*H140,2)</f>
        <v>0</v>
      </c>
      <c r="K140" s="271" t="s">
        <v>331</v>
      </c>
      <c r="L140" s="276"/>
      <c r="M140" s="277" t="s">
        <v>19</v>
      </c>
      <c r="N140" s="278" t="s">
        <v>43</v>
      </c>
      <c r="O140" s="87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8" t="s">
        <v>227</v>
      </c>
      <c r="AT140" s="228" t="s">
        <v>223</v>
      </c>
      <c r="AU140" s="228" t="s">
        <v>79</v>
      </c>
      <c r="AY140" s="20" t="s">
        <v>207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20" t="s">
        <v>79</v>
      </c>
      <c r="BK140" s="229">
        <f>ROUND(I140*H140,2)</f>
        <v>0</v>
      </c>
      <c r="BL140" s="20" t="s">
        <v>111</v>
      </c>
      <c r="BM140" s="228" t="s">
        <v>2144</v>
      </c>
    </row>
    <row r="141" spans="1:47" s="2" customFormat="1" ht="12">
      <c r="A141" s="41"/>
      <c r="B141" s="42"/>
      <c r="C141" s="43"/>
      <c r="D141" s="230" t="s">
        <v>215</v>
      </c>
      <c r="E141" s="43"/>
      <c r="F141" s="231" t="s">
        <v>2143</v>
      </c>
      <c r="G141" s="43"/>
      <c r="H141" s="43"/>
      <c r="I141" s="232"/>
      <c r="J141" s="43"/>
      <c r="K141" s="43"/>
      <c r="L141" s="47"/>
      <c r="M141" s="233"/>
      <c r="N141" s="234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215</v>
      </c>
      <c r="AU141" s="20" t="s">
        <v>79</v>
      </c>
    </row>
    <row r="142" spans="1:47" s="2" customFormat="1" ht="12">
      <c r="A142" s="41"/>
      <c r="B142" s="42"/>
      <c r="C142" s="43"/>
      <c r="D142" s="230" t="s">
        <v>1542</v>
      </c>
      <c r="E142" s="43"/>
      <c r="F142" s="300" t="s">
        <v>2145</v>
      </c>
      <c r="G142" s="43"/>
      <c r="H142" s="43"/>
      <c r="I142" s="232"/>
      <c r="J142" s="43"/>
      <c r="K142" s="43"/>
      <c r="L142" s="47"/>
      <c r="M142" s="233"/>
      <c r="N142" s="234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1542</v>
      </c>
      <c r="AU142" s="20" t="s">
        <v>79</v>
      </c>
    </row>
    <row r="143" spans="1:65" s="2" customFormat="1" ht="16.5" customHeight="1">
      <c r="A143" s="41"/>
      <c r="B143" s="42"/>
      <c r="C143" s="269" t="s">
        <v>355</v>
      </c>
      <c r="D143" s="269" t="s">
        <v>223</v>
      </c>
      <c r="E143" s="270" t="s">
        <v>2146</v>
      </c>
      <c r="F143" s="271" t="s">
        <v>2147</v>
      </c>
      <c r="G143" s="272" t="s">
        <v>244</v>
      </c>
      <c r="H143" s="273">
        <v>1</v>
      </c>
      <c r="I143" s="274"/>
      <c r="J143" s="275">
        <f>ROUND(I143*H143,2)</f>
        <v>0</v>
      </c>
      <c r="K143" s="271" t="s">
        <v>331</v>
      </c>
      <c r="L143" s="276"/>
      <c r="M143" s="277" t="s">
        <v>19</v>
      </c>
      <c r="N143" s="278" t="s">
        <v>43</v>
      </c>
      <c r="O143" s="87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8" t="s">
        <v>227</v>
      </c>
      <c r="AT143" s="228" t="s">
        <v>223</v>
      </c>
      <c r="AU143" s="228" t="s">
        <v>79</v>
      </c>
      <c r="AY143" s="20" t="s">
        <v>207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20" t="s">
        <v>79</v>
      </c>
      <c r="BK143" s="229">
        <f>ROUND(I143*H143,2)</f>
        <v>0</v>
      </c>
      <c r="BL143" s="20" t="s">
        <v>111</v>
      </c>
      <c r="BM143" s="228" t="s">
        <v>2148</v>
      </c>
    </row>
    <row r="144" spans="1:47" s="2" customFormat="1" ht="12">
      <c r="A144" s="41"/>
      <c r="B144" s="42"/>
      <c r="C144" s="43"/>
      <c r="D144" s="230" t="s">
        <v>215</v>
      </c>
      <c r="E144" s="43"/>
      <c r="F144" s="231" t="s">
        <v>2147</v>
      </c>
      <c r="G144" s="43"/>
      <c r="H144" s="43"/>
      <c r="I144" s="232"/>
      <c r="J144" s="43"/>
      <c r="K144" s="43"/>
      <c r="L144" s="47"/>
      <c r="M144" s="233"/>
      <c r="N144" s="23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215</v>
      </c>
      <c r="AU144" s="20" t="s">
        <v>79</v>
      </c>
    </row>
    <row r="145" spans="1:47" s="2" customFormat="1" ht="12">
      <c r="A145" s="41"/>
      <c r="B145" s="42"/>
      <c r="C145" s="43"/>
      <c r="D145" s="230" t="s">
        <v>1542</v>
      </c>
      <c r="E145" s="43"/>
      <c r="F145" s="300" t="s">
        <v>2149</v>
      </c>
      <c r="G145" s="43"/>
      <c r="H145" s="43"/>
      <c r="I145" s="232"/>
      <c r="J145" s="43"/>
      <c r="K145" s="43"/>
      <c r="L145" s="47"/>
      <c r="M145" s="233"/>
      <c r="N145" s="234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1542</v>
      </c>
      <c r="AU145" s="20" t="s">
        <v>79</v>
      </c>
    </row>
    <row r="146" spans="1:65" s="2" customFormat="1" ht="16.5" customHeight="1">
      <c r="A146" s="41"/>
      <c r="B146" s="42"/>
      <c r="C146" s="269" t="s">
        <v>359</v>
      </c>
      <c r="D146" s="269" t="s">
        <v>223</v>
      </c>
      <c r="E146" s="270" t="s">
        <v>2150</v>
      </c>
      <c r="F146" s="271" t="s">
        <v>2151</v>
      </c>
      <c r="G146" s="272" t="s">
        <v>244</v>
      </c>
      <c r="H146" s="273">
        <v>2</v>
      </c>
      <c r="I146" s="274"/>
      <c r="J146" s="275">
        <f>ROUND(I146*H146,2)</f>
        <v>0</v>
      </c>
      <c r="K146" s="271" t="s">
        <v>331</v>
      </c>
      <c r="L146" s="276"/>
      <c r="M146" s="277" t="s">
        <v>19</v>
      </c>
      <c r="N146" s="278" t="s">
        <v>43</v>
      </c>
      <c r="O146" s="87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8" t="s">
        <v>227</v>
      </c>
      <c r="AT146" s="228" t="s">
        <v>223</v>
      </c>
      <c r="AU146" s="228" t="s">
        <v>79</v>
      </c>
      <c r="AY146" s="20" t="s">
        <v>207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20" t="s">
        <v>79</v>
      </c>
      <c r="BK146" s="229">
        <f>ROUND(I146*H146,2)</f>
        <v>0</v>
      </c>
      <c r="BL146" s="20" t="s">
        <v>111</v>
      </c>
      <c r="BM146" s="228" t="s">
        <v>2152</v>
      </c>
    </row>
    <row r="147" spans="1:47" s="2" customFormat="1" ht="12">
      <c r="A147" s="41"/>
      <c r="B147" s="42"/>
      <c r="C147" s="43"/>
      <c r="D147" s="230" t="s">
        <v>215</v>
      </c>
      <c r="E147" s="43"/>
      <c r="F147" s="231" t="s">
        <v>2151</v>
      </c>
      <c r="G147" s="43"/>
      <c r="H147" s="43"/>
      <c r="I147" s="232"/>
      <c r="J147" s="43"/>
      <c r="K147" s="43"/>
      <c r="L147" s="47"/>
      <c r="M147" s="233"/>
      <c r="N147" s="23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215</v>
      </c>
      <c r="AU147" s="20" t="s">
        <v>79</v>
      </c>
    </row>
    <row r="148" spans="1:47" s="2" customFormat="1" ht="12">
      <c r="A148" s="41"/>
      <c r="B148" s="42"/>
      <c r="C148" s="43"/>
      <c r="D148" s="230" t="s">
        <v>1542</v>
      </c>
      <c r="E148" s="43"/>
      <c r="F148" s="300" t="s">
        <v>2153</v>
      </c>
      <c r="G148" s="43"/>
      <c r="H148" s="43"/>
      <c r="I148" s="232"/>
      <c r="J148" s="43"/>
      <c r="K148" s="43"/>
      <c r="L148" s="47"/>
      <c r="M148" s="233"/>
      <c r="N148" s="234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1542</v>
      </c>
      <c r="AU148" s="20" t="s">
        <v>79</v>
      </c>
    </row>
    <row r="149" spans="1:65" s="2" customFormat="1" ht="16.5" customHeight="1">
      <c r="A149" s="41"/>
      <c r="B149" s="42"/>
      <c r="C149" s="269" t="s">
        <v>363</v>
      </c>
      <c r="D149" s="269" t="s">
        <v>223</v>
      </c>
      <c r="E149" s="270" t="s">
        <v>2154</v>
      </c>
      <c r="F149" s="271" t="s">
        <v>2155</v>
      </c>
      <c r="G149" s="272" t="s">
        <v>244</v>
      </c>
      <c r="H149" s="273">
        <v>1</v>
      </c>
      <c r="I149" s="274"/>
      <c r="J149" s="275">
        <f>ROUND(I149*H149,2)</f>
        <v>0</v>
      </c>
      <c r="K149" s="271" t="s">
        <v>331</v>
      </c>
      <c r="L149" s="276"/>
      <c r="M149" s="277" t="s">
        <v>19</v>
      </c>
      <c r="N149" s="278" t="s">
        <v>43</v>
      </c>
      <c r="O149" s="87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8" t="s">
        <v>227</v>
      </c>
      <c r="AT149" s="228" t="s">
        <v>223</v>
      </c>
      <c r="AU149" s="228" t="s">
        <v>79</v>
      </c>
      <c r="AY149" s="20" t="s">
        <v>207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20" t="s">
        <v>79</v>
      </c>
      <c r="BK149" s="229">
        <f>ROUND(I149*H149,2)</f>
        <v>0</v>
      </c>
      <c r="BL149" s="20" t="s">
        <v>111</v>
      </c>
      <c r="BM149" s="228" t="s">
        <v>2156</v>
      </c>
    </row>
    <row r="150" spans="1:47" s="2" customFormat="1" ht="12">
      <c r="A150" s="41"/>
      <c r="B150" s="42"/>
      <c r="C150" s="43"/>
      <c r="D150" s="230" t="s">
        <v>215</v>
      </c>
      <c r="E150" s="43"/>
      <c r="F150" s="231" t="s">
        <v>2155</v>
      </c>
      <c r="G150" s="43"/>
      <c r="H150" s="43"/>
      <c r="I150" s="232"/>
      <c r="J150" s="43"/>
      <c r="K150" s="43"/>
      <c r="L150" s="47"/>
      <c r="M150" s="233"/>
      <c r="N150" s="234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215</v>
      </c>
      <c r="AU150" s="20" t="s">
        <v>79</v>
      </c>
    </row>
    <row r="151" spans="1:47" s="2" customFormat="1" ht="12">
      <c r="A151" s="41"/>
      <c r="B151" s="42"/>
      <c r="C151" s="43"/>
      <c r="D151" s="230" t="s">
        <v>1542</v>
      </c>
      <c r="E151" s="43"/>
      <c r="F151" s="300" t="s">
        <v>2157</v>
      </c>
      <c r="G151" s="43"/>
      <c r="H151" s="43"/>
      <c r="I151" s="232"/>
      <c r="J151" s="43"/>
      <c r="K151" s="43"/>
      <c r="L151" s="47"/>
      <c r="M151" s="233"/>
      <c r="N151" s="234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1542</v>
      </c>
      <c r="AU151" s="20" t="s">
        <v>79</v>
      </c>
    </row>
    <row r="152" spans="1:65" s="2" customFormat="1" ht="16.5" customHeight="1">
      <c r="A152" s="41"/>
      <c r="B152" s="42"/>
      <c r="C152" s="269" t="s">
        <v>367</v>
      </c>
      <c r="D152" s="269" t="s">
        <v>223</v>
      </c>
      <c r="E152" s="270" t="s">
        <v>2158</v>
      </c>
      <c r="F152" s="271" t="s">
        <v>2159</v>
      </c>
      <c r="G152" s="272" t="s">
        <v>244</v>
      </c>
      <c r="H152" s="273">
        <v>2</v>
      </c>
      <c r="I152" s="274"/>
      <c r="J152" s="275">
        <f>ROUND(I152*H152,2)</f>
        <v>0</v>
      </c>
      <c r="K152" s="271" t="s">
        <v>331</v>
      </c>
      <c r="L152" s="276"/>
      <c r="M152" s="277" t="s">
        <v>19</v>
      </c>
      <c r="N152" s="278" t="s">
        <v>43</v>
      </c>
      <c r="O152" s="87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8" t="s">
        <v>227</v>
      </c>
      <c r="AT152" s="228" t="s">
        <v>223</v>
      </c>
      <c r="AU152" s="228" t="s">
        <v>79</v>
      </c>
      <c r="AY152" s="20" t="s">
        <v>207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20" t="s">
        <v>79</v>
      </c>
      <c r="BK152" s="229">
        <f>ROUND(I152*H152,2)</f>
        <v>0</v>
      </c>
      <c r="BL152" s="20" t="s">
        <v>111</v>
      </c>
      <c r="BM152" s="228" t="s">
        <v>2160</v>
      </c>
    </row>
    <row r="153" spans="1:47" s="2" customFormat="1" ht="12">
      <c r="A153" s="41"/>
      <c r="B153" s="42"/>
      <c r="C153" s="43"/>
      <c r="D153" s="230" t="s">
        <v>215</v>
      </c>
      <c r="E153" s="43"/>
      <c r="F153" s="231" t="s">
        <v>2159</v>
      </c>
      <c r="G153" s="43"/>
      <c r="H153" s="43"/>
      <c r="I153" s="232"/>
      <c r="J153" s="43"/>
      <c r="K153" s="43"/>
      <c r="L153" s="47"/>
      <c r="M153" s="233"/>
      <c r="N153" s="23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215</v>
      </c>
      <c r="AU153" s="20" t="s">
        <v>79</v>
      </c>
    </row>
    <row r="154" spans="1:47" s="2" customFormat="1" ht="12">
      <c r="A154" s="41"/>
      <c r="B154" s="42"/>
      <c r="C154" s="43"/>
      <c r="D154" s="230" t="s">
        <v>1542</v>
      </c>
      <c r="E154" s="43"/>
      <c r="F154" s="300" t="s">
        <v>2161</v>
      </c>
      <c r="G154" s="43"/>
      <c r="H154" s="43"/>
      <c r="I154" s="232"/>
      <c r="J154" s="43"/>
      <c r="K154" s="43"/>
      <c r="L154" s="47"/>
      <c r="M154" s="233"/>
      <c r="N154" s="234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1542</v>
      </c>
      <c r="AU154" s="20" t="s">
        <v>79</v>
      </c>
    </row>
    <row r="155" spans="1:65" s="2" customFormat="1" ht="16.5" customHeight="1">
      <c r="A155" s="41"/>
      <c r="B155" s="42"/>
      <c r="C155" s="269" t="s">
        <v>7</v>
      </c>
      <c r="D155" s="269" t="s">
        <v>223</v>
      </c>
      <c r="E155" s="270" t="s">
        <v>2162</v>
      </c>
      <c r="F155" s="271" t="s">
        <v>2163</v>
      </c>
      <c r="G155" s="272" t="s">
        <v>244</v>
      </c>
      <c r="H155" s="273">
        <v>1</v>
      </c>
      <c r="I155" s="274"/>
      <c r="J155" s="275">
        <f>ROUND(I155*H155,2)</f>
        <v>0</v>
      </c>
      <c r="K155" s="271" t="s">
        <v>331</v>
      </c>
      <c r="L155" s="276"/>
      <c r="M155" s="277" t="s">
        <v>19</v>
      </c>
      <c r="N155" s="278" t="s">
        <v>43</v>
      </c>
      <c r="O155" s="87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28" t="s">
        <v>227</v>
      </c>
      <c r="AT155" s="228" t="s">
        <v>223</v>
      </c>
      <c r="AU155" s="228" t="s">
        <v>79</v>
      </c>
      <c r="AY155" s="20" t="s">
        <v>207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20" t="s">
        <v>79</v>
      </c>
      <c r="BK155" s="229">
        <f>ROUND(I155*H155,2)</f>
        <v>0</v>
      </c>
      <c r="BL155" s="20" t="s">
        <v>111</v>
      </c>
      <c r="BM155" s="228" t="s">
        <v>2164</v>
      </c>
    </row>
    <row r="156" spans="1:47" s="2" customFormat="1" ht="12">
      <c r="A156" s="41"/>
      <c r="B156" s="42"/>
      <c r="C156" s="43"/>
      <c r="D156" s="230" t="s">
        <v>215</v>
      </c>
      <c r="E156" s="43"/>
      <c r="F156" s="231" t="s">
        <v>2163</v>
      </c>
      <c r="G156" s="43"/>
      <c r="H156" s="43"/>
      <c r="I156" s="232"/>
      <c r="J156" s="43"/>
      <c r="K156" s="43"/>
      <c r="L156" s="47"/>
      <c r="M156" s="233"/>
      <c r="N156" s="234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215</v>
      </c>
      <c r="AU156" s="20" t="s">
        <v>79</v>
      </c>
    </row>
    <row r="157" spans="1:47" s="2" customFormat="1" ht="12">
      <c r="A157" s="41"/>
      <c r="B157" s="42"/>
      <c r="C157" s="43"/>
      <c r="D157" s="230" t="s">
        <v>1542</v>
      </c>
      <c r="E157" s="43"/>
      <c r="F157" s="300" t="s">
        <v>2165</v>
      </c>
      <c r="G157" s="43"/>
      <c r="H157" s="43"/>
      <c r="I157" s="232"/>
      <c r="J157" s="43"/>
      <c r="K157" s="43"/>
      <c r="L157" s="47"/>
      <c r="M157" s="233"/>
      <c r="N157" s="234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1542</v>
      </c>
      <c r="AU157" s="20" t="s">
        <v>79</v>
      </c>
    </row>
    <row r="158" spans="1:65" s="2" customFormat="1" ht="24.15" customHeight="1">
      <c r="A158" s="41"/>
      <c r="B158" s="42"/>
      <c r="C158" s="269" t="s">
        <v>375</v>
      </c>
      <c r="D158" s="269" t="s">
        <v>223</v>
      </c>
      <c r="E158" s="270" t="s">
        <v>2166</v>
      </c>
      <c r="F158" s="271" t="s">
        <v>2167</v>
      </c>
      <c r="G158" s="272" t="s">
        <v>244</v>
      </c>
      <c r="H158" s="273">
        <v>1</v>
      </c>
      <c r="I158" s="274"/>
      <c r="J158" s="275">
        <f>ROUND(I158*H158,2)</f>
        <v>0</v>
      </c>
      <c r="K158" s="271" t="s">
        <v>331</v>
      </c>
      <c r="L158" s="276"/>
      <c r="M158" s="277" t="s">
        <v>19</v>
      </c>
      <c r="N158" s="278" t="s">
        <v>43</v>
      </c>
      <c r="O158" s="87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8" t="s">
        <v>227</v>
      </c>
      <c r="AT158" s="228" t="s">
        <v>223</v>
      </c>
      <c r="AU158" s="228" t="s">
        <v>79</v>
      </c>
      <c r="AY158" s="20" t="s">
        <v>207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20" t="s">
        <v>79</v>
      </c>
      <c r="BK158" s="229">
        <f>ROUND(I158*H158,2)</f>
        <v>0</v>
      </c>
      <c r="BL158" s="20" t="s">
        <v>111</v>
      </c>
      <c r="BM158" s="228" t="s">
        <v>2168</v>
      </c>
    </row>
    <row r="159" spans="1:47" s="2" customFormat="1" ht="12">
      <c r="A159" s="41"/>
      <c r="B159" s="42"/>
      <c r="C159" s="43"/>
      <c r="D159" s="230" t="s">
        <v>215</v>
      </c>
      <c r="E159" s="43"/>
      <c r="F159" s="231" t="s">
        <v>2167</v>
      </c>
      <c r="G159" s="43"/>
      <c r="H159" s="43"/>
      <c r="I159" s="232"/>
      <c r="J159" s="43"/>
      <c r="K159" s="43"/>
      <c r="L159" s="47"/>
      <c r="M159" s="233"/>
      <c r="N159" s="234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20" t="s">
        <v>215</v>
      </c>
      <c r="AU159" s="20" t="s">
        <v>79</v>
      </c>
    </row>
    <row r="160" spans="1:47" s="2" customFormat="1" ht="12">
      <c r="A160" s="41"/>
      <c r="B160" s="42"/>
      <c r="C160" s="43"/>
      <c r="D160" s="230" t="s">
        <v>1542</v>
      </c>
      <c r="E160" s="43"/>
      <c r="F160" s="300" t="s">
        <v>2169</v>
      </c>
      <c r="G160" s="43"/>
      <c r="H160" s="43"/>
      <c r="I160" s="232"/>
      <c r="J160" s="43"/>
      <c r="K160" s="43"/>
      <c r="L160" s="47"/>
      <c r="M160" s="233"/>
      <c r="N160" s="234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1542</v>
      </c>
      <c r="AU160" s="20" t="s">
        <v>79</v>
      </c>
    </row>
    <row r="161" spans="1:65" s="2" customFormat="1" ht="16.5" customHeight="1">
      <c r="A161" s="41"/>
      <c r="B161" s="42"/>
      <c r="C161" s="269" t="s">
        <v>380</v>
      </c>
      <c r="D161" s="269" t="s">
        <v>223</v>
      </c>
      <c r="E161" s="270" t="s">
        <v>2170</v>
      </c>
      <c r="F161" s="271" t="s">
        <v>2171</v>
      </c>
      <c r="G161" s="272" t="s">
        <v>244</v>
      </c>
      <c r="H161" s="273">
        <v>1</v>
      </c>
      <c r="I161" s="274"/>
      <c r="J161" s="275">
        <f>ROUND(I161*H161,2)</f>
        <v>0</v>
      </c>
      <c r="K161" s="271" t="s">
        <v>331</v>
      </c>
      <c r="L161" s="276"/>
      <c r="M161" s="277" t="s">
        <v>19</v>
      </c>
      <c r="N161" s="278" t="s">
        <v>43</v>
      </c>
      <c r="O161" s="87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28" t="s">
        <v>227</v>
      </c>
      <c r="AT161" s="228" t="s">
        <v>223</v>
      </c>
      <c r="AU161" s="228" t="s">
        <v>79</v>
      </c>
      <c r="AY161" s="20" t="s">
        <v>207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20" t="s">
        <v>79</v>
      </c>
      <c r="BK161" s="229">
        <f>ROUND(I161*H161,2)</f>
        <v>0</v>
      </c>
      <c r="BL161" s="20" t="s">
        <v>111</v>
      </c>
      <c r="BM161" s="228" t="s">
        <v>2172</v>
      </c>
    </row>
    <row r="162" spans="1:47" s="2" customFormat="1" ht="12">
      <c r="A162" s="41"/>
      <c r="B162" s="42"/>
      <c r="C162" s="43"/>
      <c r="D162" s="230" t="s">
        <v>215</v>
      </c>
      <c r="E162" s="43"/>
      <c r="F162" s="231" t="s">
        <v>2171</v>
      </c>
      <c r="G162" s="43"/>
      <c r="H162" s="43"/>
      <c r="I162" s="232"/>
      <c r="J162" s="43"/>
      <c r="K162" s="43"/>
      <c r="L162" s="47"/>
      <c r="M162" s="233"/>
      <c r="N162" s="234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215</v>
      </c>
      <c r="AU162" s="20" t="s">
        <v>79</v>
      </c>
    </row>
    <row r="163" spans="1:47" s="2" customFormat="1" ht="12">
      <c r="A163" s="41"/>
      <c r="B163" s="42"/>
      <c r="C163" s="43"/>
      <c r="D163" s="230" t="s">
        <v>1542</v>
      </c>
      <c r="E163" s="43"/>
      <c r="F163" s="300" t="s">
        <v>2173</v>
      </c>
      <c r="G163" s="43"/>
      <c r="H163" s="43"/>
      <c r="I163" s="232"/>
      <c r="J163" s="43"/>
      <c r="K163" s="43"/>
      <c r="L163" s="47"/>
      <c r="M163" s="233"/>
      <c r="N163" s="234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1542</v>
      </c>
      <c r="AU163" s="20" t="s">
        <v>79</v>
      </c>
    </row>
    <row r="164" spans="1:65" s="2" customFormat="1" ht="16.5" customHeight="1">
      <c r="A164" s="41"/>
      <c r="B164" s="42"/>
      <c r="C164" s="269" t="s">
        <v>384</v>
      </c>
      <c r="D164" s="269" t="s">
        <v>223</v>
      </c>
      <c r="E164" s="270" t="s">
        <v>2174</v>
      </c>
      <c r="F164" s="271" t="s">
        <v>2175</v>
      </c>
      <c r="G164" s="272" t="s">
        <v>244</v>
      </c>
      <c r="H164" s="273">
        <v>1</v>
      </c>
      <c r="I164" s="274"/>
      <c r="J164" s="275">
        <f>ROUND(I164*H164,2)</f>
        <v>0</v>
      </c>
      <c r="K164" s="271" t="s">
        <v>331</v>
      </c>
      <c r="L164" s="276"/>
      <c r="M164" s="277" t="s">
        <v>19</v>
      </c>
      <c r="N164" s="278" t="s">
        <v>43</v>
      </c>
      <c r="O164" s="87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8" t="s">
        <v>227</v>
      </c>
      <c r="AT164" s="228" t="s">
        <v>223</v>
      </c>
      <c r="AU164" s="228" t="s">
        <v>79</v>
      </c>
      <c r="AY164" s="20" t="s">
        <v>207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20" t="s">
        <v>79</v>
      </c>
      <c r="BK164" s="229">
        <f>ROUND(I164*H164,2)</f>
        <v>0</v>
      </c>
      <c r="BL164" s="20" t="s">
        <v>111</v>
      </c>
      <c r="BM164" s="228" t="s">
        <v>2176</v>
      </c>
    </row>
    <row r="165" spans="1:47" s="2" customFormat="1" ht="12">
      <c r="A165" s="41"/>
      <c r="B165" s="42"/>
      <c r="C165" s="43"/>
      <c r="D165" s="230" t="s">
        <v>215</v>
      </c>
      <c r="E165" s="43"/>
      <c r="F165" s="231" t="s">
        <v>2175</v>
      </c>
      <c r="G165" s="43"/>
      <c r="H165" s="43"/>
      <c r="I165" s="232"/>
      <c r="J165" s="43"/>
      <c r="K165" s="43"/>
      <c r="L165" s="47"/>
      <c r="M165" s="233"/>
      <c r="N165" s="234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215</v>
      </c>
      <c r="AU165" s="20" t="s">
        <v>79</v>
      </c>
    </row>
    <row r="166" spans="1:47" s="2" customFormat="1" ht="12">
      <c r="A166" s="41"/>
      <c r="B166" s="42"/>
      <c r="C166" s="43"/>
      <c r="D166" s="230" t="s">
        <v>1542</v>
      </c>
      <c r="E166" s="43"/>
      <c r="F166" s="300" t="s">
        <v>2177</v>
      </c>
      <c r="G166" s="43"/>
      <c r="H166" s="43"/>
      <c r="I166" s="232"/>
      <c r="J166" s="43"/>
      <c r="K166" s="43"/>
      <c r="L166" s="47"/>
      <c r="M166" s="233"/>
      <c r="N166" s="234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1542</v>
      </c>
      <c r="AU166" s="20" t="s">
        <v>79</v>
      </c>
    </row>
    <row r="167" spans="1:65" s="2" customFormat="1" ht="16.5" customHeight="1">
      <c r="A167" s="41"/>
      <c r="B167" s="42"/>
      <c r="C167" s="269" t="s">
        <v>388</v>
      </c>
      <c r="D167" s="269" t="s">
        <v>223</v>
      </c>
      <c r="E167" s="270" t="s">
        <v>2178</v>
      </c>
      <c r="F167" s="271" t="s">
        <v>2179</v>
      </c>
      <c r="G167" s="272" t="s">
        <v>244</v>
      </c>
      <c r="H167" s="273">
        <v>1</v>
      </c>
      <c r="I167" s="274"/>
      <c r="J167" s="275">
        <f>ROUND(I167*H167,2)</f>
        <v>0</v>
      </c>
      <c r="K167" s="271" t="s">
        <v>331</v>
      </c>
      <c r="L167" s="276"/>
      <c r="M167" s="277" t="s">
        <v>19</v>
      </c>
      <c r="N167" s="278" t="s">
        <v>43</v>
      </c>
      <c r="O167" s="87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28" t="s">
        <v>227</v>
      </c>
      <c r="AT167" s="228" t="s">
        <v>223</v>
      </c>
      <c r="AU167" s="228" t="s">
        <v>79</v>
      </c>
      <c r="AY167" s="20" t="s">
        <v>207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20" t="s">
        <v>79</v>
      </c>
      <c r="BK167" s="229">
        <f>ROUND(I167*H167,2)</f>
        <v>0</v>
      </c>
      <c r="BL167" s="20" t="s">
        <v>111</v>
      </c>
      <c r="BM167" s="228" t="s">
        <v>2180</v>
      </c>
    </row>
    <row r="168" spans="1:47" s="2" customFormat="1" ht="12">
      <c r="A168" s="41"/>
      <c r="B168" s="42"/>
      <c r="C168" s="43"/>
      <c r="D168" s="230" t="s">
        <v>215</v>
      </c>
      <c r="E168" s="43"/>
      <c r="F168" s="231" t="s">
        <v>2179</v>
      </c>
      <c r="G168" s="43"/>
      <c r="H168" s="43"/>
      <c r="I168" s="232"/>
      <c r="J168" s="43"/>
      <c r="K168" s="43"/>
      <c r="L168" s="47"/>
      <c r="M168" s="233"/>
      <c r="N168" s="234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20" t="s">
        <v>215</v>
      </c>
      <c r="AU168" s="20" t="s">
        <v>79</v>
      </c>
    </row>
    <row r="169" spans="1:47" s="2" customFormat="1" ht="12">
      <c r="A169" s="41"/>
      <c r="B169" s="42"/>
      <c r="C169" s="43"/>
      <c r="D169" s="230" t="s">
        <v>1542</v>
      </c>
      <c r="E169" s="43"/>
      <c r="F169" s="300" t="s">
        <v>2181</v>
      </c>
      <c r="G169" s="43"/>
      <c r="H169" s="43"/>
      <c r="I169" s="232"/>
      <c r="J169" s="43"/>
      <c r="K169" s="43"/>
      <c r="L169" s="47"/>
      <c r="M169" s="233"/>
      <c r="N169" s="234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1542</v>
      </c>
      <c r="AU169" s="20" t="s">
        <v>79</v>
      </c>
    </row>
    <row r="170" spans="1:65" s="2" customFormat="1" ht="16.5" customHeight="1">
      <c r="A170" s="41"/>
      <c r="B170" s="42"/>
      <c r="C170" s="269" t="s">
        <v>393</v>
      </c>
      <c r="D170" s="269" t="s">
        <v>223</v>
      </c>
      <c r="E170" s="270" t="s">
        <v>2182</v>
      </c>
      <c r="F170" s="271" t="s">
        <v>2179</v>
      </c>
      <c r="G170" s="272" t="s">
        <v>244</v>
      </c>
      <c r="H170" s="273">
        <v>1</v>
      </c>
      <c r="I170" s="274"/>
      <c r="J170" s="275">
        <f>ROUND(I170*H170,2)</f>
        <v>0</v>
      </c>
      <c r="K170" s="271" t="s">
        <v>331</v>
      </c>
      <c r="L170" s="276"/>
      <c r="M170" s="277" t="s">
        <v>19</v>
      </c>
      <c r="N170" s="278" t="s">
        <v>43</v>
      </c>
      <c r="O170" s="87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8" t="s">
        <v>227</v>
      </c>
      <c r="AT170" s="228" t="s">
        <v>223</v>
      </c>
      <c r="AU170" s="228" t="s">
        <v>79</v>
      </c>
      <c r="AY170" s="20" t="s">
        <v>207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20" t="s">
        <v>79</v>
      </c>
      <c r="BK170" s="229">
        <f>ROUND(I170*H170,2)</f>
        <v>0</v>
      </c>
      <c r="BL170" s="20" t="s">
        <v>111</v>
      </c>
      <c r="BM170" s="228" t="s">
        <v>2183</v>
      </c>
    </row>
    <row r="171" spans="1:47" s="2" customFormat="1" ht="12">
      <c r="A171" s="41"/>
      <c r="B171" s="42"/>
      <c r="C171" s="43"/>
      <c r="D171" s="230" t="s">
        <v>215</v>
      </c>
      <c r="E171" s="43"/>
      <c r="F171" s="231" t="s">
        <v>2179</v>
      </c>
      <c r="G171" s="43"/>
      <c r="H171" s="43"/>
      <c r="I171" s="232"/>
      <c r="J171" s="43"/>
      <c r="K171" s="43"/>
      <c r="L171" s="47"/>
      <c r="M171" s="233"/>
      <c r="N171" s="234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215</v>
      </c>
      <c r="AU171" s="20" t="s">
        <v>79</v>
      </c>
    </row>
    <row r="172" spans="1:47" s="2" customFormat="1" ht="12">
      <c r="A172" s="41"/>
      <c r="B172" s="42"/>
      <c r="C172" s="43"/>
      <c r="D172" s="230" t="s">
        <v>1542</v>
      </c>
      <c r="E172" s="43"/>
      <c r="F172" s="300" t="s">
        <v>2184</v>
      </c>
      <c r="G172" s="43"/>
      <c r="H172" s="43"/>
      <c r="I172" s="232"/>
      <c r="J172" s="43"/>
      <c r="K172" s="43"/>
      <c r="L172" s="47"/>
      <c r="M172" s="233"/>
      <c r="N172" s="234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20" t="s">
        <v>1542</v>
      </c>
      <c r="AU172" s="20" t="s">
        <v>79</v>
      </c>
    </row>
    <row r="173" spans="1:65" s="2" customFormat="1" ht="16.5" customHeight="1">
      <c r="A173" s="41"/>
      <c r="B173" s="42"/>
      <c r="C173" s="269" t="s">
        <v>398</v>
      </c>
      <c r="D173" s="269" t="s">
        <v>223</v>
      </c>
      <c r="E173" s="270" t="s">
        <v>2185</v>
      </c>
      <c r="F173" s="271" t="s">
        <v>2186</v>
      </c>
      <c r="G173" s="272" t="s">
        <v>244</v>
      </c>
      <c r="H173" s="273">
        <v>1</v>
      </c>
      <c r="I173" s="274"/>
      <c r="J173" s="275">
        <f>ROUND(I173*H173,2)</f>
        <v>0</v>
      </c>
      <c r="K173" s="271" t="s">
        <v>331</v>
      </c>
      <c r="L173" s="276"/>
      <c r="M173" s="277" t="s">
        <v>19</v>
      </c>
      <c r="N173" s="278" t="s">
        <v>43</v>
      </c>
      <c r="O173" s="87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28" t="s">
        <v>227</v>
      </c>
      <c r="AT173" s="228" t="s">
        <v>223</v>
      </c>
      <c r="AU173" s="228" t="s">
        <v>79</v>
      </c>
      <c r="AY173" s="20" t="s">
        <v>207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20" t="s">
        <v>79</v>
      </c>
      <c r="BK173" s="229">
        <f>ROUND(I173*H173,2)</f>
        <v>0</v>
      </c>
      <c r="BL173" s="20" t="s">
        <v>111</v>
      </c>
      <c r="BM173" s="228" t="s">
        <v>2187</v>
      </c>
    </row>
    <row r="174" spans="1:47" s="2" customFormat="1" ht="12">
      <c r="A174" s="41"/>
      <c r="B174" s="42"/>
      <c r="C174" s="43"/>
      <c r="D174" s="230" t="s">
        <v>215</v>
      </c>
      <c r="E174" s="43"/>
      <c r="F174" s="231" t="s">
        <v>2186</v>
      </c>
      <c r="G174" s="43"/>
      <c r="H174" s="43"/>
      <c r="I174" s="232"/>
      <c r="J174" s="43"/>
      <c r="K174" s="43"/>
      <c r="L174" s="47"/>
      <c r="M174" s="233"/>
      <c r="N174" s="234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215</v>
      </c>
      <c r="AU174" s="20" t="s">
        <v>79</v>
      </c>
    </row>
    <row r="175" spans="1:47" s="2" customFormat="1" ht="12">
      <c r="A175" s="41"/>
      <c r="B175" s="42"/>
      <c r="C175" s="43"/>
      <c r="D175" s="230" t="s">
        <v>1542</v>
      </c>
      <c r="E175" s="43"/>
      <c r="F175" s="300" t="s">
        <v>2188</v>
      </c>
      <c r="G175" s="43"/>
      <c r="H175" s="43"/>
      <c r="I175" s="232"/>
      <c r="J175" s="43"/>
      <c r="K175" s="43"/>
      <c r="L175" s="47"/>
      <c r="M175" s="233"/>
      <c r="N175" s="234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20" t="s">
        <v>1542</v>
      </c>
      <c r="AU175" s="20" t="s">
        <v>79</v>
      </c>
    </row>
    <row r="176" spans="1:65" s="2" customFormat="1" ht="16.5" customHeight="1">
      <c r="A176" s="41"/>
      <c r="B176" s="42"/>
      <c r="C176" s="269" t="s">
        <v>402</v>
      </c>
      <c r="D176" s="269" t="s">
        <v>223</v>
      </c>
      <c r="E176" s="270" t="s">
        <v>2189</v>
      </c>
      <c r="F176" s="271" t="s">
        <v>2190</v>
      </c>
      <c r="G176" s="272" t="s">
        <v>244</v>
      </c>
      <c r="H176" s="273">
        <v>1</v>
      </c>
      <c r="I176" s="274"/>
      <c r="J176" s="275">
        <f>ROUND(I176*H176,2)</f>
        <v>0</v>
      </c>
      <c r="K176" s="271" t="s">
        <v>331</v>
      </c>
      <c r="L176" s="276"/>
      <c r="M176" s="277" t="s">
        <v>19</v>
      </c>
      <c r="N176" s="278" t="s">
        <v>43</v>
      </c>
      <c r="O176" s="87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8" t="s">
        <v>227</v>
      </c>
      <c r="AT176" s="228" t="s">
        <v>223</v>
      </c>
      <c r="AU176" s="228" t="s">
        <v>79</v>
      </c>
      <c r="AY176" s="20" t="s">
        <v>207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20" t="s">
        <v>79</v>
      </c>
      <c r="BK176" s="229">
        <f>ROUND(I176*H176,2)</f>
        <v>0</v>
      </c>
      <c r="BL176" s="20" t="s">
        <v>111</v>
      </c>
      <c r="BM176" s="228" t="s">
        <v>2191</v>
      </c>
    </row>
    <row r="177" spans="1:47" s="2" customFormat="1" ht="12">
      <c r="A177" s="41"/>
      <c r="B177" s="42"/>
      <c r="C177" s="43"/>
      <c r="D177" s="230" t="s">
        <v>215</v>
      </c>
      <c r="E177" s="43"/>
      <c r="F177" s="231" t="s">
        <v>2190</v>
      </c>
      <c r="G177" s="43"/>
      <c r="H177" s="43"/>
      <c r="I177" s="232"/>
      <c r="J177" s="43"/>
      <c r="K177" s="43"/>
      <c r="L177" s="47"/>
      <c r="M177" s="233"/>
      <c r="N177" s="234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20" t="s">
        <v>215</v>
      </c>
      <c r="AU177" s="20" t="s">
        <v>79</v>
      </c>
    </row>
    <row r="178" spans="1:47" s="2" customFormat="1" ht="12">
      <c r="A178" s="41"/>
      <c r="B178" s="42"/>
      <c r="C178" s="43"/>
      <c r="D178" s="230" t="s">
        <v>1542</v>
      </c>
      <c r="E178" s="43"/>
      <c r="F178" s="300" t="s">
        <v>2192</v>
      </c>
      <c r="G178" s="43"/>
      <c r="H178" s="43"/>
      <c r="I178" s="232"/>
      <c r="J178" s="43"/>
      <c r="K178" s="43"/>
      <c r="L178" s="47"/>
      <c r="M178" s="233"/>
      <c r="N178" s="234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20" t="s">
        <v>1542</v>
      </c>
      <c r="AU178" s="20" t="s">
        <v>79</v>
      </c>
    </row>
    <row r="179" spans="1:65" s="2" customFormat="1" ht="16.5" customHeight="1">
      <c r="A179" s="41"/>
      <c r="B179" s="42"/>
      <c r="C179" s="269" t="s">
        <v>406</v>
      </c>
      <c r="D179" s="269" t="s">
        <v>223</v>
      </c>
      <c r="E179" s="270" t="s">
        <v>2193</v>
      </c>
      <c r="F179" s="271" t="s">
        <v>2194</v>
      </c>
      <c r="G179" s="272" t="s">
        <v>244</v>
      </c>
      <c r="H179" s="273">
        <v>1</v>
      </c>
      <c r="I179" s="274"/>
      <c r="J179" s="275">
        <f>ROUND(I179*H179,2)</f>
        <v>0</v>
      </c>
      <c r="K179" s="271" t="s">
        <v>331</v>
      </c>
      <c r="L179" s="276"/>
      <c r="M179" s="277" t="s">
        <v>19</v>
      </c>
      <c r="N179" s="278" t="s">
        <v>43</v>
      </c>
      <c r="O179" s="87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28" t="s">
        <v>227</v>
      </c>
      <c r="AT179" s="228" t="s">
        <v>223</v>
      </c>
      <c r="AU179" s="228" t="s">
        <v>79</v>
      </c>
      <c r="AY179" s="20" t="s">
        <v>207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20" t="s">
        <v>79</v>
      </c>
      <c r="BK179" s="229">
        <f>ROUND(I179*H179,2)</f>
        <v>0</v>
      </c>
      <c r="BL179" s="20" t="s">
        <v>111</v>
      </c>
      <c r="BM179" s="228" t="s">
        <v>2195</v>
      </c>
    </row>
    <row r="180" spans="1:47" s="2" customFormat="1" ht="12">
      <c r="A180" s="41"/>
      <c r="B180" s="42"/>
      <c r="C180" s="43"/>
      <c r="D180" s="230" t="s">
        <v>215</v>
      </c>
      <c r="E180" s="43"/>
      <c r="F180" s="231" t="s">
        <v>2194</v>
      </c>
      <c r="G180" s="43"/>
      <c r="H180" s="43"/>
      <c r="I180" s="232"/>
      <c r="J180" s="43"/>
      <c r="K180" s="43"/>
      <c r="L180" s="47"/>
      <c r="M180" s="233"/>
      <c r="N180" s="234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215</v>
      </c>
      <c r="AU180" s="20" t="s">
        <v>79</v>
      </c>
    </row>
    <row r="181" spans="1:47" s="2" customFormat="1" ht="12">
      <c r="A181" s="41"/>
      <c r="B181" s="42"/>
      <c r="C181" s="43"/>
      <c r="D181" s="230" t="s">
        <v>1542</v>
      </c>
      <c r="E181" s="43"/>
      <c r="F181" s="300" t="s">
        <v>2196</v>
      </c>
      <c r="G181" s="43"/>
      <c r="H181" s="43"/>
      <c r="I181" s="232"/>
      <c r="J181" s="43"/>
      <c r="K181" s="43"/>
      <c r="L181" s="47"/>
      <c r="M181" s="233"/>
      <c r="N181" s="234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1542</v>
      </c>
      <c r="AU181" s="20" t="s">
        <v>79</v>
      </c>
    </row>
    <row r="182" spans="1:65" s="2" customFormat="1" ht="16.5" customHeight="1">
      <c r="A182" s="41"/>
      <c r="B182" s="42"/>
      <c r="C182" s="269" t="s">
        <v>410</v>
      </c>
      <c r="D182" s="269" t="s">
        <v>223</v>
      </c>
      <c r="E182" s="270" t="s">
        <v>2197</v>
      </c>
      <c r="F182" s="271" t="s">
        <v>2198</v>
      </c>
      <c r="G182" s="272" t="s">
        <v>244</v>
      </c>
      <c r="H182" s="273">
        <v>2</v>
      </c>
      <c r="I182" s="274"/>
      <c r="J182" s="275">
        <f>ROUND(I182*H182,2)</f>
        <v>0</v>
      </c>
      <c r="K182" s="271" t="s">
        <v>331</v>
      </c>
      <c r="L182" s="276"/>
      <c r="M182" s="277" t="s">
        <v>19</v>
      </c>
      <c r="N182" s="278" t="s">
        <v>43</v>
      </c>
      <c r="O182" s="87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28" t="s">
        <v>227</v>
      </c>
      <c r="AT182" s="228" t="s">
        <v>223</v>
      </c>
      <c r="AU182" s="228" t="s">
        <v>79</v>
      </c>
      <c r="AY182" s="20" t="s">
        <v>207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20" t="s">
        <v>79</v>
      </c>
      <c r="BK182" s="229">
        <f>ROUND(I182*H182,2)</f>
        <v>0</v>
      </c>
      <c r="BL182" s="20" t="s">
        <v>111</v>
      </c>
      <c r="BM182" s="228" t="s">
        <v>2199</v>
      </c>
    </row>
    <row r="183" spans="1:47" s="2" customFormat="1" ht="12">
      <c r="A183" s="41"/>
      <c r="B183" s="42"/>
      <c r="C183" s="43"/>
      <c r="D183" s="230" t="s">
        <v>215</v>
      </c>
      <c r="E183" s="43"/>
      <c r="F183" s="231" t="s">
        <v>2198</v>
      </c>
      <c r="G183" s="43"/>
      <c r="H183" s="43"/>
      <c r="I183" s="232"/>
      <c r="J183" s="43"/>
      <c r="K183" s="43"/>
      <c r="L183" s="47"/>
      <c r="M183" s="233"/>
      <c r="N183" s="234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20" t="s">
        <v>215</v>
      </c>
      <c r="AU183" s="20" t="s">
        <v>79</v>
      </c>
    </row>
    <row r="184" spans="1:47" s="2" customFormat="1" ht="12">
      <c r="A184" s="41"/>
      <c r="B184" s="42"/>
      <c r="C184" s="43"/>
      <c r="D184" s="230" t="s">
        <v>1542</v>
      </c>
      <c r="E184" s="43"/>
      <c r="F184" s="300" t="s">
        <v>2200</v>
      </c>
      <c r="G184" s="43"/>
      <c r="H184" s="43"/>
      <c r="I184" s="232"/>
      <c r="J184" s="43"/>
      <c r="K184" s="43"/>
      <c r="L184" s="47"/>
      <c r="M184" s="233"/>
      <c r="N184" s="234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20" t="s">
        <v>1542</v>
      </c>
      <c r="AU184" s="20" t="s">
        <v>79</v>
      </c>
    </row>
    <row r="185" spans="1:65" s="2" customFormat="1" ht="16.5" customHeight="1">
      <c r="A185" s="41"/>
      <c r="B185" s="42"/>
      <c r="C185" s="269" t="s">
        <v>414</v>
      </c>
      <c r="D185" s="269" t="s">
        <v>223</v>
      </c>
      <c r="E185" s="270" t="s">
        <v>2201</v>
      </c>
      <c r="F185" s="271" t="s">
        <v>2202</v>
      </c>
      <c r="G185" s="272" t="s">
        <v>244</v>
      </c>
      <c r="H185" s="273">
        <v>1</v>
      </c>
      <c r="I185" s="274"/>
      <c r="J185" s="275">
        <f>ROUND(I185*H185,2)</f>
        <v>0</v>
      </c>
      <c r="K185" s="271" t="s">
        <v>331</v>
      </c>
      <c r="L185" s="276"/>
      <c r="M185" s="277" t="s">
        <v>19</v>
      </c>
      <c r="N185" s="278" t="s">
        <v>43</v>
      </c>
      <c r="O185" s="87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28" t="s">
        <v>227</v>
      </c>
      <c r="AT185" s="228" t="s">
        <v>223</v>
      </c>
      <c r="AU185" s="228" t="s">
        <v>79</v>
      </c>
      <c r="AY185" s="20" t="s">
        <v>207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20" t="s">
        <v>79</v>
      </c>
      <c r="BK185" s="229">
        <f>ROUND(I185*H185,2)</f>
        <v>0</v>
      </c>
      <c r="BL185" s="20" t="s">
        <v>111</v>
      </c>
      <c r="BM185" s="228" t="s">
        <v>2203</v>
      </c>
    </row>
    <row r="186" spans="1:47" s="2" customFormat="1" ht="12">
      <c r="A186" s="41"/>
      <c r="B186" s="42"/>
      <c r="C186" s="43"/>
      <c r="D186" s="230" t="s">
        <v>215</v>
      </c>
      <c r="E186" s="43"/>
      <c r="F186" s="231" t="s">
        <v>2202</v>
      </c>
      <c r="G186" s="43"/>
      <c r="H186" s="43"/>
      <c r="I186" s="232"/>
      <c r="J186" s="43"/>
      <c r="K186" s="43"/>
      <c r="L186" s="47"/>
      <c r="M186" s="233"/>
      <c r="N186" s="234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215</v>
      </c>
      <c r="AU186" s="20" t="s">
        <v>79</v>
      </c>
    </row>
    <row r="187" spans="1:47" s="2" customFormat="1" ht="12">
      <c r="A187" s="41"/>
      <c r="B187" s="42"/>
      <c r="C187" s="43"/>
      <c r="D187" s="230" t="s">
        <v>1542</v>
      </c>
      <c r="E187" s="43"/>
      <c r="F187" s="300" t="s">
        <v>2204</v>
      </c>
      <c r="G187" s="43"/>
      <c r="H187" s="43"/>
      <c r="I187" s="232"/>
      <c r="J187" s="43"/>
      <c r="K187" s="43"/>
      <c r="L187" s="47"/>
      <c r="M187" s="233"/>
      <c r="N187" s="234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1542</v>
      </c>
      <c r="AU187" s="20" t="s">
        <v>79</v>
      </c>
    </row>
    <row r="188" spans="1:65" s="2" customFormat="1" ht="16.5" customHeight="1">
      <c r="A188" s="41"/>
      <c r="B188" s="42"/>
      <c r="C188" s="269" t="s">
        <v>421</v>
      </c>
      <c r="D188" s="269" t="s">
        <v>223</v>
      </c>
      <c r="E188" s="270" t="s">
        <v>2205</v>
      </c>
      <c r="F188" s="271" t="s">
        <v>2206</v>
      </c>
      <c r="G188" s="272" t="s">
        <v>244</v>
      </c>
      <c r="H188" s="273">
        <v>1</v>
      </c>
      <c r="I188" s="274"/>
      <c r="J188" s="275">
        <f>ROUND(I188*H188,2)</f>
        <v>0</v>
      </c>
      <c r="K188" s="271" t="s">
        <v>331</v>
      </c>
      <c r="L188" s="276"/>
      <c r="M188" s="277" t="s">
        <v>19</v>
      </c>
      <c r="N188" s="278" t="s">
        <v>43</v>
      </c>
      <c r="O188" s="87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8" t="s">
        <v>227</v>
      </c>
      <c r="AT188" s="228" t="s">
        <v>223</v>
      </c>
      <c r="AU188" s="228" t="s">
        <v>79</v>
      </c>
      <c r="AY188" s="20" t="s">
        <v>207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20" t="s">
        <v>79</v>
      </c>
      <c r="BK188" s="229">
        <f>ROUND(I188*H188,2)</f>
        <v>0</v>
      </c>
      <c r="BL188" s="20" t="s">
        <v>111</v>
      </c>
      <c r="BM188" s="228" t="s">
        <v>2207</v>
      </c>
    </row>
    <row r="189" spans="1:47" s="2" customFormat="1" ht="12">
      <c r="A189" s="41"/>
      <c r="B189" s="42"/>
      <c r="C189" s="43"/>
      <c r="D189" s="230" t="s">
        <v>215</v>
      </c>
      <c r="E189" s="43"/>
      <c r="F189" s="231" t="s">
        <v>2206</v>
      </c>
      <c r="G189" s="43"/>
      <c r="H189" s="43"/>
      <c r="I189" s="232"/>
      <c r="J189" s="43"/>
      <c r="K189" s="43"/>
      <c r="L189" s="47"/>
      <c r="M189" s="233"/>
      <c r="N189" s="234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215</v>
      </c>
      <c r="AU189" s="20" t="s">
        <v>79</v>
      </c>
    </row>
    <row r="190" spans="1:47" s="2" customFormat="1" ht="12">
      <c r="A190" s="41"/>
      <c r="B190" s="42"/>
      <c r="C190" s="43"/>
      <c r="D190" s="230" t="s">
        <v>1542</v>
      </c>
      <c r="E190" s="43"/>
      <c r="F190" s="300" t="s">
        <v>2208</v>
      </c>
      <c r="G190" s="43"/>
      <c r="H190" s="43"/>
      <c r="I190" s="232"/>
      <c r="J190" s="43"/>
      <c r="K190" s="43"/>
      <c r="L190" s="47"/>
      <c r="M190" s="233"/>
      <c r="N190" s="234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20" t="s">
        <v>1542</v>
      </c>
      <c r="AU190" s="20" t="s">
        <v>79</v>
      </c>
    </row>
    <row r="191" spans="1:65" s="2" customFormat="1" ht="16.5" customHeight="1">
      <c r="A191" s="41"/>
      <c r="B191" s="42"/>
      <c r="C191" s="269" t="s">
        <v>427</v>
      </c>
      <c r="D191" s="269" t="s">
        <v>223</v>
      </c>
      <c r="E191" s="270" t="s">
        <v>2209</v>
      </c>
      <c r="F191" s="271" t="s">
        <v>2210</v>
      </c>
      <c r="G191" s="272" t="s">
        <v>244</v>
      </c>
      <c r="H191" s="273">
        <v>1</v>
      </c>
      <c r="I191" s="274"/>
      <c r="J191" s="275">
        <f>ROUND(I191*H191,2)</f>
        <v>0</v>
      </c>
      <c r="K191" s="271" t="s">
        <v>331</v>
      </c>
      <c r="L191" s="276"/>
      <c r="M191" s="277" t="s">
        <v>19</v>
      </c>
      <c r="N191" s="278" t="s">
        <v>43</v>
      </c>
      <c r="O191" s="87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28" t="s">
        <v>227</v>
      </c>
      <c r="AT191" s="228" t="s">
        <v>223</v>
      </c>
      <c r="AU191" s="228" t="s">
        <v>79</v>
      </c>
      <c r="AY191" s="20" t="s">
        <v>207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20" t="s">
        <v>79</v>
      </c>
      <c r="BK191" s="229">
        <f>ROUND(I191*H191,2)</f>
        <v>0</v>
      </c>
      <c r="BL191" s="20" t="s">
        <v>111</v>
      </c>
      <c r="BM191" s="228" t="s">
        <v>2211</v>
      </c>
    </row>
    <row r="192" spans="1:47" s="2" customFormat="1" ht="12">
      <c r="A192" s="41"/>
      <c r="B192" s="42"/>
      <c r="C192" s="43"/>
      <c r="D192" s="230" t="s">
        <v>215</v>
      </c>
      <c r="E192" s="43"/>
      <c r="F192" s="231" t="s">
        <v>2210</v>
      </c>
      <c r="G192" s="43"/>
      <c r="H192" s="43"/>
      <c r="I192" s="232"/>
      <c r="J192" s="43"/>
      <c r="K192" s="43"/>
      <c r="L192" s="47"/>
      <c r="M192" s="233"/>
      <c r="N192" s="234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20" t="s">
        <v>215</v>
      </c>
      <c r="AU192" s="20" t="s">
        <v>79</v>
      </c>
    </row>
    <row r="193" spans="1:47" s="2" customFormat="1" ht="12">
      <c r="A193" s="41"/>
      <c r="B193" s="42"/>
      <c r="C193" s="43"/>
      <c r="D193" s="230" t="s">
        <v>1542</v>
      </c>
      <c r="E193" s="43"/>
      <c r="F193" s="300" t="s">
        <v>2212</v>
      </c>
      <c r="G193" s="43"/>
      <c r="H193" s="43"/>
      <c r="I193" s="232"/>
      <c r="J193" s="43"/>
      <c r="K193" s="43"/>
      <c r="L193" s="47"/>
      <c r="M193" s="233"/>
      <c r="N193" s="234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1542</v>
      </c>
      <c r="AU193" s="20" t="s">
        <v>79</v>
      </c>
    </row>
    <row r="194" spans="1:65" s="2" customFormat="1" ht="16.5" customHeight="1">
      <c r="A194" s="41"/>
      <c r="B194" s="42"/>
      <c r="C194" s="269" t="s">
        <v>448</v>
      </c>
      <c r="D194" s="269" t="s">
        <v>223</v>
      </c>
      <c r="E194" s="270" t="s">
        <v>2213</v>
      </c>
      <c r="F194" s="271" t="s">
        <v>2214</v>
      </c>
      <c r="G194" s="272" t="s">
        <v>244</v>
      </c>
      <c r="H194" s="273">
        <v>1</v>
      </c>
      <c r="I194" s="274"/>
      <c r="J194" s="275">
        <f>ROUND(I194*H194,2)</f>
        <v>0</v>
      </c>
      <c r="K194" s="271" t="s">
        <v>331</v>
      </c>
      <c r="L194" s="276"/>
      <c r="M194" s="277" t="s">
        <v>19</v>
      </c>
      <c r="N194" s="278" t="s">
        <v>43</v>
      </c>
      <c r="O194" s="87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28" t="s">
        <v>227</v>
      </c>
      <c r="AT194" s="228" t="s">
        <v>223</v>
      </c>
      <c r="AU194" s="228" t="s">
        <v>79</v>
      </c>
      <c r="AY194" s="20" t="s">
        <v>207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20" t="s">
        <v>79</v>
      </c>
      <c r="BK194" s="229">
        <f>ROUND(I194*H194,2)</f>
        <v>0</v>
      </c>
      <c r="BL194" s="20" t="s">
        <v>111</v>
      </c>
      <c r="BM194" s="228" t="s">
        <v>2215</v>
      </c>
    </row>
    <row r="195" spans="1:47" s="2" customFormat="1" ht="12">
      <c r="A195" s="41"/>
      <c r="B195" s="42"/>
      <c r="C195" s="43"/>
      <c r="D195" s="230" t="s">
        <v>215</v>
      </c>
      <c r="E195" s="43"/>
      <c r="F195" s="231" t="s">
        <v>2214</v>
      </c>
      <c r="G195" s="43"/>
      <c r="H195" s="43"/>
      <c r="I195" s="232"/>
      <c r="J195" s="43"/>
      <c r="K195" s="43"/>
      <c r="L195" s="47"/>
      <c r="M195" s="233"/>
      <c r="N195" s="234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20" t="s">
        <v>215</v>
      </c>
      <c r="AU195" s="20" t="s">
        <v>79</v>
      </c>
    </row>
    <row r="196" spans="1:47" s="2" customFormat="1" ht="12">
      <c r="A196" s="41"/>
      <c r="B196" s="42"/>
      <c r="C196" s="43"/>
      <c r="D196" s="230" t="s">
        <v>1542</v>
      </c>
      <c r="E196" s="43"/>
      <c r="F196" s="300" t="s">
        <v>2216</v>
      </c>
      <c r="G196" s="43"/>
      <c r="H196" s="43"/>
      <c r="I196" s="232"/>
      <c r="J196" s="43"/>
      <c r="K196" s="43"/>
      <c r="L196" s="47"/>
      <c r="M196" s="233"/>
      <c r="N196" s="234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20" t="s">
        <v>1542</v>
      </c>
      <c r="AU196" s="20" t="s">
        <v>79</v>
      </c>
    </row>
    <row r="197" spans="1:65" s="2" customFormat="1" ht="16.5" customHeight="1">
      <c r="A197" s="41"/>
      <c r="B197" s="42"/>
      <c r="C197" s="217" t="s">
        <v>454</v>
      </c>
      <c r="D197" s="217" t="s">
        <v>209</v>
      </c>
      <c r="E197" s="218" t="s">
        <v>2217</v>
      </c>
      <c r="F197" s="219" t="s">
        <v>2218</v>
      </c>
      <c r="G197" s="220" t="s">
        <v>244</v>
      </c>
      <c r="H197" s="221">
        <v>1</v>
      </c>
      <c r="I197" s="222"/>
      <c r="J197" s="223">
        <f>ROUND(I197*H197,2)</f>
        <v>0</v>
      </c>
      <c r="K197" s="219" t="s">
        <v>331</v>
      </c>
      <c r="L197" s="47"/>
      <c r="M197" s="224" t="s">
        <v>19</v>
      </c>
      <c r="N197" s="225" t="s">
        <v>43</v>
      </c>
      <c r="O197" s="87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28" t="s">
        <v>111</v>
      </c>
      <c r="AT197" s="228" t="s">
        <v>209</v>
      </c>
      <c r="AU197" s="228" t="s">
        <v>79</v>
      </c>
      <c r="AY197" s="20" t="s">
        <v>207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20" t="s">
        <v>79</v>
      </c>
      <c r="BK197" s="229">
        <f>ROUND(I197*H197,2)</f>
        <v>0</v>
      </c>
      <c r="BL197" s="20" t="s">
        <v>111</v>
      </c>
      <c r="BM197" s="228" t="s">
        <v>2219</v>
      </c>
    </row>
    <row r="198" spans="1:47" s="2" customFormat="1" ht="12">
      <c r="A198" s="41"/>
      <c r="B198" s="42"/>
      <c r="C198" s="43"/>
      <c r="D198" s="230" t="s">
        <v>215</v>
      </c>
      <c r="E198" s="43"/>
      <c r="F198" s="231" t="s">
        <v>2218</v>
      </c>
      <c r="G198" s="43"/>
      <c r="H198" s="43"/>
      <c r="I198" s="232"/>
      <c r="J198" s="43"/>
      <c r="K198" s="43"/>
      <c r="L198" s="47"/>
      <c r="M198" s="233"/>
      <c r="N198" s="234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215</v>
      </c>
      <c r="AU198" s="20" t="s">
        <v>79</v>
      </c>
    </row>
    <row r="199" spans="1:47" s="2" customFormat="1" ht="12">
      <c r="A199" s="41"/>
      <c r="B199" s="42"/>
      <c r="C199" s="43"/>
      <c r="D199" s="230" t="s">
        <v>1542</v>
      </c>
      <c r="E199" s="43"/>
      <c r="F199" s="300" t="s">
        <v>2220</v>
      </c>
      <c r="G199" s="43"/>
      <c r="H199" s="43"/>
      <c r="I199" s="232"/>
      <c r="J199" s="43"/>
      <c r="K199" s="43"/>
      <c r="L199" s="47"/>
      <c r="M199" s="233"/>
      <c r="N199" s="234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20" t="s">
        <v>1542</v>
      </c>
      <c r="AU199" s="20" t="s">
        <v>79</v>
      </c>
    </row>
    <row r="200" spans="1:65" s="2" customFormat="1" ht="16.5" customHeight="1">
      <c r="A200" s="41"/>
      <c r="B200" s="42"/>
      <c r="C200" s="217" t="s">
        <v>461</v>
      </c>
      <c r="D200" s="217" t="s">
        <v>209</v>
      </c>
      <c r="E200" s="218" t="s">
        <v>2221</v>
      </c>
      <c r="F200" s="219" t="s">
        <v>2222</v>
      </c>
      <c r="G200" s="220" t="s">
        <v>244</v>
      </c>
      <c r="H200" s="221">
        <v>28</v>
      </c>
      <c r="I200" s="222"/>
      <c r="J200" s="223">
        <f>ROUND(I200*H200,2)</f>
        <v>0</v>
      </c>
      <c r="K200" s="219" t="s">
        <v>331</v>
      </c>
      <c r="L200" s="47"/>
      <c r="M200" s="224" t="s">
        <v>19</v>
      </c>
      <c r="N200" s="225" t="s">
        <v>43</v>
      </c>
      <c r="O200" s="87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28" t="s">
        <v>111</v>
      </c>
      <c r="AT200" s="228" t="s">
        <v>209</v>
      </c>
      <c r="AU200" s="228" t="s">
        <v>79</v>
      </c>
      <c r="AY200" s="20" t="s">
        <v>207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20" t="s">
        <v>79</v>
      </c>
      <c r="BK200" s="229">
        <f>ROUND(I200*H200,2)</f>
        <v>0</v>
      </c>
      <c r="BL200" s="20" t="s">
        <v>111</v>
      </c>
      <c r="BM200" s="228" t="s">
        <v>2223</v>
      </c>
    </row>
    <row r="201" spans="1:47" s="2" customFormat="1" ht="12">
      <c r="A201" s="41"/>
      <c r="B201" s="42"/>
      <c r="C201" s="43"/>
      <c r="D201" s="230" t="s">
        <v>215</v>
      </c>
      <c r="E201" s="43"/>
      <c r="F201" s="231" t="s">
        <v>2222</v>
      </c>
      <c r="G201" s="43"/>
      <c r="H201" s="43"/>
      <c r="I201" s="232"/>
      <c r="J201" s="43"/>
      <c r="K201" s="43"/>
      <c r="L201" s="47"/>
      <c r="M201" s="233"/>
      <c r="N201" s="234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215</v>
      </c>
      <c r="AU201" s="20" t="s">
        <v>79</v>
      </c>
    </row>
    <row r="202" spans="1:47" s="2" customFormat="1" ht="12">
      <c r="A202" s="41"/>
      <c r="B202" s="42"/>
      <c r="C202" s="43"/>
      <c r="D202" s="230" t="s">
        <v>1542</v>
      </c>
      <c r="E202" s="43"/>
      <c r="F202" s="300" t="s">
        <v>2224</v>
      </c>
      <c r="G202" s="43"/>
      <c r="H202" s="43"/>
      <c r="I202" s="232"/>
      <c r="J202" s="43"/>
      <c r="K202" s="43"/>
      <c r="L202" s="47"/>
      <c r="M202" s="233"/>
      <c r="N202" s="234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20" t="s">
        <v>1542</v>
      </c>
      <c r="AU202" s="20" t="s">
        <v>79</v>
      </c>
    </row>
    <row r="203" spans="1:65" s="2" customFormat="1" ht="16.5" customHeight="1">
      <c r="A203" s="41"/>
      <c r="B203" s="42"/>
      <c r="C203" s="269" t="s">
        <v>467</v>
      </c>
      <c r="D203" s="269" t="s">
        <v>223</v>
      </c>
      <c r="E203" s="270" t="s">
        <v>2075</v>
      </c>
      <c r="F203" s="271" t="s">
        <v>2076</v>
      </c>
      <c r="G203" s="272" t="s">
        <v>226</v>
      </c>
      <c r="H203" s="273">
        <v>5</v>
      </c>
      <c r="I203" s="274"/>
      <c r="J203" s="275">
        <f>ROUND(I203*H203,2)</f>
        <v>0</v>
      </c>
      <c r="K203" s="271" t="s">
        <v>331</v>
      </c>
      <c r="L203" s="276"/>
      <c r="M203" s="277" t="s">
        <v>19</v>
      </c>
      <c r="N203" s="278" t="s">
        <v>43</v>
      </c>
      <c r="O203" s="87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28" t="s">
        <v>227</v>
      </c>
      <c r="AT203" s="228" t="s">
        <v>223</v>
      </c>
      <c r="AU203" s="228" t="s">
        <v>79</v>
      </c>
      <c r="AY203" s="20" t="s">
        <v>207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20" t="s">
        <v>79</v>
      </c>
      <c r="BK203" s="229">
        <f>ROUND(I203*H203,2)</f>
        <v>0</v>
      </c>
      <c r="BL203" s="20" t="s">
        <v>111</v>
      </c>
      <c r="BM203" s="228" t="s">
        <v>2225</v>
      </c>
    </row>
    <row r="204" spans="1:47" s="2" customFormat="1" ht="12">
      <c r="A204" s="41"/>
      <c r="B204" s="42"/>
      <c r="C204" s="43"/>
      <c r="D204" s="230" t="s">
        <v>215</v>
      </c>
      <c r="E204" s="43"/>
      <c r="F204" s="231" t="s">
        <v>2076</v>
      </c>
      <c r="G204" s="43"/>
      <c r="H204" s="43"/>
      <c r="I204" s="232"/>
      <c r="J204" s="43"/>
      <c r="K204" s="43"/>
      <c r="L204" s="47"/>
      <c r="M204" s="233"/>
      <c r="N204" s="234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20" t="s">
        <v>215</v>
      </c>
      <c r="AU204" s="20" t="s">
        <v>79</v>
      </c>
    </row>
    <row r="205" spans="1:47" s="2" customFormat="1" ht="12">
      <c r="A205" s="41"/>
      <c r="B205" s="42"/>
      <c r="C205" s="43"/>
      <c r="D205" s="230" t="s">
        <v>1542</v>
      </c>
      <c r="E205" s="43"/>
      <c r="F205" s="300" t="s">
        <v>2077</v>
      </c>
      <c r="G205" s="43"/>
      <c r="H205" s="43"/>
      <c r="I205" s="232"/>
      <c r="J205" s="43"/>
      <c r="K205" s="43"/>
      <c r="L205" s="47"/>
      <c r="M205" s="233"/>
      <c r="N205" s="234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1542</v>
      </c>
      <c r="AU205" s="20" t="s">
        <v>79</v>
      </c>
    </row>
    <row r="206" spans="1:65" s="2" customFormat="1" ht="16.5" customHeight="1">
      <c r="A206" s="41"/>
      <c r="B206" s="42"/>
      <c r="C206" s="217" t="s">
        <v>475</v>
      </c>
      <c r="D206" s="217" t="s">
        <v>209</v>
      </c>
      <c r="E206" s="218" t="s">
        <v>2226</v>
      </c>
      <c r="F206" s="219" t="s">
        <v>2079</v>
      </c>
      <c r="G206" s="220" t="s">
        <v>1410</v>
      </c>
      <c r="H206" s="221">
        <v>200</v>
      </c>
      <c r="I206" s="222"/>
      <c r="J206" s="223">
        <f>ROUND(I206*H206,2)</f>
        <v>0</v>
      </c>
      <c r="K206" s="219" t="s">
        <v>331</v>
      </c>
      <c r="L206" s="47"/>
      <c r="M206" s="224" t="s">
        <v>19</v>
      </c>
      <c r="N206" s="225" t="s">
        <v>43</v>
      </c>
      <c r="O206" s="87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28" t="s">
        <v>111</v>
      </c>
      <c r="AT206" s="228" t="s">
        <v>209</v>
      </c>
      <c r="AU206" s="228" t="s">
        <v>79</v>
      </c>
      <c r="AY206" s="20" t="s">
        <v>207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20" t="s">
        <v>79</v>
      </c>
      <c r="BK206" s="229">
        <f>ROUND(I206*H206,2)</f>
        <v>0</v>
      </c>
      <c r="BL206" s="20" t="s">
        <v>111</v>
      </c>
      <c r="BM206" s="228" t="s">
        <v>2227</v>
      </c>
    </row>
    <row r="207" spans="1:47" s="2" customFormat="1" ht="12">
      <c r="A207" s="41"/>
      <c r="B207" s="42"/>
      <c r="C207" s="43"/>
      <c r="D207" s="230" t="s">
        <v>215</v>
      </c>
      <c r="E207" s="43"/>
      <c r="F207" s="231" t="s">
        <v>2079</v>
      </c>
      <c r="G207" s="43"/>
      <c r="H207" s="43"/>
      <c r="I207" s="232"/>
      <c r="J207" s="43"/>
      <c r="K207" s="43"/>
      <c r="L207" s="47"/>
      <c r="M207" s="233"/>
      <c r="N207" s="234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20" t="s">
        <v>215</v>
      </c>
      <c r="AU207" s="20" t="s">
        <v>79</v>
      </c>
    </row>
    <row r="208" spans="1:47" s="2" customFormat="1" ht="12">
      <c r="A208" s="41"/>
      <c r="B208" s="42"/>
      <c r="C208" s="43"/>
      <c r="D208" s="230" t="s">
        <v>1542</v>
      </c>
      <c r="E208" s="43"/>
      <c r="F208" s="300" t="s">
        <v>2081</v>
      </c>
      <c r="G208" s="43"/>
      <c r="H208" s="43"/>
      <c r="I208" s="232"/>
      <c r="J208" s="43"/>
      <c r="K208" s="43"/>
      <c r="L208" s="47"/>
      <c r="M208" s="233"/>
      <c r="N208" s="234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20" t="s">
        <v>1542</v>
      </c>
      <c r="AU208" s="20" t="s">
        <v>79</v>
      </c>
    </row>
    <row r="209" spans="1:65" s="2" customFormat="1" ht="16.5" customHeight="1">
      <c r="A209" s="41"/>
      <c r="B209" s="42"/>
      <c r="C209" s="217" t="s">
        <v>481</v>
      </c>
      <c r="D209" s="217" t="s">
        <v>209</v>
      </c>
      <c r="E209" s="218" t="s">
        <v>2228</v>
      </c>
      <c r="F209" s="219" t="s">
        <v>2229</v>
      </c>
      <c r="G209" s="220" t="s">
        <v>244</v>
      </c>
      <c r="H209" s="221">
        <v>1</v>
      </c>
      <c r="I209" s="222"/>
      <c r="J209" s="223">
        <f>ROUND(I209*H209,2)</f>
        <v>0</v>
      </c>
      <c r="K209" s="219" t="s">
        <v>331</v>
      </c>
      <c r="L209" s="47"/>
      <c r="M209" s="224" t="s">
        <v>19</v>
      </c>
      <c r="N209" s="225" t="s">
        <v>43</v>
      </c>
      <c r="O209" s="87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28" t="s">
        <v>111</v>
      </c>
      <c r="AT209" s="228" t="s">
        <v>209</v>
      </c>
      <c r="AU209" s="228" t="s">
        <v>79</v>
      </c>
      <c r="AY209" s="20" t="s">
        <v>207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20" t="s">
        <v>79</v>
      </c>
      <c r="BK209" s="229">
        <f>ROUND(I209*H209,2)</f>
        <v>0</v>
      </c>
      <c r="BL209" s="20" t="s">
        <v>111</v>
      </c>
      <c r="BM209" s="228" t="s">
        <v>2230</v>
      </c>
    </row>
    <row r="210" spans="1:47" s="2" customFormat="1" ht="12">
      <c r="A210" s="41"/>
      <c r="B210" s="42"/>
      <c r="C210" s="43"/>
      <c r="D210" s="230" t="s">
        <v>215</v>
      </c>
      <c r="E210" s="43"/>
      <c r="F210" s="231" t="s">
        <v>2229</v>
      </c>
      <c r="G210" s="43"/>
      <c r="H210" s="43"/>
      <c r="I210" s="232"/>
      <c r="J210" s="43"/>
      <c r="K210" s="43"/>
      <c r="L210" s="47"/>
      <c r="M210" s="233"/>
      <c r="N210" s="234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20" t="s">
        <v>215</v>
      </c>
      <c r="AU210" s="20" t="s">
        <v>79</v>
      </c>
    </row>
    <row r="211" spans="1:47" s="2" customFormat="1" ht="12">
      <c r="A211" s="41"/>
      <c r="B211" s="42"/>
      <c r="C211" s="43"/>
      <c r="D211" s="230" t="s">
        <v>1542</v>
      </c>
      <c r="E211" s="43"/>
      <c r="F211" s="300" t="s">
        <v>2231</v>
      </c>
      <c r="G211" s="43"/>
      <c r="H211" s="43"/>
      <c r="I211" s="232"/>
      <c r="J211" s="43"/>
      <c r="K211" s="43"/>
      <c r="L211" s="47"/>
      <c r="M211" s="233"/>
      <c r="N211" s="234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1542</v>
      </c>
      <c r="AU211" s="20" t="s">
        <v>79</v>
      </c>
    </row>
    <row r="212" spans="1:65" s="2" customFormat="1" ht="16.5" customHeight="1">
      <c r="A212" s="41"/>
      <c r="B212" s="42"/>
      <c r="C212" s="217" t="s">
        <v>488</v>
      </c>
      <c r="D212" s="217" t="s">
        <v>209</v>
      </c>
      <c r="E212" s="218" t="s">
        <v>2232</v>
      </c>
      <c r="F212" s="219" t="s">
        <v>2233</v>
      </c>
      <c r="G212" s="220" t="s">
        <v>244</v>
      </c>
      <c r="H212" s="221">
        <v>1</v>
      </c>
      <c r="I212" s="222"/>
      <c r="J212" s="223">
        <f>ROUND(I212*H212,2)</f>
        <v>0</v>
      </c>
      <c r="K212" s="219" t="s">
        <v>331</v>
      </c>
      <c r="L212" s="47"/>
      <c r="M212" s="224" t="s">
        <v>19</v>
      </c>
      <c r="N212" s="225" t="s">
        <v>43</v>
      </c>
      <c r="O212" s="87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28" t="s">
        <v>111</v>
      </c>
      <c r="AT212" s="228" t="s">
        <v>209</v>
      </c>
      <c r="AU212" s="228" t="s">
        <v>79</v>
      </c>
      <c r="AY212" s="20" t="s">
        <v>207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20" t="s">
        <v>79</v>
      </c>
      <c r="BK212" s="229">
        <f>ROUND(I212*H212,2)</f>
        <v>0</v>
      </c>
      <c r="BL212" s="20" t="s">
        <v>111</v>
      </c>
      <c r="BM212" s="228" t="s">
        <v>2234</v>
      </c>
    </row>
    <row r="213" spans="1:47" s="2" customFormat="1" ht="12">
      <c r="A213" s="41"/>
      <c r="B213" s="42"/>
      <c r="C213" s="43"/>
      <c r="D213" s="230" t="s">
        <v>215</v>
      </c>
      <c r="E213" s="43"/>
      <c r="F213" s="231" t="s">
        <v>2233</v>
      </c>
      <c r="G213" s="43"/>
      <c r="H213" s="43"/>
      <c r="I213" s="232"/>
      <c r="J213" s="43"/>
      <c r="K213" s="43"/>
      <c r="L213" s="47"/>
      <c r="M213" s="233"/>
      <c r="N213" s="234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20" t="s">
        <v>215</v>
      </c>
      <c r="AU213" s="20" t="s">
        <v>79</v>
      </c>
    </row>
    <row r="214" spans="1:47" s="2" customFormat="1" ht="12">
      <c r="A214" s="41"/>
      <c r="B214" s="42"/>
      <c r="C214" s="43"/>
      <c r="D214" s="230" t="s">
        <v>1542</v>
      </c>
      <c r="E214" s="43"/>
      <c r="F214" s="300" t="s">
        <v>2235</v>
      </c>
      <c r="G214" s="43"/>
      <c r="H214" s="43"/>
      <c r="I214" s="232"/>
      <c r="J214" s="43"/>
      <c r="K214" s="43"/>
      <c r="L214" s="47"/>
      <c r="M214" s="233"/>
      <c r="N214" s="234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20" t="s">
        <v>1542</v>
      </c>
      <c r="AU214" s="20" t="s">
        <v>79</v>
      </c>
    </row>
    <row r="215" spans="1:65" s="2" customFormat="1" ht="24.15" customHeight="1">
      <c r="A215" s="41"/>
      <c r="B215" s="42"/>
      <c r="C215" s="217" t="s">
        <v>495</v>
      </c>
      <c r="D215" s="217" t="s">
        <v>209</v>
      </c>
      <c r="E215" s="218" t="s">
        <v>2236</v>
      </c>
      <c r="F215" s="219" t="s">
        <v>2237</v>
      </c>
      <c r="G215" s="220" t="s">
        <v>244</v>
      </c>
      <c r="H215" s="221">
        <v>1</v>
      </c>
      <c r="I215" s="222"/>
      <c r="J215" s="223">
        <f>ROUND(I215*H215,2)</f>
        <v>0</v>
      </c>
      <c r="K215" s="219" t="s">
        <v>331</v>
      </c>
      <c r="L215" s="47"/>
      <c r="M215" s="224" t="s">
        <v>19</v>
      </c>
      <c r="N215" s="225" t="s">
        <v>43</v>
      </c>
      <c r="O215" s="87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28" t="s">
        <v>111</v>
      </c>
      <c r="AT215" s="228" t="s">
        <v>209</v>
      </c>
      <c r="AU215" s="228" t="s">
        <v>79</v>
      </c>
      <c r="AY215" s="20" t="s">
        <v>207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20" t="s">
        <v>79</v>
      </c>
      <c r="BK215" s="229">
        <f>ROUND(I215*H215,2)</f>
        <v>0</v>
      </c>
      <c r="BL215" s="20" t="s">
        <v>111</v>
      </c>
      <c r="BM215" s="228" t="s">
        <v>2238</v>
      </c>
    </row>
    <row r="216" spans="1:47" s="2" customFormat="1" ht="12">
      <c r="A216" s="41"/>
      <c r="B216" s="42"/>
      <c r="C216" s="43"/>
      <c r="D216" s="230" t="s">
        <v>215</v>
      </c>
      <c r="E216" s="43"/>
      <c r="F216" s="231" t="s">
        <v>2237</v>
      </c>
      <c r="G216" s="43"/>
      <c r="H216" s="43"/>
      <c r="I216" s="232"/>
      <c r="J216" s="43"/>
      <c r="K216" s="43"/>
      <c r="L216" s="47"/>
      <c r="M216" s="233"/>
      <c r="N216" s="234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20" t="s">
        <v>215</v>
      </c>
      <c r="AU216" s="20" t="s">
        <v>79</v>
      </c>
    </row>
    <row r="217" spans="1:47" s="2" customFormat="1" ht="12">
      <c r="A217" s="41"/>
      <c r="B217" s="42"/>
      <c r="C217" s="43"/>
      <c r="D217" s="230" t="s">
        <v>1542</v>
      </c>
      <c r="E217" s="43"/>
      <c r="F217" s="300" t="s">
        <v>2239</v>
      </c>
      <c r="G217" s="43"/>
      <c r="H217" s="43"/>
      <c r="I217" s="232"/>
      <c r="J217" s="43"/>
      <c r="K217" s="43"/>
      <c r="L217" s="47"/>
      <c r="M217" s="233"/>
      <c r="N217" s="234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1542</v>
      </c>
      <c r="AU217" s="20" t="s">
        <v>79</v>
      </c>
    </row>
    <row r="218" spans="1:65" s="2" customFormat="1" ht="37.8" customHeight="1">
      <c r="A218" s="41"/>
      <c r="B218" s="42"/>
      <c r="C218" s="269" t="s">
        <v>509</v>
      </c>
      <c r="D218" s="269" t="s">
        <v>223</v>
      </c>
      <c r="E218" s="270" t="s">
        <v>2240</v>
      </c>
      <c r="F218" s="271" t="s">
        <v>2241</v>
      </c>
      <c r="G218" s="272" t="s">
        <v>244</v>
      </c>
      <c r="H218" s="273">
        <v>1</v>
      </c>
      <c r="I218" s="274"/>
      <c r="J218" s="275">
        <f>ROUND(I218*H218,2)</f>
        <v>0</v>
      </c>
      <c r="K218" s="271" t="s">
        <v>331</v>
      </c>
      <c r="L218" s="276"/>
      <c r="M218" s="277" t="s">
        <v>19</v>
      </c>
      <c r="N218" s="278" t="s">
        <v>43</v>
      </c>
      <c r="O218" s="87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28" t="s">
        <v>227</v>
      </c>
      <c r="AT218" s="228" t="s">
        <v>223</v>
      </c>
      <c r="AU218" s="228" t="s">
        <v>79</v>
      </c>
      <c r="AY218" s="20" t="s">
        <v>207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20" t="s">
        <v>79</v>
      </c>
      <c r="BK218" s="229">
        <f>ROUND(I218*H218,2)</f>
        <v>0</v>
      </c>
      <c r="BL218" s="20" t="s">
        <v>111</v>
      </c>
      <c r="BM218" s="228" t="s">
        <v>2242</v>
      </c>
    </row>
    <row r="219" spans="1:47" s="2" customFormat="1" ht="12">
      <c r="A219" s="41"/>
      <c r="B219" s="42"/>
      <c r="C219" s="43"/>
      <c r="D219" s="230" t="s">
        <v>215</v>
      </c>
      <c r="E219" s="43"/>
      <c r="F219" s="231" t="s">
        <v>2241</v>
      </c>
      <c r="G219" s="43"/>
      <c r="H219" s="43"/>
      <c r="I219" s="232"/>
      <c r="J219" s="43"/>
      <c r="K219" s="43"/>
      <c r="L219" s="47"/>
      <c r="M219" s="233"/>
      <c r="N219" s="234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20" t="s">
        <v>215</v>
      </c>
      <c r="AU219" s="20" t="s">
        <v>79</v>
      </c>
    </row>
    <row r="220" spans="1:47" s="2" customFormat="1" ht="12">
      <c r="A220" s="41"/>
      <c r="B220" s="42"/>
      <c r="C220" s="43"/>
      <c r="D220" s="230" t="s">
        <v>1542</v>
      </c>
      <c r="E220" s="43"/>
      <c r="F220" s="300" t="s">
        <v>2243</v>
      </c>
      <c r="G220" s="43"/>
      <c r="H220" s="43"/>
      <c r="I220" s="232"/>
      <c r="J220" s="43"/>
      <c r="K220" s="43"/>
      <c r="L220" s="47"/>
      <c r="M220" s="233"/>
      <c r="N220" s="234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20" t="s">
        <v>1542</v>
      </c>
      <c r="AU220" s="20" t="s">
        <v>79</v>
      </c>
    </row>
    <row r="221" spans="1:63" s="12" customFormat="1" ht="25.9" customHeight="1">
      <c r="A221" s="12"/>
      <c r="B221" s="201"/>
      <c r="C221" s="202"/>
      <c r="D221" s="203" t="s">
        <v>71</v>
      </c>
      <c r="E221" s="204" t="s">
        <v>2005</v>
      </c>
      <c r="F221" s="204" t="s">
        <v>2037</v>
      </c>
      <c r="G221" s="202"/>
      <c r="H221" s="202"/>
      <c r="I221" s="205"/>
      <c r="J221" s="206">
        <f>BK221</f>
        <v>0</v>
      </c>
      <c r="K221" s="202"/>
      <c r="L221" s="207"/>
      <c r="M221" s="208"/>
      <c r="N221" s="209"/>
      <c r="O221" s="209"/>
      <c r="P221" s="210">
        <f>SUM(P222:P226)</f>
        <v>0</v>
      </c>
      <c r="Q221" s="209"/>
      <c r="R221" s="210">
        <f>SUM(R222:R226)</f>
        <v>0</v>
      </c>
      <c r="S221" s="209"/>
      <c r="T221" s="211">
        <f>SUM(T222:T226)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2" t="s">
        <v>79</v>
      </c>
      <c r="AT221" s="213" t="s">
        <v>71</v>
      </c>
      <c r="AU221" s="213" t="s">
        <v>72</v>
      </c>
      <c r="AY221" s="212" t="s">
        <v>207</v>
      </c>
      <c r="BK221" s="214">
        <f>SUM(BK222:BK226)</f>
        <v>0</v>
      </c>
    </row>
    <row r="222" spans="1:65" s="2" customFormat="1" ht="16.5" customHeight="1">
      <c r="A222" s="41"/>
      <c r="B222" s="42"/>
      <c r="C222" s="217" t="s">
        <v>515</v>
      </c>
      <c r="D222" s="217" t="s">
        <v>209</v>
      </c>
      <c r="E222" s="218" t="s">
        <v>2082</v>
      </c>
      <c r="F222" s="219" t="s">
        <v>1667</v>
      </c>
      <c r="G222" s="220" t="s">
        <v>244</v>
      </c>
      <c r="H222" s="221">
        <v>1</v>
      </c>
      <c r="I222" s="222"/>
      <c r="J222" s="223">
        <f>ROUND(I222*H222,2)</f>
        <v>0</v>
      </c>
      <c r="K222" s="219" t="s">
        <v>331</v>
      </c>
      <c r="L222" s="47"/>
      <c r="M222" s="224" t="s">
        <v>19</v>
      </c>
      <c r="N222" s="225" t="s">
        <v>43</v>
      </c>
      <c r="O222" s="87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28" t="s">
        <v>111</v>
      </c>
      <c r="AT222" s="228" t="s">
        <v>209</v>
      </c>
      <c r="AU222" s="228" t="s">
        <v>79</v>
      </c>
      <c r="AY222" s="20" t="s">
        <v>207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20" t="s">
        <v>79</v>
      </c>
      <c r="BK222" s="229">
        <f>ROUND(I222*H222,2)</f>
        <v>0</v>
      </c>
      <c r="BL222" s="20" t="s">
        <v>111</v>
      </c>
      <c r="BM222" s="228" t="s">
        <v>2244</v>
      </c>
    </row>
    <row r="223" spans="1:47" s="2" customFormat="1" ht="12">
      <c r="A223" s="41"/>
      <c r="B223" s="42"/>
      <c r="C223" s="43"/>
      <c r="D223" s="230" t="s">
        <v>215</v>
      </c>
      <c r="E223" s="43"/>
      <c r="F223" s="231" t="s">
        <v>1667</v>
      </c>
      <c r="G223" s="43"/>
      <c r="H223" s="43"/>
      <c r="I223" s="232"/>
      <c r="J223" s="43"/>
      <c r="K223" s="43"/>
      <c r="L223" s="47"/>
      <c r="M223" s="233"/>
      <c r="N223" s="234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215</v>
      </c>
      <c r="AU223" s="20" t="s">
        <v>79</v>
      </c>
    </row>
    <row r="224" spans="1:47" s="2" customFormat="1" ht="12">
      <c r="A224" s="41"/>
      <c r="B224" s="42"/>
      <c r="C224" s="43"/>
      <c r="D224" s="230" t="s">
        <v>1542</v>
      </c>
      <c r="E224" s="43"/>
      <c r="F224" s="300" t="s">
        <v>2083</v>
      </c>
      <c r="G224" s="43"/>
      <c r="H224" s="43"/>
      <c r="I224" s="232"/>
      <c r="J224" s="43"/>
      <c r="K224" s="43"/>
      <c r="L224" s="47"/>
      <c r="M224" s="233"/>
      <c r="N224" s="234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20" t="s">
        <v>1542</v>
      </c>
      <c r="AU224" s="20" t="s">
        <v>79</v>
      </c>
    </row>
    <row r="225" spans="1:65" s="2" customFormat="1" ht="16.5" customHeight="1">
      <c r="A225" s="41"/>
      <c r="B225" s="42"/>
      <c r="C225" s="217" t="s">
        <v>523</v>
      </c>
      <c r="D225" s="217" t="s">
        <v>209</v>
      </c>
      <c r="E225" s="218" t="s">
        <v>2084</v>
      </c>
      <c r="F225" s="219" t="s">
        <v>2085</v>
      </c>
      <c r="G225" s="220" t="s">
        <v>244</v>
      </c>
      <c r="H225" s="221">
        <v>1</v>
      </c>
      <c r="I225" s="222"/>
      <c r="J225" s="223">
        <f>ROUND(I225*H225,2)</f>
        <v>0</v>
      </c>
      <c r="K225" s="219" t="s">
        <v>331</v>
      </c>
      <c r="L225" s="47"/>
      <c r="M225" s="224" t="s">
        <v>19</v>
      </c>
      <c r="N225" s="225" t="s">
        <v>43</v>
      </c>
      <c r="O225" s="87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28" t="s">
        <v>111</v>
      </c>
      <c r="AT225" s="228" t="s">
        <v>209</v>
      </c>
      <c r="AU225" s="228" t="s">
        <v>79</v>
      </c>
      <c r="AY225" s="20" t="s">
        <v>207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20" t="s">
        <v>79</v>
      </c>
      <c r="BK225" s="229">
        <f>ROUND(I225*H225,2)</f>
        <v>0</v>
      </c>
      <c r="BL225" s="20" t="s">
        <v>111</v>
      </c>
      <c r="BM225" s="228" t="s">
        <v>2245</v>
      </c>
    </row>
    <row r="226" spans="1:47" s="2" customFormat="1" ht="12">
      <c r="A226" s="41"/>
      <c r="B226" s="42"/>
      <c r="C226" s="43"/>
      <c r="D226" s="230" t="s">
        <v>215</v>
      </c>
      <c r="E226" s="43"/>
      <c r="F226" s="231" t="s">
        <v>2085</v>
      </c>
      <c r="G226" s="43"/>
      <c r="H226" s="43"/>
      <c r="I226" s="232"/>
      <c r="J226" s="43"/>
      <c r="K226" s="43"/>
      <c r="L226" s="47"/>
      <c r="M226" s="296"/>
      <c r="N226" s="297"/>
      <c r="O226" s="298"/>
      <c r="P226" s="298"/>
      <c r="Q226" s="298"/>
      <c r="R226" s="298"/>
      <c r="S226" s="298"/>
      <c r="T226" s="299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20" t="s">
        <v>215</v>
      </c>
      <c r="AU226" s="20" t="s">
        <v>79</v>
      </c>
    </row>
    <row r="227" spans="1:31" s="2" customFormat="1" ht="6.95" customHeight="1">
      <c r="A227" s="41"/>
      <c r="B227" s="62"/>
      <c r="C227" s="63"/>
      <c r="D227" s="63"/>
      <c r="E227" s="63"/>
      <c r="F227" s="63"/>
      <c r="G227" s="63"/>
      <c r="H227" s="63"/>
      <c r="I227" s="63"/>
      <c r="J227" s="63"/>
      <c r="K227" s="63"/>
      <c r="L227" s="47"/>
      <c r="M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</row>
  </sheetData>
  <sheetProtection password="C7B5" sheet="1" objects="1" scenarios="1" formatColumns="0" formatRows="0" autoFilter="0"/>
  <autoFilter ref="C92:K226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Jirka</dc:creator>
  <cp:keywords/>
  <dc:description/>
  <cp:lastModifiedBy>Michal Jirka</cp:lastModifiedBy>
  <dcterms:created xsi:type="dcterms:W3CDTF">2024-05-23T08:50:47Z</dcterms:created>
  <dcterms:modified xsi:type="dcterms:W3CDTF">2024-05-23T08:51:03Z</dcterms:modified>
  <cp:category/>
  <cp:version/>
  <cp:contentType/>
  <cp:contentStatus/>
</cp:coreProperties>
</file>