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EXPORT 2023\LINDA - FASÁDA VELESLAVÍNOVA\"/>
    </mc:Choice>
  </mc:AlternateContent>
  <bookViews>
    <workbookView xWindow="0" yWindow="0" windowWidth="0" windowHeight="0"/>
  </bookViews>
  <sheets>
    <sheet name="Rekapitulace stavby" sheetId="1" r:id="rId1"/>
    <sheet name="D.1.1. - Architektonicko-..." sheetId="2" r:id="rId2"/>
    <sheet name="VON - Vedlejší a ostatní ..." sheetId="3" r:id="rId3"/>
    <sheet name="Seznam figur" sheetId="4" r:id="rId4"/>
    <sheet name="Pokyny pro vyplnění" sheetId="5" r:id="rId5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'D.1.1. - Architektonicko-...'!$C$99:$K$354</definedName>
    <definedName name="_xlnm.Print_Area" localSheetId="1">'D.1.1. - Architektonicko-...'!$C$4:$J$39,'D.1.1. - Architektonicko-...'!$C$45:$J$81,'D.1.1. - Architektonicko-...'!$C$87:$K$354</definedName>
    <definedName name="_xlnm.Print_Titles" localSheetId="1">'D.1.1. - Architektonicko-...'!$99:$99</definedName>
    <definedName name="_xlnm._FilterDatabase" localSheetId="2" hidden="1">'VON - Vedlejší a ostatní ...'!$C$83:$K$120</definedName>
    <definedName name="_xlnm.Print_Area" localSheetId="2">'VON - Vedlejší a ostatní ...'!$C$4:$J$39,'VON - Vedlejší a ostatní ...'!$C$45:$J$65,'VON - Vedlejší a ostatní ...'!$C$71:$K$120</definedName>
    <definedName name="_xlnm.Print_Titles" localSheetId="2">'VON - Vedlejší a ostatní ...'!$83:$83</definedName>
    <definedName name="_xlnm.Print_Area" localSheetId="3">'Seznam figur'!$C$4:$G$67</definedName>
    <definedName name="_xlnm.Print_Titles" localSheetId="3">'Seznam figur'!$9:$9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118"/>
  <c r="BH118"/>
  <c r="BG118"/>
  <c r="BF118"/>
  <c r="T118"/>
  <c r="T117"/>
  <c r="R118"/>
  <c r="R117"/>
  <c r="P118"/>
  <c r="P117"/>
  <c r="BI115"/>
  <c r="BH115"/>
  <c r="BG115"/>
  <c r="BF115"/>
  <c r="T115"/>
  <c r="T114"/>
  <c r="R115"/>
  <c r="R114"/>
  <c r="P115"/>
  <c r="P114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9"/>
  <c r="BH99"/>
  <c r="BG99"/>
  <c r="BF99"/>
  <c r="T99"/>
  <c r="R99"/>
  <c r="P99"/>
  <c r="BI96"/>
  <c r="BH96"/>
  <c r="BG96"/>
  <c r="BF96"/>
  <c r="T96"/>
  <c r="R96"/>
  <c r="P96"/>
  <c r="BI93"/>
  <c r="BH93"/>
  <c r="BG93"/>
  <c r="BF93"/>
  <c r="T93"/>
  <c r="R93"/>
  <c r="P93"/>
  <c r="BI89"/>
  <c r="BH89"/>
  <c r="BG89"/>
  <c r="BF89"/>
  <c r="T89"/>
  <c r="R89"/>
  <c r="P89"/>
  <c r="BI87"/>
  <c r="BH87"/>
  <c r="BG87"/>
  <c r="BF87"/>
  <c r="T87"/>
  <c r="R87"/>
  <c r="P87"/>
  <c r="J81"/>
  <c r="J80"/>
  <c r="F80"/>
  <c r="F78"/>
  <c r="E76"/>
  <c r="J55"/>
  <c r="J54"/>
  <c r="F54"/>
  <c r="F52"/>
  <c r="E50"/>
  <c r="J18"/>
  <c r="E18"/>
  <c r="F81"/>
  <c r="J17"/>
  <c r="J12"/>
  <c r="J78"/>
  <c r="E7"/>
  <c r="E74"/>
  <c i="2" r="J37"/>
  <c r="J36"/>
  <c i="1" r="AY55"/>
  <c i="2" r="J35"/>
  <c i="1" r="AX55"/>
  <c i="2" r="BI349"/>
  <c r="BH349"/>
  <c r="BG349"/>
  <c r="BF349"/>
  <c r="T349"/>
  <c r="T348"/>
  <c r="R349"/>
  <c r="R348"/>
  <c r="P349"/>
  <c r="P348"/>
  <c r="BI345"/>
  <c r="BH345"/>
  <c r="BG345"/>
  <c r="BF345"/>
  <c r="T345"/>
  <c r="R345"/>
  <c r="P345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8"/>
  <c r="BH328"/>
  <c r="BG328"/>
  <c r="BF328"/>
  <c r="T328"/>
  <c r="R328"/>
  <c r="P328"/>
  <c r="BI321"/>
  <c r="BH321"/>
  <c r="BG321"/>
  <c r="BF321"/>
  <c r="T321"/>
  <c r="R321"/>
  <c r="P321"/>
  <c r="BI317"/>
  <c r="BH317"/>
  <c r="BG317"/>
  <c r="BF317"/>
  <c r="T317"/>
  <c r="T316"/>
  <c r="R317"/>
  <c r="R316"/>
  <c r="P317"/>
  <c r="P316"/>
  <c r="BI313"/>
  <c r="BH313"/>
  <c r="BG313"/>
  <c r="BF313"/>
  <c r="T313"/>
  <c r="R313"/>
  <c r="P313"/>
  <c r="BI310"/>
  <c r="BH310"/>
  <c r="BG310"/>
  <c r="BF310"/>
  <c r="T310"/>
  <c r="R310"/>
  <c r="P310"/>
  <c r="BI300"/>
  <c r="BH300"/>
  <c r="BG300"/>
  <c r="BF300"/>
  <c r="T300"/>
  <c r="R300"/>
  <c r="P300"/>
  <c r="BI298"/>
  <c r="BH298"/>
  <c r="BG298"/>
  <c r="BF298"/>
  <c r="T298"/>
  <c r="R298"/>
  <c r="P298"/>
  <c r="BI292"/>
  <c r="BH292"/>
  <c r="BG292"/>
  <c r="BF292"/>
  <c r="T292"/>
  <c r="R292"/>
  <c r="P292"/>
  <c r="BI289"/>
  <c r="BH289"/>
  <c r="BG289"/>
  <c r="BF289"/>
  <c r="T289"/>
  <c r="R289"/>
  <c r="P289"/>
  <c r="BI287"/>
  <c r="BH287"/>
  <c r="BG287"/>
  <c r="BF287"/>
  <c r="T287"/>
  <c r="R287"/>
  <c r="P287"/>
  <c r="BI285"/>
  <c r="BH285"/>
  <c r="BG285"/>
  <c r="BF285"/>
  <c r="T285"/>
  <c r="R285"/>
  <c r="P285"/>
  <c r="BI281"/>
  <c r="BH281"/>
  <c r="BG281"/>
  <c r="BF281"/>
  <c r="T281"/>
  <c r="R281"/>
  <c r="P281"/>
  <c r="BI278"/>
  <c r="BH278"/>
  <c r="BG278"/>
  <c r="BF278"/>
  <c r="T278"/>
  <c r="R278"/>
  <c r="P278"/>
  <c r="BI275"/>
  <c r="BH275"/>
  <c r="BG275"/>
  <c r="BF275"/>
  <c r="T275"/>
  <c r="R275"/>
  <c r="P275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3"/>
  <c r="BH263"/>
  <c r="BG263"/>
  <c r="BF263"/>
  <c r="T263"/>
  <c r="R263"/>
  <c r="P263"/>
  <c r="BI260"/>
  <c r="BH260"/>
  <c r="BG260"/>
  <c r="BF260"/>
  <c r="T260"/>
  <c r="R260"/>
  <c r="P260"/>
  <c r="BI255"/>
  <c r="BH255"/>
  <c r="BG255"/>
  <c r="BF255"/>
  <c r="T255"/>
  <c r="T254"/>
  <c r="R255"/>
  <c r="R254"/>
  <c r="P255"/>
  <c r="P254"/>
  <c r="BI251"/>
  <c r="BH251"/>
  <c r="BG251"/>
  <c r="BF251"/>
  <c r="T251"/>
  <c r="R251"/>
  <c r="P251"/>
  <c r="BI247"/>
  <c r="BH247"/>
  <c r="BG247"/>
  <c r="BF247"/>
  <c r="T247"/>
  <c r="R247"/>
  <c r="P247"/>
  <c r="BI244"/>
  <c r="BH244"/>
  <c r="BG244"/>
  <c r="BF244"/>
  <c r="T244"/>
  <c r="R244"/>
  <c r="P244"/>
  <c r="BI241"/>
  <c r="BH241"/>
  <c r="BG241"/>
  <c r="BF241"/>
  <c r="T241"/>
  <c r="R241"/>
  <c r="P241"/>
  <c r="BI236"/>
  <c r="BH236"/>
  <c r="BG236"/>
  <c r="BF236"/>
  <c r="T236"/>
  <c r="T235"/>
  <c r="R236"/>
  <c r="R235"/>
  <c r="P236"/>
  <c r="P235"/>
  <c r="BI231"/>
  <c r="BH231"/>
  <c r="BG231"/>
  <c r="BF231"/>
  <c r="T231"/>
  <c r="R231"/>
  <c r="P231"/>
  <c r="BI227"/>
  <c r="BH227"/>
  <c r="BG227"/>
  <c r="BF227"/>
  <c r="T227"/>
  <c r="R227"/>
  <c r="P227"/>
  <c r="BI222"/>
  <c r="BH222"/>
  <c r="BG222"/>
  <c r="BF222"/>
  <c r="T222"/>
  <c r="T221"/>
  <c r="R222"/>
  <c r="R221"/>
  <c r="P222"/>
  <c r="P221"/>
  <c r="BI218"/>
  <c r="BH218"/>
  <c r="BG218"/>
  <c r="BF218"/>
  <c r="T218"/>
  <c r="T217"/>
  <c r="R218"/>
  <c r="R217"/>
  <c r="P218"/>
  <c r="P217"/>
  <c r="BI213"/>
  <c r="BH213"/>
  <c r="BG213"/>
  <c r="BF213"/>
  <c r="T213"/>
  <c r="R213"/>
  <c r="P213"/>
  <c r="BI209"/>
  <c r="BH209"/>
  <c r="BG209"/>
  <c r="BF209"/>
  <c r="T209"/>
  <c r="R209"/>
  <c r="P209"/>
  <c r="BI205"/>
  <c r="BH205"/>
  <c r="BG205"/>
  <c r="BF205"/>
  <c r="T205"/>
  <c r="R205"/>
  <c r="P205"/>
  <c r="BI201"/>
  <c r="BH201"/>
  <c r="BG201"/>
  <c r="BF201"/>
  <c r="T201"/>
  <c r="R201"/>
  <c r="P201"/>
  <c r="BI197"/>
  <c r="BH197"/>
  <c r="BG197"/>
  <c r="BF197"/>
  <c r="T197"/>
  <c r="R197"/>
  <c r="P197"/>
  <c r="BI190"/>
  <c r="BH190"/>
  <c r="BG190"/>
  <c r="BF190"/>
  <c r="T190"/>
  <c r="R190"/>
  <c r="P190"/>
  <c r="BI186"/>
  <c r="BH186"/>
  <c r="BG186"/>
  <c r="BF186"/>
  <c r="T186"/>
  <c r="R186"/>
  <c r="P186"/>
  <c r="BI184"/>
  <c r="BH184"/>
  <c r="BG184"/>
  <c r="BF184"/>
  <c r="T184"/>
  <c r="R184"/>
  <c r="P184"/>
  <c r="BI178"/>
  <c r="BH178"/>
  <c r="BG178"/>
  <c r="BF178"/>
  <c r="T178"/>
  <c r="R178"/>
  <c r="P178"/>
  <c r="BI168"/>
  <c r="BH168"/>
  <c r="BG168"/>
  <c r="BF168"/>
  <c r="T168"/>
  <c r="R168"/>
  <c r="P168"/>
  <c r="BI165"/>
  <c r="BH165"/>
  <c r="BG165"/>
  <c r="BF165"/>
  <c r="T165"/>
  <c r="R165"/>
  <c r="P165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4"/>
  <c r="BH154"/>
  <c r="BG154"/>
  <c r="BF154"/>
  <c r="T154"/>
  <c r="R154"/>
  <c r="P154"/>
  <c r="BI109"/>
  <c r="BH109"/>
  <c r="BG109"/>
  <c r="BF109"/>
  <c r="T109"/>
  <c r="R109"/>
  <c r="P109"/>
  <c r="BI103"/>
  <c r="BH103"/>
  <c r="BG103"/>
  <c r="BF103"/>
  <c r="T103"/>
  <c r="T102"/>
  <c r="R103"/>
  <c r="R102"/>
  <c r="P103"/>
  <c r="P102"/>
  <c r="J97"/>
  <c r="J96"/>
  <c r="F96"/>
  <c r="F94"/>
  <c r="E92"/>
  <c r="J55"/>
  <c r="J54"/>
  <c r="F54"/>
  <c r="F52"/>
  <c r="E50"/>
  <c r="J18"/>
  <c r="E18"/>
  <c r="F97"/>
  <c r="J17"/>
  <c r="J12"/>
  <c r="J94"/>
  <c r="E7"/>
  <c r="E48"/>
  <c i="1" r="L50"/>
  <c r="AM50"/>
  <c r="AM49"/>
  <c r="L49"/>
  <c r="AM47"/>
  <c r="L47"/>
  <c r="L45"/>
  <c r="L44"/>
  <c i="2" r="BK349"/>
  <c r="J298"/>
  <c r="J278"/>
  <c r="BK337"/>
  <c r="J263"/>
  <c r="BK218"/>
  <c r="BK178"/>
  <c r="BK201"/>
  <c r="BK328"/>
  <c i="3" r="J118"/>
  <c r="J102"/>
  <c i="2" r="J321"/>
  <c r="J292"/>
  <c r="J334"/>
  <c r="J266"/>
  <c r="BK241"/>
  <c r="BK209"/>
  <c r="J255"/>
  <c i="1" r="AS54"/>
  <c i="2" r="J300"/>
  <c r="J186"/>
  <c r="J275"/>
  <c r="J247"/>
  <c r="BK197"/>
  <c r="BK247"/>
  <c r="J159"/>
  <c r="BK103"/>
  <c i="3" r="J99"/>
  <c i="2" r="BK251"/>
  <c r="BK231"/>
  <c i="3" r="BK102"/>
  <c r="BK108"/>
  <c i="2" r="BK317"/>
  <c r="BK289"/>
  <c r="J184"/>
  <c r="J272"/>
  <c r="BK227"/>
  <c r="BK244"/>
  <c r="BK109"/>
  <c r="BK236"/>
  <c i="3" r="BK105"/>
  <c r="J105"/>
  <c i="2" r="BK298"/>
  <c r="BK278"/>
  <c r="J269"/>
  <c r="J251"/>
  <c r="BK154"/>
  <c r="J209"/>
  <c r="J178"/>
  <c i="3" r="BK118"/>
  <c i="2" r="J317"/>
  <c r="BK292"/>
  <c r="J281"/>
  <c r="BK334"/>
  <c r="J260"/>
  <c r="J109"/>
  <c r="J205"/>
  <c r="J331"/>
  <c r="J165"/>
  <c i="3" r="BK89"/>
  <c i="2" r="J168"/>
  <c r="J197"/>
  <c r="J156"/>
  <c i="3" r="BK115"/>
  <c i="2" r="BK300"/>
  <c r="J287"/>
  <c r="BK345"/>
  <c r="BK266"/>
  <c r="J244"/>
  <c r="J103"/>
  <c r="J218"/>
  <c r="J162"/>
  <c i="3" r="J87"/>
  <c i="2" r="BK313"/>
  <c r="BK287"/>
  <c r="J349"/>
  <c r="BK272"/>
  <c r="BK190"/>
  <c r="J231"/>
  <c r="BK165"/>
  <c i="3" r="J111"/>
  <c r="J93"/>
  <c i="2" r="BK310"/>
  <c r="J289"/>
  <c r="BK156"/>
  <c r="BK269"/>
  <c r="J236"/>
  <c r="BK159"/>
  <c r="J222"/>
  <c r="J227"/>
  <c i="3" r="BK99"/>
  <c r="BK96"/>
  <c i="2" r="BK213"/>
  <c r="J328"/>
  <c i="3" r="J115"/>
  <c r="J89"/>
  <c i="2" r="J313"/>
  <c r="BK281"/>
  <c r="BK275"/>
  <c r="BK255"/>
  <c r="J201"/>
  <c r="BK321"/>
  <c r="BK168"/>
  <c r="BK205"/>
  <c i="3" r="BK93"/>
  <c i="2" r="J310"/>
  <c r="J285"/>
  <c r="J341"/>
  <c r="BK260"/>
  <c r="BK222"/>
  <c r="BK341"/>
  <c r="J190"/>
  <c r="J154"/>
  <c i="3" r="J96"/>
  <c i="2" r="BK331"/>
  <c r="BK285"/>
  <c r="J345"/>
  <c r="BK263"/>
  <c r="J213"/>
  <c r="J337"/>
  <c r="BK186"/>
  <c r="J241"/>
  <c i="3" r="J108"/>
  <c r="BK111"/>
  <c i="2" r="BK162"/>
  <c r="BK184"/>
  <c i="3" r="BK87"/>
  <c i="2" l="1" r="BK108"/>
  <c r="J108"/>
  <c r="J63"/>
  <c r="T177"/>
  <c r="BK189"/>
  <c r="BK226"/>
  <c r="J226"/>
  <c r="J69"/>
  <c r="BK240"/>
  <c r="J240"/>
  <c r="J72"/>
  <c r="BK259"/>
  <c r="J259"/>
  <c r="J75"/>
  <c r="BK284"/>
  <c r="J284"/>
  <c r="J76"/>
  <c r="R291"/>
  <c r="P320"/>
  <c i="3" r="P92"/>
  <c i="2" r="R108"/>
  <c r="BK177"/>
  <c r="J177"/>
  <c r="J64"/>
  <c r="P189"/>
  <c r="R226"/>
  <c r="P240"/>
  <c r="P239"/>
  <c r="R259"/>
  <c r="T284"/>
  <c r="P291"/>
  <c r="T320"/>
  <c i="3" r="BK86"/>
  <c r="J86"/>
  <c r="J61"/>
  <c r="R86"/>
  <c r="T92"/>
  <c i="2" r="P108"/>
  <c r="P107"/>
  <c r="P177"/>
  <c r="T189"/>
  <c r="T226"/>
  <c r="R240"/>
  <c r="R239"/>
  <c r="T259"/>
  <c r="R284"/>
  <c r="T291"/>
  <c r="R320"/>
  <c i="3" r="P86"/>
  <c r="P85"/>
  <c r="P84"/>
  <c i="1" r="AU56"/>
  <c i="3" r="BK92"/>
  <c r="J92"/>
  <c r="J62"/>
  <c i="2" r="T108"/>
  <c r="T107"/>
  <c r="R177"/>
  <c r="R189"/>
  <c r="R188"/>
  <c r="P226"/>
  <c r="T240"/>
  <c r="T239"/>
  <c r="P259"/>
  <c r="P284"/>
  <c r="BK291"/>
  <c r="J291"/>
  <c r="J77"/>
  <c r="BK320"/>
  <c r="J320"/>
  <c r="J79"/>
  <c i="3" r="T86"/>
  <c r="T85"/>
  <c r="T84"/>
  <c r="R92"/>
  <c i="2" r="BK217"/>
  <c r="J217"/>
  <c r="J67"/>
  <c r="BK221"/>
  <c r="J221"/>
  <c r="J68"/>
  <c r="BK235"/>
  <c r="J235"/>
  <c r="J70"/>
  <c r="BK102"/>
  <c r="J102"/>
  <c r="J61"/>
  <c r="BK254"/>
  <c r="J254"/>
  <c r="J73"/>
  <c i="3" r="BK117"/>
  <c r="J117"/>
  <c r="J64"/>
  <c r="BK114"/>
  <c r="J114"/>
  <c r="J63"/>
  <c i="2" r="BK316"/>
  <c r="J316"/>
  <c r="J78"/>
  <c r="BK348"/>
  <c r="J348"/>
  <c r="J80"/>
  <c r="J189"/>
  <c r="J66"/>
  <c r="BK107"/>
  <c r="J107"/>
  <c r="J62"/>
  <c i="3" r="J52"/>
  <c r="F55"/>
  <c r="BE93"/>
  <c r="BE99"/>
  <c r="BE105"/>
  <c r="BE118"/>
  <c r="E48"/>
  <c r="BE87"/>
  <c r="BE89"/>
  <c r="BE96"/>
  <c r="BE102"/>
  <c r="BE108"/>
  <c r="BE111"/>
  <c r="BE115"/>
  <c i="2" r="J52"/>
  <c r="E90"/>
  <c r="BE109"/>
  <c r="BE156"/>
  <c r="BE190"/>
  <c r="BE201"/>
  <c r="BE244"/>
  <c r="BE321"/>
  <c r="BE328"/>
  <c r="BE168"/>
  <c r="BE178"/>
  <c r="BE205"/>
  <c r="BE209"/>
  <c r="BE213"/>
  <c r="BE218"/>
  <c r="BE231"/>
  <c r="BE236"/>
  <c r="BE337"/>
  <c r="BE349"/>
  <c r="BE184"/>
  <c r="BE222"/>
  <c r="BE227"/>
  <c r="BE241"/>
  <c r="BE247"/>
  <c r="BE251"/>
  <c r="BE255"/>
  <c r="BE260"/>
  <c r="BE263"/>
  <c r="BE266"/>
  <c r="BE269"/>
  <c r="BE272"/>
  <c r="BE275"/>
  <c r="BE334"/>
  <c r="BE341"/>
  <c r="BE345"/>
  <c r="F55"/>
  <c r="BE103"/>
  <c r="BE154"/>
  <c r="BE159"/>
  <c r="BE162"/>
  <c r="BE165"/>
  <c r="BE186"/>
  <c r="BE197"/>
  <c r="BE278"/>
  <c r="BE281"/>
  <c r="BE285"/>
  <c r="BE287"/>
  <c r="BE289"/>
  <c r="BE292"/>
  <c r="BE298"/>
  <c r="BE300"/>
  <c r="BE310"/>
  <c r="BE313"/>
  <c r="BE317"/>
  <c r="BE331"/>
  <c i="3" r="F37"/>
  <c i="1" r="BD56"/>
  <c i="2" r="F37"/>
  <c i="1" r="BD55"/>
  <c i="2" r="J34"/>
  <c i="1" r="AW55"/>
  <c i="3" r="F36"/>
  <c i="1" r="BC56"/>
  <c i="3" r="F34"/>
  <c i="1" r="BA56"/>
  <c i="3" r="J34"/>
  <c i="1" r="AW56"/>
  <c i="3" r="F35"/>
  <c i="1" r="BB56"/>
  <c i="2" r="F35"/>
  <c i="1" r="BB55"/>
  <c i="2" r="F36"/>
  <c i="1" r="BC55"/>
  <c i="2" r="F34"/>
  <c i="1" r="BA55"/>
  <c i="2" l="1" r="P258"/>
  <c r="T188"/>
  <c i="3" r="R85"/>
  <c r="R84"/>
  <c i="2" r="R258"/>
  <c r="P188"/>
  <c r="P101"/>
  <c r="P100"/>
  <c i="1" r="AU55"/>
  <c i="2" r="T258"/>
  <c r="T101"/>
  <c r="T100"/>
  <c r="R107"/>
  <c r="R101"/>
  <c r="R100"/>
  <c r="BK258"/>
  <c r="J258"/>
  <c r="J74"/>
  <c i="3" r="BK85"/>
  <c r="J85"/>
  <c r="J60"/>
  <c i="2" r="BK239"/>
  <c r="J239"/>
  <c r="J71"/>
  <c i="1" r="BD54"/>
  <c r="W33"/>
  <c i="2" r="F33"/>
  <c i="1" r="AZ55"/>
  <c r="AU54"/>
  <c i="3" r="J33"/>
  <c i="1" r="AV56"/>
  <c r="AT56"/>
  <c r="BA54"/>
  <c r="W30"/>
  <c i="2" r="J33"/>
  <c i="1" r="AV55"/>
  <c r="AT55"/>
  <c r="BC54"/>
  <c r="AY54"/>
  <c r="BB54"/>
  <c r="W31"/>
  <c i="3" r="F33"/>
  <c i="1" r="AZ56"/>
  <c i="2" l="1" r="BK188"/>
  <c r="J188"/>
  <c r="J65"/>
  <c i="3" r="BK84"/>
  <c r="J84"/>
  <c i="1" r="W32"/>
  <c r="AX54"/>
  <c i="3" r="J30"/>
  <c i="1" r="AG56"/>
  <c r="AZ54"/>
  <c r="AV54"/>
  <c r="AK29"/>
  <c r="AW54"/>
  <c r="AK30"/>
  <c i="3" l="1" r="J39"/>
  <c i="2" r="BK101"/>
  <c r="J101"/>
  <c r="J60"/>
  <c i="3" r="J59"/>
  <c i="1" r="AN56"/>
  <c r="W29"/>
  <c r="AT54"/>
  <c i="2" l="1" r="BK100"/>
  <c r="J100"/>
  <c r="J59"/>
  <c l="1" r="J30"/>
  <c i="1" r="AG55"/>
  <c r="AG54"/>
  <c r="AK26"/>
  <c r="AK35"/>
  <c l="1" r="AN54"/>
  <c i="2" r="J39"/>
  <c i="1" r="AN5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<sst xmlns="http://schemas.openxmlformats.org/spreadsheetml/2006/main">
  <si>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</si>
  <si>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</si>
  <si>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</si>
  <si>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</si>
  <si>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</si>
  <si>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{19421ad5-d529-407b-9bed-12e86e0dadf6}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</si>
  <si>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</si>
  <si>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</si>
  <si>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</si>
  <si>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</si>
  <si>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</si>
  <si>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</si>
  <si>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</si>
  <si>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</si>
  <si>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2023-41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</si>
  <si>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</si>
  <si>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</si>
  <si>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Stavební úpravy objektu Veleslavínova 42, Plzeň - IV.ETAPA oprava fasády</t>
  </si>
  <si>
    <t>KSO:</t>
  </si>
  <si>
    <t/>
  </si>
  <si>
    <t>CC-CZ:</t>
  </si>
  <si>
    <t>Místo:</t>
  </si>
  <si>
    <t>Veleslavínova 42, Plzeň</t>
  </si>
  <si>
    <t>Datum:</t>
  </si>
  <si>
    <t>24. 6. 2023</t>
  </si>
  <si>
    <t>Zadavatel:</t>
  </si>
  <si>
    <t>IČ:</t>
  </si>
  <si>
    <t xml:space="preserve">ZČU v Plzni, Univerzitní 8, 306 14 Plzeň </t>
  </si>
  <si>
    <t>DIČ:</t>
  </si>
  <si>
    <t>Uchazeč:</t>
  </si>
  <si>
    <t>Vyplň údaj</t>
  </si>
  <si>
    <t>Projektant:</t>
  </si>
  <si>
    <t xml:space="preserve">AIP spol. s.r.o. Plzeň </t>
  </si>
  <si>
    <t>True</t>
  </si>
  <si>
    <t>Zpracovatel:</t>
  </si>
  <si>
    <t>Michal Jirka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</si>
  <si>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</si>
  <si>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</si>
  <si>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</si>
  <si>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</si>
  <si>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</si>
  <si>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</si>
  <si>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</si>
  <si>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</si>
  <si>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</si>
  <si>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</si>
  <si>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</si>
  <si>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</si>
  <si>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</si>
  <si>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</si>
  <si>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</si>
  <si>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</si>
  <si>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</si>
  <si>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</si>
  <si>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</si>
  <si>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</si>
  <si>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</si>
  <si>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</si>
  <si>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</si>
  <si>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</si>
  <si>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</si>
  <si>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</si>
  <si>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</si>
  <si>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</si>
  <si>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</si>
  <si>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</si>
  <si>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</si>
  <si>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</si>
  <si>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</si>
  <si>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</si>
  <si>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</si>
  <si>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</si>
  <si>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</si>
  <si>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</si>
  <si>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</si>
  <si>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</si>
  <si>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</si>
  <si>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D.1.1.</t>
  </si>
  <si>
    <t xml:space="preserve">Architektonicko-stavební řešení </t>
  </si>
  <si>
    <t>STA</t>
  </si>
  <si>
    <t>1</t>
  </si>
  <si>
    <t>{146a7272-6c63-4c45-86b5-8ac272cdc99e}</t>
  </si>
  <si>
    <t>2</t>
  </si>
  <si>
    <t>VON</t>
  </si>
  <si>
    <t>Vedlejší a ostatní rozpočtové náklady</t>
  </si>
  <si>
    <t>{8d22818f-a882-4457-9272-c0a3192ca71d}</t>
  </si>
  <si>
    <t>lešení</t>
  </si>
  <si>
    <t>3808,5</t>
  </si>
  <si>
    <t>fasáda</t>
  </si>
  <si>
    <t>2912,398</t>
  </si>
  <si>
    <t>KRYCÍ LIST SOUPISU PRACÍ</t>
  </si>
  <si>
    <t>Objekt:</t>
  </si>
  <si>
    <t xml:space="preserve">D.1.1. - Architektonicko-stavební řešení 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</si>
  <si>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</si>
  <si>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</si>
  <si>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</si>
  <si>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</si>
  <si>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</si>
  <si>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</si>
  <si>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</si>
  <si>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  62 - Úpravy povrchů vnější</t>
  </si>
  <si>
    <t xml:space="preserve">      64 - Výplně otvorů</t>
  </si>
  <si>
    <t xml:space="preserve">    9 - Ostatní konstrukce a práce, bourání</t>
  </si>
  <si>
    <t xml:space="preserve">      94 - Lešení a stavební výtahy</t>
  </si>
  <si>
    <t xml:space="preserve">      95 - Různé dokončovací konstrukce a práce pozemních staveb</t>
  </si>
  <si>
    <t xml:space="preserve">      96 - Bourání konstrukcí</t>
  </si>
  <si>
    <t xml:space="preserve">      97 - Prorážení otvorů a ostatní bourací práce</t>
  </si>
  <si>
    <t xml:space="preserve">      98 - Demolice a sanace</t>
  </si>
  <si>
    <t xml:space="preserve">      99 - Staveništní přesun hmot</t>
  </si>
  <si>
    <t xml:space="preserve">        997 - Přesun sutě</t>
  </si>
  <si>
    <t xml:space="preserve">        998 - Přesun hmot</t>
  </si>
  <si>
    <t>PSV - Práce a dodávky PSV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</si>
  <si>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</si>
  <si>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</si>
  <si>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</si>
  <si>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772 - Podlahy z kamene</t>
  </si>
  <si>
    <t xml:space="preserve">    783 - Dokončovací práce - nátěry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</si>
  <si>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</si>
  <si>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</si>
  <si>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</si>
  <si>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</si>
  <si>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</si>
  <si>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</si>
  <si>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</si>
  <si>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</si>
  <si>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</si>
  <si>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</si>
  <si>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</si>
  <si>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</si>
  <si>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</si>
  <si>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</si>
  <si>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</si>
  <si>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</si>
  <si>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</si>
  <si>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</si>
  <si>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</si>
  <si>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</si>
  <si>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317235811</t>
  </si>
  <si>
    <t>Doplnění zdiva hlavních a kordónových říms cihlami pálenými na maltu</t>
  </si>
  <si>
    <t>m3</t>
  </si>
  <si>
    <t>CS ÚRS 2023 01</t>
  </si>
  <si>
    <t>4</t>
  </si>
  <si>
    <t>323523658</t>
  </si>
  <si>
    <t>PP</t>
  </si>
  <si>
    <t>Doplnění zdiva hlavních a kordonových říms s dodáním hmot, cihlami pálenými na maltu</t>
  </si>
  <si>
    <t>Online PSC</t>
  </si>
  <si>
    <t>https://podminky.urs.cz/item/CS_URS_2023_01/317235811</t>
  </si>
  <si>
    <t>VV</t>
  </si>
  <si>
    <t>0,5"množství je stanoveno předběžně bude fakturováno dle skutečného stavu</t>
  </si>
  <si>
    <t>6</t>
  </si>
  <si>
    <t>Úpravy povrchů, podlahy a osazování výplní</t>
  </si>
  <si>
    <t>62</t>
  </si>
  <si>
    <t>Úpravy povrchů vnější</t>
  </si>
  <si>
    <t>622326652</t>
  </si>
  <si>
    <t>Oprava vnější vápenocementové omítky s celoplošným přeštukováním členitosti 5 v rozsahu přes 10 do 20 %</t>
  </si>
  <si>
    <t>m2</t>
  </si>
  <si>
    <t>8</t>
  </si>
  <si>
    <t>Oprava vápenocementové omítky s celoplošným přeštukováním vnějších ploch stupně členitosti 5, v rozsahu opravované plochy přes 10 do 20%</t>
  </si>
  <si>
    <t>https://podminky.urs.cz/item/CS_URS_2023_01/622326652</t>
  </si>
  <si>
    <t xml:space="preserve">fasády celkem </t>
  </si>
  <si>
    <t>34,0*18,0*2</t>
  </si>
  <si>
    <t>15,4*18,0*2</t>
  </si>
  <si>
    <t>20,0*18,0*2</t>
  </si>
  <si>
    <t>(2,6*2+20,6)*19,5+1,0*1,5*2</t>
  </si>
  <si>
    <t>(2,6*2+11,4)*19,5+1,0*1,5*2</t>
  </si>
  <si>
    <t>Mezisoučet</t>
  </si>
  <si>
    <t xml:space="preserve">odpočet otvorů </t>
  </si>
  <si>
    <t>-0,4*0,5*18</t>
  </si>
  <si>
    <t>-1,55*(2,65+2,8)/2*82</t>
  </si>
  <si>
    <t>-1,55*1,975*37</t>
  </si>
  <si>
    <t>-3,14*0,775*0,775/2*37</t>
  </si>
  <si>
    <t>-1,8*0,3*3</t>
  </si>
  <si>
    <t>-3,14*0,9*0,9/2*3</t>
  </si>
  <si>
    <t>-1,55*0,725</t>
  </si>
  <si>
    <t>-3,14*0,775*0,775/2</t>
  </si>
  <si>
    <t>-1,95*2,365</t>
  </si>
  <si>
    <t>-3,14*0,975*0,975/2</t>
  </si>
  <si>
    <t>-1,95*3,125*5</t>
  </si>
  <si>
    <t>-3,14*0,875*0,975/2*5</t>
  </si>
  <si>
    <t>-1,9*2,0</t>
  </si>
  <si>
    <t>-1,55*3,3*3</t>
  </si>
  <si>
    <t>-1,8*2,7</t>
  </si>
  <si>
    <t xml:space="preserve">ostění a nadpraží </t>
  </si>
  <si>
    <t>(0,5*2+0,4)*0,15*18</t>
  </si>
  <si>
    <t>(2,65*2+1,6)*0,15*82</t>
  </si>
  <si>
    <t>1,975*0,15*2*37</t>
  </si>
  <si>
    <t>3,14*1,55/2*0,15*37</t>
  </si>
  <si>
    <t>0,3*0,30*2*3</t>
  </si>
  <si>
    <t>3,14*1,8/2*0,30*3</t>
  </si>
  <si>
    <t>0,725*0,30*2</t>
  </si>
  <si>
    <t>3,14*1,8/2*0,30</t>
  </si>
  <si>
    <t>2,365*0,30*2</t>
  </si>
  <si>
    <t>3,14*1,95/2*0,3</t>
  </si>
  <si>
    <t>3,125*0,30*2*5</t>
  </si>
  <si>
    <t>3,14*1,95/2*0,30*5</t>
  </si>
  <si>
    <t>(2,0*2+1,9)*0,30</t>
  </si>
  <si>
    <t>3,3*2*0,3*3</t>
  </si>
  <si>
    <t>2,7*2*0,3</t>
  </si>
  <si>
    <t>Součet</t>
  </si>
  <si>
    <t>6224311R</t>
  </si>
  <si>
    <t>Oprava omítek z uměl. kamene,opracovaných do 5 %</t>
  </si>
  <si>
    <t>Vlastní položka</t>
  </si>
  <si>
    <t>10</t>
  </si>
  <si>
    <t>629135101</t>
  </si>
  <si>
    <t>Vyrovnávací vrstva pod klempířské prvky z MC š do 150 mm</t>
  </si>
  <si>
    <t>m</t>
  </si>
  <si>
    <t>18</t>
  </si>
  <si>
    <t>Vyrovnávací vrstva z cementové malty pod klempířskými prvky šířky do 150 mm</t>
  </si>
  <si>
    <t>https://podminky.urs.cz/item/CS_URS_2023_01/629135101</t>
  </si>
  <si>
    <t>5</t>
  </si>
  <si>
    <t>629135102</t>
  </si>
  <si>
    <t>Vyrovnávací vrstva pod klempířské prvky z MC š přes 150 do 300 mm</t>
  </si>
  <si>
    <t>20</t>
  </si>
  <si>
    <t>Vyrovnávací vrstva z cementové malty pod klempířskými prvky šířky přes 150 do 300 mm</t>
  </si>
  <si>
    <t>https://podminky.urs.cz/item/CS_URS_2023_01/629135102</t>
  </si>
  <si>
    <t>629991011</t>
  </si>
  <si>
    <t>Zakrytí výplní otvorů a svislých ploch fólií přilepenou lepící páskou</t>
  </si>
  <si>
    <t>Zakrytí vnějších ploch před znečištěním včetně pozdějšího odkrytí výplní otvorů a svislých ploch fólií přilepenou lepící páskou</t>
  </si>
  <si>
    <t>https://podminky.urs.cz/item/CS_URS_2023_01/629991011</t>
  </si>
  <si>
    <t>7</t>
  </si>
  <si>
    <t>629995101</t>
  </si>
  <si>
    <t>Očištění vnějších ploch tlakovou vodou</t>
  </si>
  <si>
    <t>16</t>
  </si>
  <si>
    <t>Očištění vnějších ploch tlakovou vodou omytím</t>
  </si>
  <si>
    <t>https://podminky.urs.cz/item/CS_URS_2023_01/629995101</t>
  </si>
  <si>
    <t>629991001</t>
  </si>
  <si>
    <t>Zakrytí podélných ploch fólií volně položenou</t>
  </si>
  <si>
    <t>267654271</t>
  </si>
  <si>
    <t>Zakrytí vnějších ploch před znečištěním včetně pozdějšího odkrytí ploch podélných rovných (např. chodníků) fólií položenou volně</t>
  </si>
  <si>
    <t>https://podminky.urs.cz/item/CS_URS_2023_01/629991001</t>
  </si>
  <si>
    <t xml:space="preserve">plochy (chodníky) pod lešením </t>
  </si>
  <si>
    <t>(42,2+53,4)*2*2,0</t>
  </si>
  <si>
    <t>(4,1*2+23,6)*2,0</t>
  </si>
  <si>
    <t>(4,1*2+13,4)*2,0</t>
  </si>
  <si>
    <t>500</t>
  </si>
  <si>
    <t>64</t>
  </si>
  <si>
    <t>Výplně otvorů</t>
  </si>
  <si>
    <t>9</t>
  </si>
  <si>
    <t>641941111</t>
  </si>
  <si>
    <t>Osazování kovových rámů oken do 1 m2 na MC</t>
  </si>
  <si>
    <t>kus</t>
  </si>
  <si>
    <t>-1643313332</t>
  </si>
  <si>
    <t>Osazování rámů kovových okenních na cementovou maltu, o ploše do 1 m2</t>
  </si>
  <si>
    <t>https://podminky.urs.cz/item/CS_URS_2023_01/641941111</t>
  </si>
  <si>
    <t>osazení mřížek viz. odkaz 11 a 12</t>
  </si>
  <si>
    <t>10+2</t>
  </si>
  <si>
    <t>M</t>
  </si>
  <si>
    <t>odkaz 11</t>
  </si>
  <si>
    <t>okenní mřížka 125/55 cm,kovová + L profil, nátěr dle odstínu fasády, viz. odkaz 11</t>
  </si>
  <si>
    <t>ks</t>
  </si>
  <si>
    <t>32</t>
  </si>
  <si>
    <t>1099901076</t>
  </si>
  <si>
    <t>11</t>
  </si>
  <si>
    <t>odkaz 12</t>
  </si>
  <si>
    <t>okenní mřížka 55/55 cm,kovová + L profil, nátěr dle odstínu fasády, viz. odkaz 12</t>
  </si>
  <si>
    <t>1245673783</t>
  </si>
  <si>
    <t>Dtto.L 50/55 cm č.12</t>
  </si>
  <si>
    <t>Ostatní konstrukce a práce, bourání</t>
  </si>
  <si>
    <t>94</t>
  </si>
  <si>
    <t>Lešení a stavební výtahy</t>
  </si>
  <si>
    <t>12</t>
  </si>
  <si>
    <t>941111122</t>
  </si>
  <si>
    <t>Montáž lešení řadového trubkového lehkého s podlahami zatížení do 200 kg/m2 š od 0,9 do 1,2 m v přes 10 do 25 m</t>
  </si>
  <si>
    <t>24</t>
  </si>
  <si>
    <t>Montáž lešení řadového trubkového lehkého pracovního s podlahami s provozním zatížením tř. 3 do 200 kg/m2 šířky tř. W09 od 0,9 do 1,2 m, výšky přes 10 do 25 m</t>
  </si>
  <si>
    <t>https://podminky.urs.cz/item/CS_URS_2023_01/941111122</t>
  </si>
  <si>
    <t>(42,2+53,4)*2*19,5</t>
  </si>
  <si>
    <t>(4,1*2+23,6)*1,5</t>
  </si>
  <si>
    <t>(4,1*2+13,4)*1,5</t>
  </si>
  <si>
    <t>13</t>
  </si>
  <si>
    <t>941111222</t>
  </si>
  <si>
    <t>Příplatek k lešení řadovému trubkovému lehkému s podlahami š 1,2 m v 25 m za první a ZKD den použití</t>
  </si>
  <si>
    <t>26</t>
  </si>
  <si>
    <t>Montáž lešení řadového trubkového lehkého pracovního s podlahami s provozním zatížením tř. 3 do 200 kg/m2 Příplatek za první a každý další den použití lešení k ceně -1122</t>
  </si>
  <si>
    <t>https://podminky.urs.cz/item/CS_URS_2023_01/941111222</t>
  </si>
  <si>
    <t>lešení*30*3</t>
  </si>
  <si>
    <t>14</t>
  </si>
  <si>
    <t>941111822</t>
  </si>
  <si>
    <t>Demontáž lešení řadového trubkového lehkého s podlahami zatížení do 200 kg/m2 š od 0,9 do 1,2 m v přes 10 do 25 m</t>
  </si>
  <si>
    <t>28</t>
  </si>
  <si>
    <t>Demontáž lešení řadového trubkového lehkého pracovního s podlahami s provozním zatížením tř. 3 do 200 kg/m2 šířky tř. W09 od 0,9 do 1,2 m, výšky přes 10 do 25 m</t>
  </si>
  <si>
    <t>https://podminky.urs.cz/item/CS_URS_2023_01/941111822</t>
  </si>
  <si>
    <t>944511111</t>
  </si>
  <si>
    <t>Montáž ochranné sítě z textilie z umělých vláken</t>
  </si>
  <si>
    <t>Montáž ochranné sítě zavěšené na konstrukci lešení z textilie z umělých vláken</t>
  </si>
  <si>
    <t>https://podminky.urs.cz/item/CS_URS_2023_01/944511111</t>
  </si>
  <si>
    <t>944511211</t>
  </si>
  <si>
    <t>Příplatek k ochranné síti za první a ZKD den použití</t>
  </si>
  <si>
    <t>34</t>
  </si>
  <si>
    <t>Montáž ochranné sítě Příplatek za první a každý další den použití sítě k ceně -1111</t>
  </si>
  <si>
    <t>https://podminky.urs.cz/item/CS_URS_2023_01/944511211</t>
  </si>
  <si>
    <t>17</t>
  </si>
  <si>
    <t>944511811</t>
  </si>
  <si>
    <t>Demontáž ochranné sítě z textilie z umělých vláken</t>
  </si>
  <si>
    <t>36</t>
  </si>
  <si>
    <t>Demontáž ochranné sítě zavěšené na konstrukci lešení z textilie z umělých vláken</t>
  </si>
  <si>
    <t>https://podminky.urs.cz/item/CS_URS_2023_01/944511811</t>
  </si>
  <si>
    <t>95</t>
  </si>
  <si>
    <t>Různé dokončovací konstrukce a práce pozemních staveb</t>
  </si>
  <si>
    <t>952901108</t>
  </si>
  <si>
    <t>Čištění budov omytí dvojitých nebo zdvojených oken nebo balkonových dveří pl přes 2,5 m2</t>
  </si>
  <si>
    <t>38</t>
  </si>
  <si>
    <t>Čištění budov při provádění oprav a udržovacích prací oken dvojitých nebo zdvojených omytím, plochy do přes 2,5 m2</t>
  </si>
  <si>
    <t>https://podminky.urs.cz/item/CS_URS_2023_01/952901108</t>
  </si>
  <si>
    <t>96</t>
  </si>
  <si>
    <t>Bourání konstrukcí</t>
  </si>
  <si>
    <t>19</t>
  </si>
  <si>
    <t>966031314</t>
  </si>
  <si>
    <t>Vybourání částí říms z cihel vyložených do 250 mm tl přes 300 mm</t>
  </si>
  <si>
    <t>239544049</t>
  </si>
  <si>
    <t>Vybourání částí říms z cihel vyložených do 250 mm tl. přes 300 mm</t>
  </si>
  <si>
    <t>https://podminky.urs.cz/item/CS_URS_2023_01/966031314</t>
  </si>
  <si>
    <t>3"množství je stanoveno předběžně bude fakturováno dle skutečného stavu</t>
  </si>
  <si>
    <t>97</t>
  </si>
  <si>
    <t>Prorážení otvorů a ostatní bourací práce</t>
  </si>
  <si>
    <t>978019331</t>
  </si>
  <si>
    <t>Otlučení (osekání) vnější vápenné nebo vápenocementové omítky stupně členitosti 3 až 5 v rozsahu přes 10 do 20 %</t>
  </si>
  <si>
    <t>-189814923</t>
  </si>
  <si>
    <t>Otlučení vápenných nebo vápenocementových omítek vnějších ploch s vyškrabáním spar a s očištěním zdiva stupně členitosti 3 až 5, v rozsahu přes 10 do 20 %</t>
  </si>
  <si>
    <t>https://podminky.urs.cz/item/CS_URS_2023_01/978019331</t>
  </si>
  <si>
    <t>2912,398"nesoudržné plochy předpoklad do 20%</t>
  </si>
  <si>
    <t>978035117</t>
  </si>
  <si>
    <t>Odstranění tenkovrstvé omítky tl do 2 mm obroušením v rozsahu přes 50 do 100 %</t>
  </si>
  <si>
    <t>1908795013</t>
  </si>
  <si>
    <t>Odstranění tenkovrstvých omítek nebo štuku tloušťky do 2 mm obroušením, rozsahu přes 50 do 100%</t>
  </si>
  <si>
    <t>https://podminky.urs.cz/item/CS_URS_2023_01/978035117</t>
  </si>
  <si>
    <t>fasáda"soudržné plochy cca 80%</t>
  </si>
  <si>
    <t>98</t>
  </si>
  <si>
    <t>Demolice a sanace</t>
  </si>
  <si>
    <t>22</t>
  </si>
  <si>
    <t>985131221</t>
  </si>
  <si>
    <t>Očištění ploch stěn, rubu kleneb a podlah nesušeným křemičitým pískem (metodou torbo)</t>
  </si>
  <si>
    <t>Očištění ploch stěn, rubu kleneb a podlah tryskání pískem nesušeným (torbo)</t>
  </si>
  <si>
    <t>https://podminky.urs.cz/item/CS_URS_2023_01/985131221</t>
  </si>
  <si>
    <t>99</t>
  </si>
  <si>
    <t>Staveništní přesun hmot</t>
  </si>
  <si>
    <t>997</t>
  </si>
  <si>
    <t>Přesun sutě</t>
  </si>
  <si>
    <t>23</t>
  </si>
  <si>
    <t>997013217</t>
  </si>
  <si>
    <t>Vnitrostaveništní doprava suti a vybouraných hmot pro budovy v přes 21 do 24 m ručně</t>
  </si>
  <si>
    <t>t</t>
  </si>
  <si>
    <t>-218637745</t>
  </si>
  <si>
    <t>Vnitrostaveništní doprava suti a vybouraných hmot vodorovně do 50 m svisle ručně pro budovy a haly výšky přes 21 do 24 m</t>
  </si>
  <si>
    <t>https://podminky.urs.cz/item/CS_URS_2023_01/997013217</t>
  </si>
  <si>
    <t>997013501</t>
  </si>
  <si>
    <t>Odvoz suti a vybouraných hmot na skládku nebo meziskládku do 1 km se složením</t>
  </si>
  <si>
    <t>-620704413</t>
  </si>
  <si>
    <t>Odvoz suti a vybouraných hmot na skládku nebo meziskládku se složením, na vzdálenost do 1 km</t>
  </si>
  <si>
    <t>https://podminky.urs.cz/item/CS_URS_2023_01/997013501</t>
  </si>
  <si>
    <t>25</t>
  </si>
  <si>
    <t>997013509</t>
  </si>
  <si>
    <t>Příplatek k odvozu suti a vybouraných hmot na skládku ZKD 1 km přes 1 km</t>
  </si>
  <si>
    <t>-323764766</t>
  </si>
  <si>
    <t>Odvoz suti a vybouraných hmot na skládku nebo meziskládku se složením, na vzdálenost Příplatek k ceně za každý další i započatý 1 km přes 1 km</t>
  </si>
  <si>
    <t>https://podminky.urs.cz/item/CS_URS_2023_01/997013509</t>
  </si>
  <si>
    <t>52,938*14 'Přepočtené koeficientem množství</t>
  </si>
  <si>
    <t>997013871</t>
  </si>
  <si>
    <t>Poplatek za uložení stavebního odpadu na recyklační skládce (skládkovné) směsného stavebního a demoličního kód odpadu 17 09 04</t>
  </si>
  <si>
    <t>-579282324</t>
  </si>
  <si>
    <t>Poplatek za uložení stavebního odpadu na recyklační skládce (skládkovné) směsného stavebního a demoličního zatříděného do Katalogu odpadů pod kódem 17 09 04</t>
  </si>
  <si>
    <t>https://podminky.urs.cz/item/CS_URS_2023_01/997013871</t>
  </si>
  <si>
    <t>998</t>
  </si>
  <si>
    <t>Přesun hmot</t>
  </si>
  <si>
    <t>27</t>
  </si>
  <si>
    <t>998018003</t>
  </si>
  <si>
    <t>Přesun hmot ruční pro budovy v přes 12 do 24 m</t>
  </si>
  <si>
    <t>40</t>
  </si>
  <si>
    <t>Přesun hmot pro budovy občanské výstavby, bydlení, výrobu a služby ruční - bez užití mechanizace vodorovná dopravní vzdálenost do 100 m pro budovy s jakoukoliv nosnou konstrukcí výšky přes 12 do 24 m</t>
  </si>
  <si>
    <t>https://podminky.urs.cz/item/CS_URS_2023_01/998018003</t>
  </si>
  <si>
    <t>PSV</t>
  </si>
  <si>
    <t>Práce a dodávky PSV</t>
  </si>
  <si>
    <t>764</t>
  </si>
  <si>
    <t>Konstrukce klempířské</t>
  </si>
  <si>
    <t>764002851</t>
  </si>
  <si>
    <t>Demontáž oplechování parapetů do suti</t>
  </si>
  <si>
    <t>46</t>
  </si>
  <si>
    <t>Demontáž klempířských konstrukcí oplechování parapetů do suti</t>
  </si>
  <si>
    <t>https://podminky.urs.cz/item/CS_URS_2023_01/764002851</t>
  </si>
  <si>
    <t>29</t>
  </si>
  <si>
    <t>764002861</t>
  </si>
  <si>
    <t>Demontáž oplechování říms a ozdobných prvků do suti</t>
  </si>
  <si>
    <t>42</t>
  </si>
  <si>
    <t>Demontáž klempířských konstrukcí oplechování říms do suti</t>
  </si>
  <si>
    <t>https://podminky.urs.cz/item/CS_URS_2023_01/764002861</t>
  </si>
  <si>
    <t>30</t>
  </si>
  <si>
    <t>764004861</t>
  </si>
  <si>
    <t>Demontáž svodu do suti</t>
  </si>
  <si>
    <t>52</t>
  </si>
  <si>
    <t>Demontáž klempířských konstrukcí svodu do suti</t>
  </si>
  <si>
    <t>https://podminky.urs.cz/item/CS_URS_2023_01/764004861</t>
  </si>
  <si>
    <t>31</t>
  </si>
  <si>
    <t>764216403</t>
  </si>
  <si>
    <t>Oplechování parapetů rovných mechanicky kotvené z Pz plechu rš 250 mm</t>
  </si>
  <si>
    <t>44</t>
  </si>
  <si>
    <t>Oplechování parapetů z pozinkovaného plechu rovných mechanicky kotvené, bez rohů rš 250 mm</t>
  </si>
  <si>
    <t>https://podminky.urs.cz/item/CS_URS_2023_01/764216403</t>
  </si>
  <si>
    <t>764218406</t>
  </si>
  <si>
    <t>Oplechování rovné římsy mechanicky kotvené z Pz plechu rš 500 mm</t>
  </si>
  <si>
    <t>48</t>
  </si>
  <si>
    <t>Oplechování říms a ozdobných prvků z pozinkovaného plechu rovných, bez rohů mechanicky kotvené rš 500 mm</t>
  </si>
  <si>
    <t>https://podminky.urs.cz/item/CS_URS_2023_01/764218406</t>
  </si>
  <si>
    <t>33</t>
  </si>
  <si>
    <t>764518423</t>
  </si>
  <si>
    <t>Svody kruhové včetně objímek, kolen, odskoků z Pz plechu průměru 120 mm</t>
  </si>
  <si>
    <t>50</t>
  </si>
  <si>
    <t>Svod z pozinkovaného plechu včetně objímek, kolen a odskoků kruhový, průměru 120 mm</t>
  </si>
  <si>
    <t>https://podminky.urs.cz/item/CS_URS_2023_01/764518423</t>
  </si>
  <si>
    <t>998764103</t>
  </si>
  <si>
    <t>Přesun hmot tonážní pro konstrukce klempířské v objektech v přes 12 do 24 m</t>
  </si>
  <si>
    <t>66</t>
  </si>
  <si>
    <t>Přesun hmot pro konstrukce klempířské stanovený z hmotnosti přesunovaného materiálu vodorovná dopravní vzdálenost do 50 m v objektech výšky přes 12 do 24 m</t>
  </si>
  <si>
    <t>https://podminky.urs.cz/item/CS_URS_2023_01/998764103</t>
  </si>
  <si>
    <t>35</t>
  </si>
  <si>
    <t>998764181</t>
  </si>
  <si>
    <t>Příplatek k přesunu hmot tonážní 764 prováděný bez použití mechanizace</t>
  </si>
  <si>
    <t>-1142102878</t>
  </si>
  <si>
    <t>Přesun hmot pro konstrukce klempířské stanovený z hmotnosti přesunovaného materiálu Příplatek k cenám za přesun prováděný bez použití mechanizace pro jakoukoliv výšku objektu</t>
  </si>
  <si>
    <t>https://podminky.urs.cz/item/CS_URS_2023_01/998764181</t>
  </si>
  <si>
    <t>766</t>
  </si>
  <si>
    <t>Konstrukce truhlářské</t>
  </si>
  <si>
    <t>766-R1</t>
  </si>
  <si>
    <t>Odporná repase vstupních 3kř dveří (dveře v centrální části viz. pohled ze Sadů 5. května)</t>
  </si>
  <si>
    <t>517552461</t>
  </si>
  <si>
    <t>37</t>
  </si>
  <si>
    <t>766-R2</t>
  </si>
  <si>
    <t>Odporná repase vstupních 2kř dveří (dveře v pravé části viz. pohled ze Sadů 5. května)</t>
  </si>
  <si>
    <t>-192206534</t>
  </si>
  <si>
    <t>766-R3</t>
  </si>
  <si>
    <t>Odporná repase vstupních 2kř dveří (dveře v centrální části viz. pohled z Veleslavínovi ulice)</t>
  </si>
  <si>
    <t>153449154</t>
  </si>
  <si>
    <t>767</t>
  </si>
  <si>
    <t>Konstrukce zámečnické</t>
  </si>
  <si>
    <t>39</t>
  </si>
  <si>
    <t>767810123</t>
  </si>
  <si>
    <t>Montáž mřížek větracích kruhových D přes 200 do 300 mm</t>
  </si>
  <si>
    <t>1880967741</t>
  </si>
  <si>
    <t>Montáž větracích mřížek ocelových kruhových, průměru přes 200 do 300 mm</t>
  </si>
  <si>
    <t>https://podminky.urs.cz/item/CS_URS_2023_01/767810123</t>
  </si>
  <si>
    <t>kruhové mřížky viz. boční pohledy</t>
  </si>
  <si>
    <t>2*9</t>
  </si>
  <si>
    <t>mkruh</t>
  </si>
  <si>
    <t>ocelová mřížka kruhová pr. 300 mm, provedení dtto stávající, nátěr dle odstínu fasády</t>
  </si>
  <si>
    <t>472591644</t>
  </si>
  <si>
    <t>41</t>
  </si>
  <si>
    <t>767810811</t>
  </si>
  <si>
    <t>Demontáž mřížek větracích ocelových čtyřhranných nebo kruhových</t>
  </si>
  <si>
    <t>1898568246</t>
  </si>
  <si>
    <t>Demontáž větracích mřížek ocelových čtyřhranných neho kruhových</t>
  </si>
  <si>
    <t>https://podminky.urs.cz/item/CS_URS_2023_01/767810811</t>
  </si>
  <si>
    <t>998767103</t>
  </si>
  <si>
    <t>Přesun hmot tonážní pro zámečnické konstrukce v objektech v přes 12 do 24 m</t>
  </si>
  <si>
    <t>-1842842935</t>
  </si>
  <si>
    <t>Přesun hmot pro zámečnické konstrukce stanovený z hmotnosti přesunovaného materiálu vodorovná dopravní vzdálenost do 50 m v objektech výšky přes 12 do 24 m</t>
  </si>
  <si>
    <t>https://podminky.urs.cz/item/CS_URS_2023_01/998767103</t>
  </si>
  <si>
    <t>43</t>
  </si>
  <si>
    <t>998767181</t>
  </si>
  <si>
    <t>Příplatek k přesunu hmot tonážní 767 prováděný bez použití mechanizace</t>
  </si>
  <si>
    <t>-1833319159</t>
  </si>
  <si>
    <t>Přesun hmot pro zámečnické konstrukce stanovený z hmotnosti přesunovaného materiálu Příplatek k cenám za přesun prováděný bez použití mechanizace pro jakoukoliv výšku objektu</t>
  </si>
  <si>
    <t>https://podminky.urs.cz/item/CS_URS_2023_01/998767181</t>
  </si>
  <si>
    <t>772</t>
  </si>
  <si>
    <t>Podlahy z kamene</t>
  </si>
  <si>
    <t>772-R1</t>
  </si>
  <si>
    <t>Odborná kamenická oprava povrchu předložených schodišť z ulice Veleslavínova</t>
  </si>
  <si>
    <t>-769858313</t>
  </si>
  <si>
    <t>3*2,5</t>
  </si>
  <si>
    <t>783</t>
  </si>
  <si>
    <t>Dokončovací práce - nátěry</t>
  </si>
  <si>
    <t>45</t>
  </si>
  <si>
    <t>783401311</t>
  </si>
  <si>
    <t>Odmaštění klempířských konstrukcí vodou ředitelným odmašťovačem před provedením nátěru</t>
  </si>
  <si>
    <t>Příprava podkladu klempířských konstrukcí před provedením nátěru odmaštěním odmašťovačem vodou ředitelným</t>
  </si>
  <si>
    <t>https://podminky.urs.cz/item/CS_URS_2023_01/783401311</t>
  </si>
  <si>
    <t>210,0*0,25</t>
  </si>
  <si>
    <t>620,0*0,4</t>
  </si>
  <si>
    <t>295,0*0,4</t>
  </si>
  <si>
    <t>783414101</t>
  </si>
  <si>
    <t>Základní jednonásobný syntetický nátěr klempířských konstrukcí</t>
  </si>
  <si>
    <t>317044187</t>
  </si>
  <si>
    <t>Základní nátěr klempířských konstrukcí jednonásobný syntetický</t>
  </si>
  <si>
    <t>https://podminky.urs.cz/item/CS_URS_2023_01/783414101</t>
  </si>
  <si>
    <t>47</t>
  </si>
  <si>
    <t>783415101</t>
  </si>
  <si>
    <t>Mezinátěr syntetický jednonásobný mezinátěr klempířských konstrukcí</t>
  </si>
  <si>
    <t>-803370036</t>
  </si>
  <si>
    <t>Mezinátěr klempířských konstrukcí jednonásobný syntetický standardní</t>
  </si>
  <si>
    <t>https://podminky.urs.cz/item/CS_URS_2023_01/783415101</t>
  </si>
  <si>
    <t>783417101</t>
  </si>
  <si>
    <t>Krycí jednonásobný syntetický nátěr klempířských konstrukcí</t>
  </si>
  <si>
    <t>-1405691849</t>
  </si>
  <si>
    <t>Krycí nátěr (email) klempířských konstrukcí jednonásobný syntetický standardní</t>
  </si>
  <si>
    <t>https://podminky.urs.cz/item/CS_URS_2023_01/783417101</t>
  </si>
  <si>
    <t>49</t>
  </si>
  <si>
    <t>783823183</t>
  </si>
  <si>
    <t>Penetrační silikátový nátěr omítek stupně členitosti 5</t>
  </si>
  <si>
    <t>-941662249</t>
  </si>
  <si>
    <t>Penetrační nátěr omítek hladkých omítek hladkých, zrnitých tenkovrstvých nebo štukových stupně členitosti 5 silikátový</t>
  </si>
  <si>
    <t>https://podminky.urs.cz/item/CS_URS_2023_01/783823183</t>
  </si>
  <si>
    <t>783827483</t>
  </si>
  <si>
    <t>Krycí dvojnásobný silikátový nátěr omítek stupně členitosti 5</t>
  </si>
  <si>
    <t>Krycí (ochranný ) nátěr omítek dvojnásobný hladkých omítek hladkých, zrnitých tenkovrstvých nebo štukových stupně členitosti 5 silikátový</t>
  </si>
  <si>
    <t>https://podminky.urs.cz/item/CS_URS_2023_01/783827483</t>
  </si>
  <si>
    <t>51</t>
  </si>
  <si>
    <t>783826645</t>
  </si>
  <si>
    <t>Hydrofobizační transparentní silikonový nátěr omítek stupně členitosti 5</t>
  </si>
  <si>
    <t>Hydrofobizační nátěr omítek silikonový, transparentní, povrchů hladkých omítek hladkých, zrnitých tenkovrstvých nebo štukových stupně členitosti 5</t>
  </si>
  <si>
    <t>https://podminky.urs.cz/item/CS_URS_2023_01/783826645</t>
  </si>
  <si>
    <t>HZS</t>
  </si>
  <si>
    <t>Hodinové zúčtovací sazby</t>
  </si>
  <si>
    <t>HZS2231</t>
  </si>
  <si>
    <t>Hodinová zúčtovací sazba elektrikář</t>
  </si>
  <si>
    <t>hod</t>
  </si>
  <si>
    <t>102</t>
  </si>
  <si>
    <t>Hodinové zúčtovací sazby profesí PSV provádění stavebních instalací elektrikář</t>
  </si>
  <si>
    <t>https://podminky.urs.cz/item/CS_URS_2023_01/HZS2231</t>
  </si>
  <si>
    <t>Oprava svodů hromosvodu</t>
  </si>
  <si>
    <t>20"hodiny stanoveny předběžně, bude fakturováno dle skutečnosti</t>
  </si>
  <si>
    <t>VON - Vedlejší a ostatní rozpočtové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</si>
  <si>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</si>
  <si>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</si>
  <si>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</si>
  <si>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</si>
  <si>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</si>
  <si>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</si>
  <si>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</si>
  <si>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</si>
  <si>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</si>
  <si>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011503R</t>
  </si>
  <si>
    <t>Předkládání vzorků ke schválení projektantovi a památkovému dozoru - materiály, barevnost atp.</t>
  </si>
  <si>
    <t>Kč</t>
  </si>
  <si>
    <t>1024</t>
  </si>
  <si>
    <t>1357210057</t>
  </si>
  <si>
    <t>Průzkumné, geodetické a projektové práce průzkumné práce stavební průzkum bez rozlišení</t>
  </si>
  <si>
    <t>013254000</t>
  </si>
  <si>
    <t>Dokumentace skutečného provedení stavby</t>
  </si>
  <si>
    <t>-965695002</t>
  </si>
  <si>
    <t>https://podminky.urs.cz/item/CS_URS_2023_01/013254000</t>
  </si>
  <si>
    <t>VRN3</t>
  </si>
  <si>
    <t>Zařízení staveniště</t>
  </si>
  <si>
    <t>030001000</t>
  </si>
  <si>
    <t>1167376468</t>
  </si>
  <si>
    <t>https://podminky.urs.cz/item/CS_URS_2023_01/030001000</t>
  </si>
  <si>
    <t>033103000</t>
  </si>
  <si>
    <t>Připojení energií</t>
  </si>
  <si>
    <t>562237243</t>
  </si>
  <si>
    <t>https://podminky.urs.cz/item/CS_URS_2023_01/033103000</t>
  </si>
  <si>
    <t>033203000</t>
  </si>
  <si>
    <t>Energie pro zařízení staveniště</t>
  </si>
  <si>
    <t>-1090993835</t>
  </si>
  <si>
    <t>https://podminky.urs.cz/item/CS_URS_2023_01/033203000</t>
  </si>
  <si>
    <t>034103000</t>
  </si>
  <si>
    <t>Oplocení staveniště</t>
  </si>
  <si>
    <t>1068784702</t>
  </si>
  <si>
    <t>https://podminky.urs.cz/item/CS_URS_2023_01/034103000</t>
  </si>
  <si>
    <t>034203000</t>
  </si>
  <si>
    <t>Opatření na ochranu pozemků sousedních se staveništěm</t>
  </si>
  <si>
    <t>-1428135162</t>
  </si>
  <si>
    <t>https://podminky.urs.cz/item/CS_URS_2023_01/034203000</t>
  </si>
  <si>
    <t>034503000</t>
  </si>
  <si>
    <t>Informační tabule na staveništi</t>
  </si>
  <si>
    <t>-1192632753</t>
  </si>
  <si>
    <t>https://podminky.urs.cz/item/CS_URS_2023_01/034503000</t>
  </si>
  <si>
    <t>035103001</t>
  </si>
  <si>
    <t xml:space="preserve">Pronájem ploch - zábor chodníků pro lešení </t>
  </si>
  <si>
    <t>1098970396</t>
  </si>
  <si>
    <t>https://podminky.urs.cz/item/CS_URS_2023_01/035103001</t>
  </si>
  <si>
    <t>VRN4</t>
  </si>
  <si>
    <t>Inženýrská činnost</t>
  </si>
  <si>
    <t>04400200R</t>
  </si>
  <si>
    <t xml:space="preserve">Revize hromosvodu </t>
  </si>
  <si>
    <t>1773005160</t>
  </si>
  <si>
    <t>VRN9</t>
  </si>
  <si>
    <t>Ostatní náklady</t>
  </si>
  <si>
    <t>091404000</t>
  </si>
  <si>
    <t>Práce na památkovém objektu</t>
  </si>
  <si>
    <t>1269578542</t>
  </si>
  <si>
    <t>https://podminky.urs.cz/item/CS_URS_2023_01/091404000</t>
  </si>
  <si>
    <t>SEZNAM FIGUR</t>
  </si>
  <si>
    <t>Výměra</t>
  </si>
  <si>
    <t xml:space="preserve"> D.1.1.</t>
  </si>
  <si>
    <t>Použití figury: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</si>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</sst>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i/>
      <sz val="8"/>
      <color rgb="FF003366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53" fillId="0" borderId="0" applyNumberFormat="0" applyFill="0" applyBorder="0" applyAlignment="0" applyProtection="0"/>
  </cellStyleXfs>
  <cellXfs count="40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/>
    <xf numFmtId="0" fontId="0" fillId="0" borderId="0" xfId="0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6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20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20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1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3" fillId="0" borderId="15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3" fillId="0" borderId="15" xfId="0" applyFont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4" fillId="4" borderId="7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4" fillId="4" borderId="8" xfId="0" applyFont="1" applyFill="1" applyBorder="1" applyAlignment="1" applyProtection="1">
      <alignment horizontal="center" vertical="center"/>
    </xf>
    <xf numFmtId="0" fontId="24" fillId="4" borderId="8" xfId="0" applyFont="1" applyFill="1" applyBorder="1" applyAlignment="1" applyProtection="1">
      <alignment horizontal="right" vertical="center"/>
    </xf>
    <xf numFmtId="0" fontId="24" fillId="4" borderId="9" xfId="0" applyFont="1" applyFill="1" applyBorder="1" applyAlignment="1" applyProtection="1">
      <alignment horizontal="center" vertical="center"/>
    </xf>
    <xf numFmtId="0" fontId="25" fillId="0" borderId="17" xfId="0" applyFont="1" applyBorder="1" applyAlignment="1" applyProtection="1">
      <alignment horizontal="center" vertical="center" wrapText="1"/>
    </xf>
    <xf numFmtId="0" fontId="25" fillId="0" borderId="18" xfId="0" applyFont="1" applyBorder="1" applyAlignment="1" applyProtection="1">
      <alignment horizontal="center" vertical="center" wrapText="1"/>
    </xf>
    <xf numFmtId="0" fontId="25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horizontal="left" vertical="center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2" fillId="0" borderId="15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0" fontId="30" fillId="0" borderId="0" xfId="0" applyFont="1" applyAlignment="1" applyProtection="1">
      <alignment vertical="center"/>
    </xf>
    <xf numFmtId="4" fontId="30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1" fillId="0" borderId="15" xfId="0" applyNumberFormat="1" applyFont="1" applyBorder="1" applyAlignment="1" applyProtection="1">
      <alignment vertical="center"/>
    </xf>
    <xf numFmtId="4" fontId="31" fillId="0" borderId="0" xfId="0" applyNumberFormat="1" applyFont="1" applyBorder="1" applyAlignment="1" applyProtection="1">
      <alignment vertical="center"/>
    </xf>
    <xf numFmtId="166" fontId="31" fillId="0" borderId="0" xfId="0" applyNumberFormat="1" applyFont="1" applyBorder="1" applyAlignment="1" applyProtection="1">
      <alignment vertical="center"/>
    </xf>
    <xf numFmtId="4" fontId="31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1" fillId="0" borderId="20" xfId="0" applyNumberFormat="1" applyFont="1" applyBorder="1" applyAlignment="1" applyProtection="1">
      <alignment vertical="center"/>
    </xf>
    <xf numFmtId="4" fontId="31" fillId="0" borderId="21" xfId="0" applyNumberFormat="1" applyFont="1" applyBorder="1" applyAlignment="1" applyProtection="1">
      <alignment vertical="center"/>
    </xf>
    <xf numFmtId="166" fontId="31" fillId="0" borderId="21" xfId="0" applyNumberFormat="1" applyFont="1" applyBorder="1" applyAlignment="1" applyProtection="1">
      <alignment vertical="center"/>
    </xf>
    <xf numFmtId="4" fontId="31" fillId="0" borderId="22" xfId="0" applyNumberFormat="1" applyFont="1" applyBorder="1" applyAlignment="1" applyProtection="1">
      <alignment vertical="center"/>
    </xf>
    <xf numFmtId="0" fontId="32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6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26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3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4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4" fillId="4" borderId="0" xfId="0" applyFont="1" applyFill="1" applyAlignment="1" applyProtection="1">
      <alignment horizontal="right" vertical="center"/>
    </xf>
    <xf numFmtId="0" fontId="34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4" fillId="4" borderId="17" xfId="0" applyFont="1" applyFill="1" applyBorder="1" applyAlignment="1" applyProtection="1">
      <alignment horizontal="center" vertical="center" wrapText="1"/>
    </xf>
    <xf numFmtId="0" fontId="24" fillId="4" borderId="18" xfId="0" applyFont="1" applyFill="1" applyBorder="1" applyAlignment="1" applyProtection="1">
      <alignment horizontal="center" vertical="center" wrapText="1"/>
    </xf>
    <xf numFmtId="0" fontId="24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6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5" fillId="0" borderId="13" xfId="0" applyNumberFormat="1" applyFont="1" applyBorder="1" applyAlignment="1" applyProtection="1"/>
    <xf numFmtId="166" fontId="35" fillId="0" borderId="14" xfId="0" applyNumberFormat="1" applyFont="1" applyBorder="1" applyAlignment="1" applyProtection="1"/>
    <xf numFmtId="4" fontId="36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4" fillId="0" borderId="23" xfId="0" applyFont="1" applyBorder="1" applyAlignment="1" applyProtection="1">
      <alignment horizontal="center" vertical="center"/>
    </xf>
    <xf numFmtId="49" fontId="24" fillId="0" borderId="23" xfId="0" applyNumberFormat="1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left" vertical="center" wrapText="1"/>
    </xf>
    <xf numFmtId="0" fontId="24" fillId="0" borderId="23" xfId="0" applyFont="1" applyBorder="1" applyAlignment="1" applyProtection="1">
      <alignment horizontal="center" vertical="center" wrapText="1"/>
    </xf>
    <xf numFmtId="167" fontId="24" fillId="0" borderId="23" xfId="0" applyNumberFormat="1" applyFont="1" applyBorder="1" applyAlignment="1" applyProtection="1">
      <alignment vertical="center"/>
    </xf>
    <xf numFmtId="4" fontId="24" fillId="2" borderId="23" xfId="0" applyNumberFormat="1" applyFont="1" applyFill="1" applyBorder="1" applyAlignment="1" applyProtection="1">
      <alignment vertical="center"/>
      <protection locked="0"/>
    </xf>
    <xf numFmtId="4" fontId="24" fillId="0" borderId="23" xfId="0" applyNumberFormat="1" applyFont="1" applyBorder="1" applyAlignment="1" applyProtection="1">
      <alignment vertical="center"/>
    </xf>
    <xf numFmtId="0" fontId="25" fillId="2" borderId="15" xfId="0" applyFont="1" applyFill="1" applyBorder="1" applyAlignment="1" applyProtection="1">
      <alignment horizontal="left" vertical="center"/>
      <protection locked="0"/>
    </xf>
    <xf numFmtId="0" fontId="25" fillId="0" borderId="0" xfId="0" applyFont="1" applyBorder="1" applyAlignment="1" applyProtection="1">
      <alignment horizontal="center" vertical="center"/>
    </xf>
    <xf numFmtId="166" fontId="25" fillId="0" borderId="0" xfId="0" applyNumberFormat="1" applyFont="1" applyBorder="1" applyAlignment="1" applyProtection="1">
      <alignment vertical="center"/>
    </xf>
    <xf numFmtId="166" fontId="25" fillId="0" borderId="16" xfId="0" applyNumberFormat="1" applyFont="1" applyBorder="1" applyAlignment="1" applyProtection="1">
      <alignment vertical="center"/>
    </xf>
    <xf numFmtId="0" fontId="24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7" fillId="0" borderId="0" xfId="0" applyFont="1" applyAlignment="1" applyProtection="1">
      <alignment horizontal="left" vertical="center"/>
    </xf>
    <xf numFmtId="0" fontId="38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9" fillId="0" borderId="0" xfId="0" applyFont="1" applyAlignment="1" applyProtection="1">
      <alignment horizontal="left" vertical="center"/>
    </xf>
    <xf numFmtId="0" fontId="40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41" fillId="0" borderId="23" xfId="0" applyFont="1" applyBorder="1" applyAlignment="1" applyProtection="1">
      <alignment horizontal="center" vertical="center"/>
    </xf>
    <xf numFmtId="49" fontId="41" fillId="0" borderId="23" xfId="0" applyNumberFormat="1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left" vertical="center" wrapText="1"/>
    </xf>
    <xf numFmtId="0" fontId="41" fillId="0" borderId="23" xfId="0" applyFont="1" applyBorder="1" applyAlignment="1" applyProtection="1">
      <alignment horizontal="center" vertical="center" wrapText="1"/>
    </xf>
    <xf numFmtId="167" fontId="41" fillId="0" borderId="23" xfId="0" applyNumberFormat="1" applyFont="1" applyBorder="1" applyAlignment="1" applyProtection="1">
      <alignment vertical="center"/>
    </xf>
    <xf numFmtId="4" fontId="41" fillId="2" borderId="23" xfId="0" applyNumberFormat="1" applyFont="1" applyFill="1" applyBorder="1" applyAlignment="1" applyProtection="1">
      <alignment vertical="center"/>
      <protection locked="0"/>
    </xf>
    <xf numFmtId="4" fontId="41" fillId="0" borderId="23" xfId="0" applyNumberFormat="1" applyFont="1" applyBorder="1" applyAlignment="1" applyProtection="1">
      <alignment vertical="center"/>
    </xf>
    <xf numFmtId="0" fontId="42" fillId="0" borderId="4" xfId="0" applyFont="1" applyBorder="1" applyAlignment="1">
      <alignment vertical="center"/>
    </xf>
    <xf numFmtId="0" fontId="41" fillId="2" borderId="15" xfId="0" applyFont="1" applyFill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center" vertical="center"/>
    </xf>
    <xf numFmtId="0" fontId="13" fillId="0" borderId="4" xfId="0" applyFont="1" applyBorder="1" applyAlignment="1" applyProtection="1"/>
    <xf numFmtId="0" fontId="13" fillId="0" borderId="0" xfId="0" applyFont="1" applyAlignment="1" applyProtection="1"/>
    <xf numFmtId="0" fontId="13" fillId="0" borderId="0" xfId="0" applyFont="1" applyAlignment="1" applyProtection="1">
      <alignment horizontal="left"/>
    </xf>
    <xf numFmtId="0" fontId="13" fillId="0" borderId="0" xfId="0" applyFont="1" applyAlignment="1" applyProtection="1">
      <protection locked="0"/>
    </xf>
    <xf numFmtId="4" fontId="13" fillId="0" borderId="0" xfId="0" applyNumberFormat="1" applyFont="1" applyAlignment="1" applyProtection="1"/>
    <xf numFmtId="0" fontId="13" fillId="0" borderId="4" xfId="0" applyFont="1" applyBorder="1" applyAlignment="1"/>
    <xf numFmtId="0" fontId="13" fillId="0" borderId="15" xfId="0" applyFont="1" applyBorder="1" applyAlignment="1" applyProtection="1"/>
    <xf numFmtId="0" fontId="13" fillId="0" borderId="0" xfId="0" applyFont="1" applyBorder="1" applyAlignment="1" applyProtection="1"/>
    <xf numFmtId="166" fontId="13" fillId="0" borderId="0" xfId="0" applyNumberFormat="1" applyFont="1" applyBorder="1" applyAlignment="1" applyProtection="1"/>
    <xf numFmtId="166" fontId="13" fillId="0" borderId="16" xfId="0" applyNumberFormat="1" applyFont="1" applyBorder="1" applyAlignment="1" applyProtection="1"/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2" fillId="0" borderId="20" xfId="0" applyFont="1" applyBorder="1" applyAlignment="1" applyProtection="1">
      <alignment vertical="center"/>
    </xf>
    <xf numFmtId="0" fontId="12" fillId="0" borderId="21" xfId="0" applyFont="1" applyBorder="1" applyAlignment="1" applyProtection="1">
      <alignment vertical="center"/>
    </xf>
    <xf numFmtId="0" fontId="12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4" xfId="0" applyFont="1" applyBorder="1" applyAlignment="1">
      <alignment horizontal="center" vertical="center" wrapText="1"/>
    </xf>
    <xf numFmtId="0" fontId="24" fillId="4" borderId="17" xfId="0" applyFont="1" applyFill="1" applyBorder="1" applyAlignment="1">
      <alignment horizontal="center" vertical="center" wrapText="1"/>
    </xf>
    <xf numFmtId="0" fontId="24" fillId="4" borderId="18" xfId="0" applyFont="1" applyFill="1" applyBorder="1" applyAlignment="1">
      <alignment horizontal="center" vertical="center" wrapText="1"/>
    </xf>
    <xf numFmtId="0" fontId="24" fillId="4" borderId="19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3" fillId="0" borderId="17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 wrapText="1"/>
    </xf>
    <xf numFmtId="0" fontId="43" fillId="0" borderId="23" xfId="0" applyFont="1" applyBorder="1" applyAlignment="1">
      <alignment horizontal="left" vertical="center"/>
    </xf>
    <xf numFmtId="167" fontId="43" fillId="0" borderId="19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44" fillId="0" borderId="24" xfId="0" applyFont="1" applyBorder="1" applyAlignment="1">
      <alignment vertical="center" wrapText="1"/>
    </xf>
    <xf numFmtId="0" fontId="44" fillId="0" borderId="25" xfId="0" applyFont="1" applyBorder="1" applyAlignment="1">
      <alignment vertical="center" wrapText="1"/>
    </xf>
    <xf numFmtId="0" fontId="44" fillId="0" borderId="26" xfId="0" applyFont="1" applyBorder="1" applyAlignment="1">
      <alignment vertical="center" wrapText="1"/>
    </xf>
    <xf numFmtId="0" fontId="44" fillId="0" borderId="27" xfId="0" applyFont="1" applyBorder="1" applyAlignment="1">
      <alignment horizontal="center" vertical="center" wrapText="1"/>
    </xf>
    <xf numFmtId="0" fontId="45" fillId="0" borderId="1" xfId="0" applyFont="1" applyBorder="1" applyAlignment="1">
      <alignment horizontal="center" vertical="center" wrapText="1"/>
    </xf>
    <xf numFmtId="0" fontId="44" fillId="0" borderId="28" xfId="0" applyFont="1" applyBorder="1" applyAlignment="1">
      <alignment horizontal="center" vertical="center" wrapText="1"/>
    </xf>
    <xf numFmtId="0" fontId="44" fillId="0" borderId="27" xfId="0" applyFont="1" applyBorder="1" applyAlignment="1">
      <alignment vertical="center" wrapText="1"/>
    </xf>
    <xf numFmtId="0" fontId="46" fillId="0" borderId="29" xfId="0" applyFont="1" applyBorder="1" applyAlignment="1">
      <alignment horizontal="left" wrapText="1"/>
    </xf>
    <xf numFmtId="0" fontId="44" fillId="0" borderId="28" xfId="0" applyFont="1" applyBorder="1" applyAlignment="1">
      <alignment vertical="center" wrapText="1"/>
    </xf>
    <xf numFmtId="0" fontId="46" fillId="0" borderId="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center" wrapText="1"/>
    </xf>
    <xf numFmtId="0" fontId="48" fillId="0" borderId="27" xfId="0" applyFont="1" applyBorder="1" applyAlignment="1">
      <alignment vertical="center" wrapText="1"/>
    </xf>
    <xf numFmtId="0" fontId="47" fillId="0" borderId="1" xfId="0" applyFont="1" applyBorder="1" applyAlignment="1">
      <alignment vertical="center" wrapText="1"/>
    </xf>
    <xf numFmtId="0" fontId="47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vertical="center"/>
    </xf>
    <xf numFmtId="49" fontId="47" fillId="0" borderId="1" xfId="0" applyNumberFormat="1" applyFont="1" applyBorder="1" applyAlignment="1">
      <alignment horizontal="left" vertical="center" wrapText="1"/>
    </xf>
    <xf numFmtId="49" fontId="47" fillId="0" borderId="1" xfId="0" applyNumberFormat="1" applyFont="1" applyBorder="1" applyAlignment="1">
      <alignment vertical="center" wrapText="1"/>
    </xf>
    <xf numFmtId="0" fontId="44" fillId="0" borderId="30" xfId="0" applyFont="1" applyBorder="1" applyAlignment="1">
      <alignment vertical="center" wrapText="1"/>
    </xf>
    <xf numFmtId="0" fontId="49" fillId="0" borderId="29" xfId="0" applyFont="1" applyBorder="1" applyAlignment="1">
      <alignment vertical="center" wrapText="1"/>
    </xf>
    <xf numFmtId="0" fontId="44" fillId="0" borderId="31" xfId="0" applyFont="1" applyBorder="1" applyAlignment="1">
      <alignment vertical="center" wrapText="1"/>
    </xf>
    <xf numFmtId="0" fontId="44" fillId="0" borderId="1" xfId="0" applyFont="1" applyBorder="1" applyAlignment="1">
      <alignment vertical="top"/>
    </xf>
    <xf numFmtId="0" fontId="44" fillId="0" borderId="0" xfId="0" applyFont="1" applyAlignment="1">
      <alignment vertical="top"/>
    </xf>
    <xf numFmtId="0" fontId="44" fillId="0" borderId="24" xfId="0" applyFont="1" applyBorder="1" applyAlignment="1">
      <alignment horizontal="left" vertical="center"/>
    </xf>
    <xf numFmtId="0" fontId="44" fillId="0" borderId="25" xfId="0" applyFont="1" applyBorder="1" applyAlignment="1">
      <alignment horizontal="left" vertical="center"/>
    </xf>
    <xf numFmtId="0" fontId="44" fillId="0" borderId="26" xfId="0" applyFont="1" applyBorder="1" applyAlignment="1">
      <alignment horizontal="left" vertical="center"/>
    </xf>
    <xf numFmtId="0" fontId="44" fillId="0" borderId="27" xfId="0" applyFont="1" applyBorder="1" applyAlignment="1">
      <alignment horizontal="left" vertical="center"/>
    </xf>
    <xf numFmtId="0" fontId="45" fillId="0" borderId="1" xfId="0" applyFont="1" applyBorder="1" applyAlignment="1">
      <alignment horizontal="center" vertical="center"/>
    </xf>
    <xf numFmtId="0" fontId="44" fillId="0" borderId="28" xfId="0" applyFont="1" applyBorder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50" fillId="0" borderId="0" xfId="0" applyFont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6" fillId="0" borderId="29" xfId="0" applyFont="1" applyBorder="1" applyAlignment="1">
      <alignment horizontal="center" vertical="center"/>
    </xf>
    <xf numFmtId="0" fontId="50" fillId="0" borderId="29" xfId="0" applyFont="1" applyBorder="1" applyAlignment="1">
      <alignment horizontal="left" vertical="center"/>
    </xf>
    <xf numFmtId="0" fontId="51" fillId="0" borderId="1" xfId="0" applyFont="1" applyBorder="1" applyAlignment="1">
      <alignment horizontal="left" vertical="center"/>
    </xf>
    <xf numFmtId="0" fontId="48" fillId="0" borderId="0" xfId="0" applyFont="1" applyAlignment="1">
      <alignment horizontal="left" vertical="center"/>
    </xf>
    <xf numFmtId="0" fontId="52" fillId="0" borderId="1" xfId="0" applyFont="1" applyBorder="1" applyAlignment="1">
      <alignment horizontal="left" vertical="center"/>
    </xf>
    <xf numFmtId="0" fontId="47" fillId="0" borderId="1" xfId="0" applyFont="1" applyBorder="1" applyAlignment="1">
      <alignment horizontal="center" vertical="center"/>
    </xf>
    <xf numFmtId="0" fontId="47" fillId="0" borderId="0" xfId="0" applyFont="1" applyAlignment="1">
      <alignment horizontal="left" vertical="center"/>
    </xf>
    <xf numFmtId="0" fontId="48" fillId="0" borderId="27" xfId="0" applyFont="1" applyBorder="1" applyAlignment="1">
      <alignment horizontal="left" vertical="center"/>
    </xf>
    <xf numFmtId="0" fontId="47" fillId="0" borderId="1" xfId="0" applyFont="1" applyFill="1" applyBorder="1" applyAlignment="1">
      <alignment horizontal="left" vertical="center"/>
    </xf>
    <xf numFmtId="0" fontId="47" fillId="0" borderId="1" xfId="0" applyFont="1" applyFill="1" applyBorder="1" applyAlignment="1">
      <alignment horizontal="center" vertical="center"/>
    </xf>
    <xf numFmtId="0" fontId="44" fillId="0" borderId="30" xfId="0" applyFont="1" applyBorder="1" applyAlignment="1">
      <alignment horizontal="left" vertical="center"/>
    </xf>
    <xf numFmtId="0" fontId="49" fillId="0" borderId="29" xfId="0" applyFont="1" applyBorder="1" applyAlignment="1">
      <alignment horizontal="left" vertical="center"/>
    </xf>
    <xf numFmtId="0" fontId="44" fillId="0" borderId="3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9" fillId="0" borderId="1" xfId="0" applyFont="1" applyBorder="1" applyAlignment="1">
      <alignment horizontal="left" vertical="center"/>
    </xf>
    <xf numFmtId="0" fontId="50" fillId="0" borderId="1" xfId="0" applyFont="1" applyBorder="1" applyAlignment="1">
      <alignment horizontal="left" vertical="center"/>
    </xf>
    <xf numFmtId="0" fontId="48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center" vertical="center" wrapText="1"/>
    </xf>
    <xf numFmtId="0" fontId="44" fillId="0" borderId="24" xfId="0" applyFont="1" applyBorder="1" applyAlignment="1">
      <alignment horizontal="left" vertical="center" wrapText="1"/>
    </xf>
    <xf numFmtId="0" fontId="44" fillId="0" borderId="25" xfId="0" applyFont="1" applyBorder="1" applyAlignment="1">
      <alignment horizontal="left" vertical="center" wrapText="1"/>
    </xf>
    <xf numFmtId="0" fontId="44" fillId="0" borderId="26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50" fillId="0" borderId="27" xfId="0" applyFont="1" applyBorder="1" applyAlignment="1">
      <alignment horizontal="left" vertical="center" wrapText="1"/>
    </xf>
    <xf numFmtId="0" fontId="50" fillId="0" borderId="28" xfId="0" applyFont="1" applyBorder="1" applyAlignment="1">
      <alignment horizontal="left" vertical="center" wrapText="1"/>
    </xf>
    <xf numFmtId="0" fontId="48" fillId="0" borderId="27" xfId="0" applyFont="1" applyBorder="1" applyAlignment="1">
      <alignment horizontal="left" vertical="center" wrapText="1"/>
    </xf>
    <xf numFmtId="0" fontId="48" fillId="0" borderId="1" xfId="0" applyFont="1" applyBorder="1" applyAlignment="1">
      <alignment horizontal="left" vertical="center"/>
    </xf>
    <xf numFmtId="0" fontId="48" fillId="0" borderId="28" xfId="0" applyFont="1" applyBorder="1" applyAlignment="1">
      <alignment horizontal="left" vertical="center" wrapText="1"/>
    </xf>
    <xf numFmtId="0" fontId="48" fillId="0" borderId="28" xfId="0" applyFont="1" applyBorder="1" applyAlignment="1">
      <alignment horizontal="left" vertical="center"/>
    </xf>
    <xf numFmtId="0" fontId="48" fillId="0" borderId="30" xfId="0" applyFont="1" applyBorder="1" applyAlignment="1">
      <alignment horizontal="left" vertical="center" wrapText="1"/>
    </xf>
    <xf numFmtId="0" fontId="48" fillId="0" borderId="29" xfId="0" applyFont="1" applyBorder="1" applyAlignment="1">
      <alignment horizontal="left" vertical="center" wrapText="1"/>
    </xf>
    <xf numFmtId="0" fontId="48" fillId="0" borderId="31" xfId="0" applyFont="1" applyBorder="1" applyAlignment="1">
      <alignment horizontal="left" vertical="center" wrapText="1"/>
    </xf>
    <xf numFmtId="0" fontId="47" fillId="0" borderId="1" xfId="0" applyFont="1" applyBorder="1" applyAlignment="1">
      <alignment horizontal="left" vertical="top"/>
    </xf>
    <xf numFmtId="0" fontId="47" fillId="0" borderId="1" xfId="0" applyFont="1" applyBorder="1" applyAlignment="1">
      <alignment horizontal="center" vertical="top"/>
    </xf>
    <xf numFmtId="0" fontId="48" fillId="0" borderId="30" xfId="0" applyFont="1" applyBorder="1" applyAlignment="1">
      <alignment horizontal="left" vertical="center"/>
    </xf>
    <xf numFmtId="0" fontId="48" fillId="0" borderId="31" xfId="0" applyFont="1" applyBorder="1" applyAlignment="1">
      <alignment horizontal="left" vertical="center"/>
    </xf>
    <xf numFmtId="0" fontId="48" fillId="0" borderId="1" xfId="0" applyFont="1" applyBorder="1" applyAlignment="1">
      <alignment horizontal="center" vertical="center"/>
    </xf>
    <xf numFmtId="0" fontId="50" fillId="0" borderId="0" xfId="0" applyFont="1" applyAlignment="1">
      <alignment vertical="center"/>
    </xf>
    <xf numFmtId="0" fontId="46" fillId="0" borderId="1" xfId="0" applyFont="1" applyBorder="1" applyAlignment="1">
      <alignment vertical="center"/>
    </xf>
    <xf numFmtId="0" fontId="50" fillId="0" borderId="29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7" fillId="0" borderId="1" xfId="0" applyFont="1" applyBorder="1" applyAlignment="1">
      <alignment vertical="top"/>
    </xf>
    <xf numFmtId="49" fontId="47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6" fillId="0" borderId="29" xfId="0" applyFont="1" applyBorder="1" applyAlignment="1">
      <alignment horizontal="left"/>
    </xf>
    <xf numFmtId="0" fontId="50" fillId="0" borderId="29" xfId="0" applyFont="1" applyBorder="1" applyAlignment="1"/>
    <xf numFmtId="0" fontId="44" fillId="0" borderId="27" xfId="0" applyFont="1" applyBorder="1" applyAlignment="1">
      <alignment vertical="top"/>
    </xf>
    <xf numFmtId="0" fontId="44" fillId="0" borderId="28" xfId="0" applyFont="1" applyBorder="1" applyAlignment="1">
      <alignment vertical="top"/>
    </xf>
    <xf numFmtId="0" fontId="44" fillId="0" borderId="30" xfId="0" applyFont="1" applyBorder="1" applyAlignment="1">
      <alignment vertical="top"/>
    </xf>
    <xf numFmtId="0" fontId="44" fillId="0" borderId="29" xfId="0" applyFont="1" applyBorder="1" applyAlignment="1">
      <alignment vertical="top"/>
    </xf>
    <xf numFmtId="0" fontId="44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317235811" TargetMode="External" /><Relationship Id="rId2" Type="http://schemas.openxmlformats.org/officeDocument/2006/relationships/hyperlink" Target="https://podminky.urs.cz/item/CS_URS_2023_01/622326652" TargetMode="External" /><Relationship Id="rId3" Type="http://schemas.openxmlformats.org/officeDocument/2006/relationships/hyperlink" Target="https://podminky.urs.cz/item/CS_URS_2023_01/629135101" TargetMode="External" /><Relationship Id="rId4" Type="http://schemas.openxmlformats.org/officeDocument/2006/relationships/hyperlink" Target="https://podminky.urs.cz/item/CS_URS_2023_01/629135102" TargetMode="External" /><Relationship Id="rId5" Type="http://schemas.openxmlformats.org/officeDocument/2006/relationships/hyperlink" Target="https://podminky.urs.cz/item/CS_URS_2023_01/629991011" TargetMode="External" /><Relationship Id="rId6" Type="http://schemas.openxmlformats.org/officeDocument/2006/relationships/hyperlink" Target="https://podminky.urs.cz/item/CS_URS_2023_01/629995101" TargetMode="External" /><Relationship Id="rId7" Type="http://schemas.openxmlformats.org/officeDocument/2006/relationships/hyperlink" Target="https://podminky.urs.cz/item/CS_URS_2023_01/629991001" TargetMode="External" /><Relationship Id="rId8" Type="http://schemas.openxmlformats.org/officeDocument/2006/relationships/hyperlink" Target="https://podminky.urs.cz/item/CS_URS_2023_01/641941111" TargetMode="External" /><Relationship Id="rId9" Type="http://schemas.openxmlformats.org/officeDocument/2006/relationships/hyperlink" Target="https://podminky.urs.cz/item/CS_URS_2023_01/941111122" TargetMode="External" /><Relationship Id="rId10" Type="http://schemas.openxmlformats.org/officeDocument/2006/relationships/hyperlink" Target="https://podminky.urs.cz/item/CS_URS_2023_01/941111222" TargetMode="External" /><Relationship Id="rId11" Type="http://schemas.openxmlformats.org/officeDocument/2006/relationships/hyperlink" Target="https://podminky.urs.cz/item/CS_URS_2023_01/941111822" TargetMode="External" /><Relationship Id="rId12" Type="http://schemas.openxmlformats.org/officeDocument/2006/relationships/hyperlink" Target="https://podminky.urs.cz/item/CS_URS_2023_01/944511111" TargetMode="External" /><Relationship Id="rId13" Type="http://schemas.openxmlformats.org/officeDocument/2006/relationships/hyperlink" Target="https://podminky.urs.cz/item/CS_URS_2023_01/944511211" TargetMode="External" /><Relationship Id="rId14" Type="http://schemas.openxmlformats.org/officeDocument/2006/relationships/hyperlink" Target="https://podminky.urs.cz/item/CS_URS_2023_01/944511811" TargetMode="External" /><Relationship Id="rId15" Type="http://schemas.openxmlformats.org/officeDocument/2006/relationships/hyperlink" Target="https://podminky.urs.cz/item/CS_URS_2023_01/952901108" TargetMode="External" /><Relationship Id="rId16" Type="http://schemas.openxmlformats.org/officeDocument/2006/relationships/hyperlink" Target="https://podminky.urs.cz/item/CS_URS_2023_01/966031314" TargetMode="External" /><Relationship Id="rId17" Type="http://schemas.openxmlformats.org/officeDocument/2006/relationships/hyperlink" Target="https://podminky.urs.cz/item/CS_URS_2023_01/978019331" TargetMode="External" /><Relationship Id="rId18" Type="http://schemas.openxmlformats.org/officeDocument/2006/relationships/hyperlink" Target="https://podminky.urs.cz/item/CS_URS_2023_01/978035117" TargetMode="External" /><Relationship Id="rId19" Type="http://schemas.openxmlformats.org/officeDocument/2006/relationships/hyperlink" Target="https://podminky.urs.cz/item/CS_URS_2023_01/985131221" TargetMode="External" /><Relationship Id="rId20" Type="http://schemas.openxmlformats.org/officeDocument/2006/relationships/hyperlink" Target="https://podminky.urs.cz/item/CS_URS_2023_01/997013217" TargetMode="External" /><Relationship Id="rId21" Type="http://schemas.openxmlformats.org/officeDocument/2006/relationships/hyperlink" Target="https://podminky.urs.cz/item/CS_URS_2023_01/997013501" TargetMode="External" /><Relationship Id="rId22" Type="http://schemas.openxmlformats.org/officeDocument/2006/relationships/hyperlink" Target="https://podminky.urs.cz/item/CS_URS_2023_01/997013509" TargetMode="External" /><Relationship Id="rId23" Type="http://schemas.openxmlformats.org/officeDocument/2006/relationships/hyperlink" Target="https://podminky.urs.cz/item/CS_URS_2023_01/997013871" TargetMode="External" /><Relationship Id="rId24" Type="http://schemas.openxmlformats.org/officeDocument/2006/relationships/hyperlink" Target="https://podminky.urs.cz/item/CS_URS_2023_01/998018003" TargetMode="External" /><Relationship Id="rId25" Type="http://schemas.openxmlformats.org/officeDocument/2006/relationships/hyperlink" Target="https://podminky.urs.cz/item/CS_URS_2023_01/764002851" TargetMode="External" /><Relationship Id="rId26" Type="http://schemas.openxmlformats.org/officeDocument/2006/relationships/hyperlink" Target="https://podminky.urs.cz/item/CS_URS_2023_01/764002861" TargetMode="External" /><Relationship Id="rId27" Type="http://schemas.openxmlformats.org/officeDocument/2006/relationships/hyperlink" Target="https://podminky.urs.cz/item/CS_URS_2023_01/764004861" TargetMode="External" /><Relationship Id="rId28" Type="http://schemas.openxmlformats.org/officeDocument/2006/relationships/hyperlink" Target="https://podminky.urs.cz/item/CS_URS_2023_01/764216403" TargetMode="External" /><Relationship Id="rId29" Type="http://schemas.openxmlformats.org/officeDocument/2006/relationships/hyperlink" Target="https://podminky.urs.cz/item/CS_URS_2023_01/764218406" TargetMode="External" /><Relationship Id="rId30" Type="http://schemas.openxmlformats.org/officeDocument/2006/relationships/hyperlink" Target="https://podminky.urs.cz/item/CS_URS_2023_01/764518423" TargetMode="External" /><Relationship Id="rId31" Type="http://schemas.openxmlformats.org/officeDocument/2006/relationships/hyperlink" Target="https://podminky.urs.cz/item/CS_URS_2023_01/998764103" TargetMode="External" /><Relationship Id="rId32" Type="http://schemas.openxmlformats.org/officeDocument/2006/relationships/hyperlink" Target="https://podminky.urs.cz/item/CS_URS_2023_01/998764181" TargetMode="External" /><Relationship Id="rId33" Type="http://schemas.openxmlformats.org/officeDocument/2006/relationships/hyperlink" Target="https://podminky.urs.cz/item/CS_URS_2023_01/767810123" TargetMode="External" /><Relationship Id="rId34" Type="http://schemas.openxmlformats.org/officeDocument/2006/relationships/hyperlink" Target="https://podminky.urs.cz/item/CS_URS_2023_01/767810811" TargetMode="External" /><Relationship Id="rId35" Type="http://schemas.openxmlformats.org/officeDocument/2006/relationships/hyperlink" Target="https://podminky.urs.cz/item/CS_URS_2023_01/998767103" TargetMode="External" /><Relationship Id="rId36" Type="http://schemas.openxmlformats.org/officeDocument/2006/relationships/hyperlink" Target="https://podminky.urs.cz/item/CS_URS_2023_01/998767181" TargetMode="External" /><Relationship Id="rId37" Type="http://schemas.openxmlformats.org/officeDocument/2006/relationships/hyperlink" Target="https://podminky.urs.cz/item/CS_URS_2023_01/783401311" TargetMode="External" /><Relationship Id="rId38" Type="http://schemas.openxmlformats.org/officeDocument/2006/relationships/hyperlink" Target="https://podminky.urs.cz/item/CS_URS_2023_01/783414101" TargetMode="External" /><Relationship Id="rId39" Type="http://schemas.openxmlformats.org/officeDocument/2006/relationships/hyperlink" Target="https://podminky.urs.cz/item/CS_URS_2023_01/783415101" TargetMode="External" /><Relationship Id="rId40" Type="http://schemas.openxmlformats.org/officeDocument/2006/relationships/hyperlink" Target="https://podminky.urs.cz/item/CS_URS_2023_01/783417101" TargetMode="External" /><Relationship Id="rId41" Type="http://schemas.openxmlformats.org/officeDocument/2006/relationships/hyperlink" Target="https://podminky.urs.cz/item/CS_URS_2023_01/783823183" TargetMode="External" /><Relationship Id="rId42" Type="http://schemas.openxmlformats.org/officeDocument/2006/relationships/hyperlink" Target="https://podminky.urs.cz/item/CS_URS_2023_01/783827483" TargetMode="External" /><Relationship Id="rId43" Type="http://schemas.openxmlformats.org/officeDocument/2006/relationships/hyperlink" Target="https://podminky.urs.cz/item/CS_URS_2023_01/783826645" TargetMode="External" /><Relationship Id="rId44" Type="http://schemas.openxmlformats.org/officeDocument/2006/relationships/hyperlink" Target="https://podminky.urs.cz/item/CS_URS_2023_01/HZS2231" TargetMode="External" /><Relationship Id="rId45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3_01/013254000" TargetMode="External" /><Relationship Id="rId2" Type="http://schemas.openxmlformats.org/officeDocument/2006/relationships/hyperlink" Target="https://podminky.urs.cz/item/CS_URS_2023_01/030001000" TargetMode="External" /><Relationship Id="rId3" Type="http://schemas.openxmlformats.org/officeDocument/2006/relationships/hyperlink" Target="https://podminky.urs.cz/item/CS_URS_2023_01/033103000" TargetMode="External" /><Relationship Id="rId4" Type="http://schemas.openxmlformats.org/officeDocument/2006/relationships/hyperlink" Target="https://podminky.urs.cz/item/CS_URS_2023_01/033203000" TargetMode="External" /><Relationship Id="rId5" Type="http://schemas.openxmlformats.org/officeDocument/2006/relationships/hyperlink" Target="https://podminky.urs.cz/item/CS_URS_2023_01/034103000" TargetMode="External" /><Relationship Id="rId6" Type="http://schemas.openxmlformats.org/officeDocument/2006/relationships/hyperlink" Target="https://podminky.urs.cz/item/CS_URS_2023_01/034203000" TargetMode="External" /><Relationship Id="rId7" Type="http://schemas.openxmlformats.org/officeDocument/2006/relationships/hyperlink" Target="https://podminky.urs.cz/item/CS_URS_2023_01/034503000" TargetMode="External" /><Relationship Id="rId8" Type="http://schemas.openxmlformats.org/officeDocument/2006/relationships/hyperlink" Target="https://podminky.urs.cz/item/CS_URS_2023_01/035103001" TargetMode="External" /><Relationship Id="rId9" Type="http://schemas.openxmlformats.org/officeDocument/2006/relationships/hyperlink" Target="https://podminky.urs.cz/item/CS_URS_2023_01/091404000" TargetMode="External" /><Relationship Id="rId1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9" t="s">
        <v>0</v>
      </c>
      <c r="AZ1" s="19" t="s">
        <v>1</v>
      </c>
      <c r="BA1" s="19" t="s">
        <v>2</v>
      </c>
      <c r="BB1" s="19" t="s">
        <v>3</v>
      </c>
      <c r="BT1" s="19" t="s">
        <v>4</v>
      </c>
      <c r="BU1" s="19" t="s">
        <v>4</v>
      </c>
      <c r="BV1" s="19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20" t="s">
        <v>6</v>
      </c>
      <c r="BT2" s="20" t="s">
        <v>7</v>
      </c>
    </row>
    <row r="3" s="1" customFormat="1" ht="6.96" customHeight="1"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3"/>
      <c r="BS3" s="20" t="s">
        <v>6</v>
      </c>
      <c r="BT3" s="20" t="s">
        <v>8</v>
      </c>
    </row>
    <row r="4" s="1" customFormat="1" ht="24.96" customHeight="1">
      <c r="B4" s="24"/>
      <c r="C4" s="25"/>
      <c r="D4" s="26" t="s">
        <v>9</v>
      </c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3"/>
      <c r="AS4" s="27" t="s">
        <v>10</v>
      </c>
      <c r="BE4" s="28" t="s">
        <v>11</v>
      </c>
      <c r="BS4" s="20" t="s">
        <v>12</v>
      </c>
    </row>
    <row r="5" s="1" customFormat="1" ht="12" customHeight="1">
      <c r="B5" s="24"/>
      <c r="C5" s="25"/>
      <c r="D5" s="29" t="s">
        <v>13</v>
      </c>
      <c r="E5" s="25"/>
      <c r="F5" s="25"/>
      <c r="G5" s="25"/>
      <c r="H5" s="25"/>
      <c r="I5" s="25"/>
      <c r="J5" s="25"/>
      <c r="K5" s="30" t="s">
        <v>14</v>
      </c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3"/>
      <c r="BE5" s="31" t="s">
        <v>15</v>
      </c>
      <c r="BS5" s="20" t="s">
        <v>6</v>
      </c>
    </row>
    <row r="6" s="1" customFormat="1" ht="36.96" customHeight="1">
      <c r="B6" s="24"/>
      <c r="C6" s="25"/>
      <c r="D6" s="32" t="s">
        <v>16</v>
      </c>
      <c r="E6" s="25"/>
      <c r="F6" s="25"/>
      <c r="G6" s="25"/>
      <c r="H6" s="25"/>
      <c r="I6" s="25"/>
      <c r="J6" s="25"/>
      <c r="K6" s="33" t="s">
        <v>17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  <c r="AO6" s="25"/>
      <c r="AP6" s="25"/>
      <c r="AQ6" s="25"/>
      <c r="AR6" s="23"/>
      <c r="BE6" s="34"/>
      <c r="BS6" s="20" t="s">
        <v>6</v>
      </c>
    </row>
    <row r="7" s="1" customFormat="1" ht="12" customHeight="1">
      <c r="B7" s="24"/>
      <c r="C7" s="25"/>
      <c r="D7" s="35" t="s">
        <v>18</v>
      </c>
      <c r="E7" s="25"/>
      <c r="F7" s="25"/>
      <c r="G7" s="25"/>
      <c r="H7" s="25"/>
      <c r="I7" s="25"/>
      <c r="J7" s="25"/>
      <c r="K7" s="30" t="s">
        <v>19</v>
      </c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  <c r="AG7" s="25"/>
      <c r="AH7" s="25"/>
      <c r="AI7" s="25"/>
      <c r="AJ7" s="25"/>
      <c r="AK7" s="35" t="s">
        <v>20</v>
      </c>
      <c r="AL7" s="25"/>
      <c r="AM7" s="25"/>
      <c r="AN7" s="30" t="s">
        <v>19</v>
      </c>
      <c r="AO7" s="25"/>
      <c r="AP7" s="25"/>
      <c r="AQ7" s="25"/>
      <c r="AR7" s="23"/>
      <c r="BE7" s="34"/>
      <c r="BS7" s="20" t="s">
        <v>6</v>
      </c>
    </row>
    <row r="8" s="1" customFormat="1" ht="12" customHeight="1">
      <c r="B8" s="24"/>
      <c r="C8" s="25"/>
      <c r="D8" s="35" t="s">
        <v>21</v>
      </c>
      <c r="E8" s="25"/>
      <c r="F8" s="25"/>
      <c r="G8" s="25"/>
      <c r="H8" s="25"/>
      <c r="I8" s="25"/>
      <c r="J8" s="25"/>
      <c r="K8" s="30" t="s">
        <v>22</v>
      </c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35" t="s">
        <v>23</v>
      </c>
      <c r="AL8" s="25"/>
      <c r="AM8" s="25"/>
      <c r="AN8" s="36" t="s">
        <v>24</v>
      </c>
      <c r="AO8" s="25"/>
      <c r="AP8" s="25"/>
      <c r="AQ8" s="25"/>
      <c r="AR8" s="23"/>
      <c r="BE8" s="34"/>
      <c r="BS8" s="20" t="s">
        <v>6</v>
      </c>
    </row>
    <row r="9" s="1" customFormat="1" ht="14.4" customHeight="1">
      <c r="B9" s="24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3"/>
      <c r="BE9" s="34"/>
      <c r="BS9" s="20" t="s">
        <v>6</v>
      </c>
    </row>
    <row r="10" s="1" customFormat="1" ht="12" customHeight="1">
      <c r="B10" s="24"/>
      <c r="C10" s="25"/>
      <c r="D10" s="35" t="s">
        <v>25</v>
      </c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35" t="s">
        <v>26</v>
      </c>
      <c r="AL10" s="25"/>
      <c r="AM10" s="25"/>
      <c r="AN10" s="30" t="s">
        <v>19</v>
      </c>
      <c r="AO10" s="25"/>
      <c r="AP10" s="25"/>
      <c r="AQ10" s="25"/>
      <c r="AR10" s="23"/>
      <c r="BE10" s="34"/>
      <c r="BS10" s="20" t="s">
        <v>6</v>
      </c>
    </row>
    <row r="11" s="1" customFormat="1" ht="18.48" customHeight="1">
      <c r="B11" s="24"/>
      <c r="C11" s="25"/>
      <c r="D11" s="25"/>
      <c r="E11" s="30" t="s">
        <v>27</v>
      </c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35" t="s">
        <v>28</v>
      </c>
      <c r="AL11" s="25"/>
      <c r="AM11" s="25"/>
      <c r="AN11" s="30" t="s">
        <v>19</v>
      </c>
      <c r="AO11" s="25"/>
      <c r="AP11" s="25"/>
      <c r="AQ11" s="25"/>
      <c r="AR11" s="23"/>
      <c r="BE11" s="34"/>
      <c r="BS11" s="20" t="s">
        <v>6</v>
      </c>
    </row>
    <row r="12" s="1" customFormat="1" ht="6.96" customHeight="1">
      <c r="B12" s="24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3"/>
      <c r="BE12" s="34"/>
      <c r="BS12" s="20" t="s">
        <v>6</v>
      </c>
    </row>
    <row r="13" s="1" customFormat="1" ht="12" customHeight="1">
      <c r="B13" s="24"/>
      <c r="C13" s="25"/>
      <c r="D13" s="35" t="s">
        <v>29</v>
      </c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  <c r="X13" s="25"/>
      <c r="Y13" s="25"/>
      <c r="Z13" s="25"/>
      <c r="AA13" s="25"/>
      <c r="AB13" s="25"/>
      <c r="AC13" s="25"/>
      <c r="AD13" s="25"/>
      <c r="AE13" s="25"/>
      <c r="AF13" s="25"/>
      <c r="AG13" s="25"/>
      <c r="AH13" s="25"/>
      <c r="AI13" s="25"/>
      <c r="AJ13" s="25"/>
      <c r="AK13" s="35" t="s">
        <v>26</v>
      </c>
      <c r="AL13" s="25"/>
      <c r="AM13" s="25"/>
      <c r="AN13" s="37" t="s">
        <v>30</v>
      </c>
      <c r="AO13" s="25"/>
      <c r="AP13" s="25"/>
      <c r="AQ13" s="25"/>
      <c r="AR13" s="23"/>
      <c r="BE13" s="34"/>
      <c r="BS13" s="20" t="s">
        <v>6</v>
      </c>
    </row>
    <row r="14">
      <c r="B14" s="24"/>
      <c r="C14" s="25"/>
      <c r="D14" s="25"/>
      <c r="E14" s="37" t="s">
        <v>30</v>
      </c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5" t="s">
        <v>28</v>
      </c>
      <c r="AL14" s="25"/>
      <c r="AM14" s="25"/>
      <c r="AN14" s="37" t="s">
        <v>30</v>
      </c>
      <c r="AO14" s="25"/>
      <c r="AP14" s="25"/>
      <c r="AQ14" s="25"/>
      <c r="AR14" s="23"/>
      <c r="BE14" s="34"/>
      <c r="BS14" s="20" t="s">
        <v>6</v>
      </c>
    </row>
    <row r="15" s="1" customFormat="1" ht="6.96" customHeight="1">
      <c r="B15" s="24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O15" s="25"/>
      <c r="P15" s="25"/>
      <c r="Q15" s="25"/>
      <c r="R15" s="25"/>
      <c r="S15" s="25"/>
      <c r="T15" s="25"/>
      <c r="U15" s="25"/>
      <c r="V15" s="25"/>
      <c r="W15" s="25"/>
      <c r="X15" s="25"/>
      <c r="Y15" s="25"/>
      <c r="Z15" s="25"/>
      <c r="AA15" s="25"/>
      <c r="AB15" s="25"/>
      <c r="AC15" s="25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25"/>
      <c r="AR15" s="23"/>
      <c r="BE15" s="34"/>
      <c r="BS15" s="20" t="s">
        <v>4</v>
      </c>
    </row>
    <row r="16" s="1" customFormat="1" ht="12" customHeight="1">
      <c r="B16" s="24"/>
      <c r="C16" s="25"/>
      <c r="D16" s="35" t="s">
        <v>31</v>
      </c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  <c r="T16" s="25"/>
      <c r="U16" s="25"/>
      <c r="V16" s="25"/>
      <c r="W16" s="25"/>
      <c r="X16" s="25"/>
      <c r="Y16" s="25"/>
      <c r="Z16" s="25"/>
      <c r="AA16" s="25"/>
      <c r="AB16" s="25"/>
      <c r="AC16" s="25"/>
      <c r="AD16" s="25"/>
      <c r="AE16" s="25"/>
      <c r="AF16" s="25"/>
      <c r="AG16" s="25"/>
      <c r="AH16" s="25"/>
      <c r="AI16" s="25"/>
      <c r="AJ16" s="25"/>
      <c r="AK16" s="35" t="s">
        <v>26</v>
      </c>
      <c r="AL16" s="25"/>
      <c r="AM16" s="25"/>
      <c r="AN16" s="30" t="s">
        <v>19</v>
      </c>
      <c r="AO16" s="25"/>
      <c r="AP16" s="25"/>
      <c r="AQ16" s="25"/>
      <c r="AR16" s="23"/>
      <c r="BE16" s="34"/>
      <c r="BS16" s="20" t="s">
        <v>4</v>
      </c>
    </row>
    <row r="17" s="1" customFormat="1" ht="18.48" customHeight="1">
      <c r="B17" s="24"/>
      <c r="C17" s="25"/>
      <c r="D17" s="25"/>
      <c r="E17" s="30" t="s">
        <v>32</v>
      </c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U17" s="25"/>
      <c r="V17" s="25"/>
      <c r="W17" s="25"/>
      <c r="X17" s="25"/>
      <c r="Y17" s="25"/>
      <c r="Z17" s="25"/>
      <c r="AA17" s="25"/>
      <c r="AB17" s="25"/>
      <c r="AC17" s="25"/>
      <c r="AD17" s="25"/>
      <c r="AE17" s="25"/>
      <c r="AF17" s="25"/>
      <c r="AG17" s="25"/>
      <c r="AH17" s="25"/>
      <c r="AI17" s="25"/>
      <c r="AJ17" s="25"/>
      <c r="AK17" s="35" t="s">
        <v>28</v>
      </c>
      <c r="AL17" s="25"/>
      <c r="AM17" s="25"/>
      <c r="AN17" s="30" t="s">
        <v>19</v>
      </c>
      <c r="AO17" s="25"/>
      <c r="AP17" s="25"/>
      <c r="AQ17" s="25"/>
      <c r="AR17" s="23"/>
      <c r="BE17" s="34"/>
      <c r="BS17" s="20" t="s">
        <v>33</v>
      </c>
    </row>
    <row r="18" s="1" customFormat="1" ht="6.96" customHeight="1">
      <c r="B18" s="24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  <c r="AE18" s="25"/>
      <c r="AF18" s="25"/>
      <c r="AG18" s="25"/>
      <c r="AH18" s="25"/>
      <c r="AI18" s="25"/>
      <c r="AJ18" s="25"/>
      <c r="AK18" s="25"/>
      <c r="AL18" s="25"/>
      <c r="AM18" s="25"/>
      <c r="AN18" s="25"/>
      <c r="AO18" s="25"/>
      <c r="AP18" s="25"/>
      <c r="AQ18" s="25"/>
      <c r="AR18" s="23"/>
      <c r="BE18" s="34"/>
      <c r="BS18" s="20" t="s">
        <v>6</v>
      </c>
    </row>
    <row r="19" s="1" customFormat="1" ht="12" customHeight="1">
      <c r="B19" s="24"/>
      <c r="C19" s="25"/>
      <c r="D19" s="35" t="s">
        <v>34</v>
      </c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35" t="s">
        <v>26</v>
      </c>
      <c r="AL19" s="25"/>
      <c r="AM19" s="25"/>
      <c r="AN19" s="30" t="s">
        <v>19</v>
      </c>
      <c r="AO19" s="25"/>
      <c r="AP19" s="25"/>
      <c r="AQ19" s="25"/>
      <c r="AR19" s="23"/>
      <c r="BE19" s="34"/>
      <c r="BS19" s="20" t="s">
        <v>6</v>
      </c>
    </row>
    <row r="20" s="1" customFormat="1" ht="18.48" customHeight="1">
      <c r="B20" s="24"/>
      <c r="C20" s="25"/>
      <c r="D20" s="25"/>
      <c r="E20" s="30" t="s">
        <v>35</v>
      </c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35" t="s">
        <v>28</v>
      </c>
      <c r="AL20" s="25"/>
      <c r="AM20" s="25"/>
      <c r="AN20" s="30" t="s">
        <v>19</v>
      </c>
      <c r="AO20" s="25"/>
      <c r="AP20" s="25"/>
      <c r="AQ20" s="25"/>
      <c r="AR20" s="23"/>
      <c r="BE20" s="34"/>
      <c r="BS20" s="20" t="s">
        <v>33</v>
      </c>
    </row>
    <row r="21" s="1" customFormat="1" ht="6.96" customHeight="1">
      <c r="B21" s="24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  <c r="AR21" s="23"/>
      <c r="BE21" s="34"/>
    </row>
    <row r="22" s="1" customFormat="1" ht="12" customHeight="1">
      <c r="B22" s="24"/>
      <c r="C22" s="25"/>
      <c r="D22" s="35" t="s">
        <v>36</v>
      </c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  <c r="AR22" s="23"/>
      <c r="BE22" s="34"/>
    </row>
    <row r="23" s="1" customFormat="1" ht="47.25" customHeight="1">
      <c r="B23" s="24"/>
      <c r="C23" s="25"/>
      <c r="D23" s="25"/>
      <c r="E23" s="39" t="s">
        <v>37</v>
      </c>
      <c r="F23" s="39"/>
      <c r="G23" s="39"/>
      <c r="H23" s="39"/>
      <c r="I23" s="39"/>
      <c r="J23" s="39"/>
      <c r="K23" s="39"/>
      <c r="L23" s="39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25"/>
      <c r="AP23" s="25"/>
      <c r="AQ23" s="25"/>
      <c r="AR23" s="23"/>
      <c r="BE23" s="34"/>
    </row>
    <row r="24" s="1" customFormat="1" ht="6.96" customHeight="1">
      <c r="B24" s="24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  <c r="AR24" s="23"/>
      <c r="BE24" s="34"/>
    </row>
    <row r="25" s="1" customFormat="1" ht="6.96" customHeight="1">
      <c r="B25" s="24"/>
      <c r="C25" s="25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25"/>
      <c r="AQ25" s="25"/>
      <c r="AR25" s="23"/>
      <c r="BE25" s="34"/>
    </row>
    <row r="26" s="2" customFormat="1" ht="25.92" customHeight="1">
      <c r="A26" s="41"/>
      <c r="B26" s="42"/>
      <c r="C26" s="43"/>
      <c r="D26" s="44" t="s">
        <v>38</v>
      </c>
      <c r="E26" s="4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6">
        <f>ROUND(AG54,2)</f>
        <v>0</v>
      </c>
      <c r="AL26" s="45"/>
      <c r="AM26" s="45"/>
      <c r="AN26" s="45"/>
      <c r="AO26" s="45"/>
      <c r="AP26" s="43"/>
      <c r="AQ26" s="43"/>
      <c r="AR26" s="47"/>
      <c r="BE26" s="34"/>
    </row>
    <row r="27" s="2" customFormat="1" ht="6.96" customHeight="1">
      <c r="A27" s="41"/>
      <c r="B27" s="42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7"/>
      <c r="BE27" s="34"/>
    </row>
    <row r="28" s="2" customFormat="1">
      <c r="A28" s="41"/>
      <c r="B28" s="42"/>
      <c r="C28" s="43"/>
      <c r="D28" s="43"/>
      <c r="E28" s="43"/>
      <c r="F28" s="43"/>
      <c r="G28" s="43"/>
      <c r="H28" s="43"/>
      <c r="I28" s="43"/>
      <c r="J28" s="43"/>
      <c r="K28" s="43"/>
      <c r="L28" s="48" t="s">
        <v>39</v>
      </c>
      <c r="M28" s="48"/>
      <c r="N28" s="48"/>
      <c r="O28" s="48"/>
      <c r="P28" s="48"/>
      <c r="Q28" s="43"/>
      <c r="R28" s="43"/>
      <c r="S28" s="43"/>
      <c r="T28" s="43"/>
      <c r="U28" s="43"/>
      <c r="V28" s="43"/>
      <c r="W28" s="48" t="s">
        <v>40</v>
      </c>
      <c r="X28" s="48"/>
      <c r="Y28" s="48"/>
      <c r="Z28" s="48"/>
      <c r="AA28" s="48"/>
      <c r="AB28" s="48"/>
      <c r="AC28" s="48"/>
      <c r="AD28" s="48"/>
      <c r="AE28" s="48"/>
      <c r="AF28" s="43"/>
      <c r="AG28" s="43"/>
      <c r="AH28" s="43"/>
      <c r="AI28" s="43"/>
      <c r="AJ28" s="43"/>
      <c r="AK28" s="48" t="s">
        <v>41</v>
      </c>
      <c r="AL28" s="48"/>
      <c r="AM28" s="48"/>
      <c r="AN28" s="48"/>
      <c r="AO28" s="48"/>
      <c r="AP28" s="43"/>
      <c r="AQ28" s="43"/>
      <c r="AR28" s="47"/>
      <c r="BE28" s="34"/>
    </row>
    <row r="29" s="3" customFormat="1" ht="14.4" customHeight="1">
      <c r="A29" s="3"/>
      <c r="B29" s="49"/>
      <c r="C29" s="50"/>
      <c r="D29" s="35" t="s">
        <v>42</v>
      </c>
      <c r="E29" s="50"/>
      <c r="F29" s="35" t="s">
        <v>43</v>
      </c>
      <c r="G29" s="50"/>
      <c r="H29" s="50"/>
      <c r="I29" s="50"/>
      <c r="J29" s="50"/>
      <c r="K29" s="50"/>
      <c r="L29" s="51">
        <v>0.20999999999999999</v>
      </c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2">
        <f>ROUND(AZ54, 2)</f>
        <v>0</v>
      </c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2">
        <f>ROUND(AV54, 2)</f>
        <v>0</v>
      </c>
      <c r="AL29" s="50"/>
      <c r="AM29" s="50"/>
      <c r="AN29" s="50"/>
      <c r="AO29" s="50"/>
      <c r="AP29" s="50"/>
      <c r="AQ29" s="50"/>
      <c r="AR29" s="53"/>
      <c r="BE29" s="54"/>
    </row>
    <row r="30" s="3" customFormat="1" ht="14.4" customHeight="1">
      <c r="A30" s="3"/>
      <c r="B30" s="49"/>
      <c r="C30" s="50"/>
      <c r="D30" s="50"/>
      <c r="E30" s="50"/>
      <c r="F30" s="35" t="s">
        <v>44</v>
      </c>
      <c r="G30" s="50"/>
      <c r="H30" s="50"/>
      <c r="I30" s="50"/>
      <c r="J30" s="50"/>
      <c r="K30" s="50"/>
      <c r="L30" s="51">
        <v>0.14999999999999999</v>
      </c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52">
        <f>ROUND(BA54, 2)</f>
        <v>0</v>
      </c>
      <c r="X30" s="50"/>
      <c r="Y30" s="50"/>
      <c r="Z30" s="50"/>
      <c r="AA30" s="50"/>
      <c r="AB30" s="50"/>
      <c r="AC30" s="50"/>
      <c r="AD30" s="50"/>
      <c r="AE30" s="50"/>
      <c r="AF30" s="50"/>
      <c r="AG30" s="50"/>
      <c r="AH30" s="50"/>
      <c r="AI30" s="50"/>
      <c r="AJ30" s="50"/>
      <c r="AK30" s="52">
        <f>ROUND(AW54, 2)</f>
        <v>0</v>
      </c>
      <c r="AL30" s="50"/>
      <c r="AM30" s="50"/>
      <c r="AN30" s="50"/>
      <c r="AO30" s="50"/>
      <c r="AP30" s="50"/>
      <c r="AQ30" s="50"/>
      <c r="AR30" s="53"/>
      <c r="BE30" s="54"/>
    </row>
    <row r="31" hidden="1" s="3" customFormat="1" ht="14.4" customHeight="1">
      <c r="A31" s="3"/>
      <c r="B31" s="49"/>
      <c r="C31" s="50"/>
      <c r="D31" s="50"/>
      <c r="E31" s="50"/>
      <c r="F31" s="35" t="s">
        <v>45</v>
      </c>
      <c r="G31" s="50"/>
      <c r="H31" s="50"/>
      <c r="I31" s="50"/>
      <c r="J31" s="50"/>
      <c r="K31" s="50"/>
      <c r="L31" s="51">
        <v>0.20999999999999999</v>
      </c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2">
        <f>ROUND(BB54, 2)</f>
        <v>0</v>
      </c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2">
        <v>0</v>
      </c>
      <c r="AL31" s="50"/>
      <c r="AM31" s="50"/>
      <c r="AN31" s="50"/>
      <c r="AO31" s="50"/>
      <c r="AP31" s="50"/>
      <c r="AQ31" s="50"/>
      <c r="AR31" s="53"/>
      <c r="BE31" s="54"/>
    </row>
    <row r="32" hidden="1" s="3" customFormat="1" ht="14.4" customHeight="1">
      <c r="A32" s="3"/>
      <c r="B32" s="49"/>
      <c r="C32" s="50"/>
      <c r="D32" s="50"/>
      <c r="E32" s="50"/>
      <c r="F32" s="35" t="s">
        <v>46</v>
      </c>
      <c r="G32" s="50"/>
      <c r="H32" s="50"/>
      <c r="I32" s="50"/>
      <c r="J32" s="50"/>
      <c r="K32" s="50"/>
      <c r="L32" s="51">
        <v>0.14999999999999999</v>
      </c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2">
        <f>ROUND(BC54, 2)</f>
        <v>0</v>
      </c>
      <c r="X32" s="50"/>
      <c r="Y32" s="50"/>
      <c r="Z32" s="50"/>
      <c r="AA32" s="50"/>
      <c r="AB32" s="50"/>
      <c r="AC32" s="50"/>
      <c r="AD32" s="50"/>
      <c r="AE32" s="50"/>
      <c r="AF32" s="50"/>
      <c r="AG32" s="50"/>
      <c r="AH32" s="50"/>
      <c r="AI32" s="50"/>
      <c r="AJ32" s="50"/>
      <c r="AK32" s="52">
        <v>0</v>
      </c>
      <c r="AL32" s="50"/>
      <c r="AM32" s="50"/>
      <c r="AN32" s="50"/>
      <c r="AO32" s="50"/>
      <c r="AP32" s="50"/>
      <c r="AQ32" s="50"/>
      <c r="AR32" s="53"/>
      <c r="BE32" s="54"/>
    </row>
    <row r="33" hidden="1" s="3" customFormat="1" ht="14.4" customHeight="1">
      <c r="A33" s="3"/>
      <c r="B33" s="49"/>
      <c r="C33" s="50"/>
      <c r="D33" s="50"/>
      <c r="E33" s="50"/>
      <c r="F33" s="35" t="s">
        <v>47</v>
      </c>
      <c r="G33" s="50"/>
      <c r="H33" s="50"/>
      <c r="I33" s="50"/>
      <c r="J33" s="50"/>
      <c r="K33" s="50"/>
      <c r="L33" s="51">
        <v>0</v>
      </c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2">
        <f>ROUND(BD54, 2)</f>
        <v>0</v>
      </c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2">
        <v>0</v>
      </c>
      <c r="AL33" s="50"/>
      <c r="AM33" s="50"/>
      <c r="AN33" s="50"/>
      <c r="AO33" s="50"/>
      <c r="AP33" s="50"/>
      <c r="AQ33" s="50"/>
      <c r="AR33" s="53"/>
      <c r="BE33" s="3"/>
    </row>
    <row r="34" s="2" customFormat="1" ht="6.96" customHeight="1">
      <c r="A34" s="41"/>
      <c r="B34" s="42"/>
      <c r="C34" s="43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3"/>
      <c r="Y34" s="43"/>
      <c r="Z34" s="43"/>
      <c r="AA34" s="43"/>
      <c r="AB34" s="43"/>
      <c r="AC34" s="43"/>
      <c r="AD34" s="43"/>
      <c r="AE34" s="43"/>
      <c r="AF34" s="43"/>
      <c r="AG34" s="43"/>
      <c r="AH34" s="43"/>
      <c r="AI34" s="43"/>
      <c r="AJ34" s="43"/>
      <c r="AK34" s="43"/>
      <c r="AL34" s="43"/>
      <c r="AM34" s="43"/>
      <c r="AN34" s="43"/>
      <c r="AO34" s="43"/>
      <c r="AP34" s="43"/>
      <c r="AQ34" s="43"/>
      <c r="AR34" s="47"/>
      <c r="BE34" s="41"/>
    </row>
    <row r="35" s="2" customFormat="1" ht="25.92" customHeight="1">
      <c r="A35" s="41"/>
      <c r="B35" s="42"/>
      <c r="C35" s="55"/>
      <c r="D35" s="56" t="s">
        <v>48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49</v>
      </c>
      <c r="U35" s="57"/>
      <c r="V35" s="57"/>
      <c r="W35" s="57"/>
      <c r="X35" s="59" t="s">
        <v>50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7"/>
      <c r="BE35" s="41"/>
    </row>
    <row r="36" s="2" customFormat="1" ht="6.96" customHeight="1">
      <c r="A36" s="41"/>
      <c r="B36" s="42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7"/>
      <c r="BE36" s="41"/>
    </row>
    <row r="37" s="2" customFormat="1" ht="6.96" customHeight="1">
      <c r="A37" s="41"/>
      <c r="B37" s="62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  <c r="AR37" s="47"/>
      <c r="BE37" s="41"/>
    </row>
    <row r="41" s="2" customFormat="1" ht="6.96" customHeight="1">
      <c r="A41" s="41"/>
      <c r="B41" s="64"/>
      <c r="C41" s="65"/>
      <c r="D41" s="65"/>
      <c r="E41" s="65"/>
      <c r="F41" s="65"/>
      <c r="G41" s="65"/>
      <c r="H41" s="65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5"/>
      <c r="V41" s="65"/>
      <c r="W41" s="65"/>
      <c r="X41" s="65"/>
      <c r="Y41" s="65"/>
      <c r="Z41" s="65"/>
      <c r="AA41" s="65"/>
      <c r="AB41" s="65"/>
      <c r="AC41" s="65"/>
      <c r="AD41" s="65"/>
      <c r="AE41" s="65"/>
      <c r="AF41" s="65"/>
      <c r="AG41" s="65"/>
      <c r="AH41" s="65"/>
      <c r="AI41" s="65"/>
      <c r="AJ41" s="65"/>
      <c r="AK41" s="65"/>
      <c r="AL41" s="65"/>
      <c r="AM41" s="65"/>
      <c r="AN41" s="65"/>
      <c r="AO41" s="65"/>
      <c r="AP41" s="65"/>
      <c r="AQ41" s="65"/>
      <c r="AR41" s="47"/>
      <c r="BE41" s="41"/>
    </row>
    <row r="42" s="2" customFormat="1" ht="24.96" customHeight="1">
      <c r="A42" s="41"/>
      <c r="B42" s="42"/>
      <c r="C42" s="26" t="s">
        <v>51</v>
      </c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  <c r="AA42" s="43"/>
      <c r="AB42" s="43"/>
      <c r="AC42" s="43"/>
      <c r="AD42" s="43"/>
      <c r="AE42" s="43"/>
      <c r="AF42" s="43"/>
      <c r="AG42" s="43"/>
      <c r="AH42" s="43"/>
      <c r="AI42" s="43"/>
      <c r="AJ42" s="43"/>
      <c r="AK42" s="43"/>
      <c r="AL42" s="43"/>
      <c r="AM42" s="43"/>
      <c r="AN42" s="43"/>
      <c r="AO42" s="43"/>
      <c r="AP42" s="43"/>
      <c r="AQ42" s="43"/>
      <c r="AR42" s="47"/>
      <c r="BE42" s="41"/>
    </row>
    <row r="43" s="2" customFormat="1" ht="6.96" customHeight="1">
      <c r="A43" s="41"/>
      <c r="B43" s="42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3"/>
      <c r="AL43" s="43"/>
      <c r="AM43" s="43"/>
      <c r="AN43" s="43"/>
      <c r="AO43" s="43"/>
      <c r="AP43" s="43"/>
      <c r="AQ43" s="43"/>
      <c r="AR43" s="47"/>
      <c r="BE43" s="41"/>
    </row>
    <row r="44" s="4" customFormat="1" ht="12" customHeight="1">
      <c r="A44" s="4"/>
      <c r="B44" s="66"/>
      <c r="C44" s="35" t="s">
        <v>13</v>
      </c>
      <c r="D44" s="67"/>
      <c r="E44" s="67"/>
      <c r="F44" s="67"/>
      <c r="G44" s="67"/>
      <c r="H44" s="67"/>
      <c r="I44" s="67"/>
      <c r="J44" s="67"/>
      <c r="K44" s="67"/>
      <c r="L44" s="67" t="str">
        <f>K5</f>
        <v>2023-41</v>
      </c>
      <c r="M44" s="67"/>
      <c r="N44" s="67"/>
      <c r="O44" s="67"/>
      <c r="P44" s="67"/>
      <c r="Q44" s="67"/>
      <c r="R44" s="67"/>
      <c r="S44" s="67"/>
      <c r="T44" s="67"/>
      <c r="U44" s="67"/>
      <c r="V44" s="67"/>
      <c r="W44" s="67"/>
      <c r="X44" s="67"/>
      <c r="Y44" s="67"/>
      <c r="Z44" s="67"/>
      <c r="AA44" s="67"/>
      <c r="AB44" s="67"/>
      <c r="AC44" s="67"/>
      <c r="AD44" s="67"/>
      <c r="AE44" s="67"/>
      <c r="AF44" s="67"/>
      <c r="AG44" s="67"/>
      <c r="AH44" s="67"/>
      <c r="AI44" s="67"/>
      <c r="AJ44" s="67"/>
      <c r="AK44" s="67"/>
      <c r="AL44" s="67"/>
      <c r="AM44" s="67"/>
      <c r="AN44" s="67"/>
      <c r="AO44" s="67"/>
      <c r="AP44" s="67"/>
      <c r="AQ44" s="67"/>
      <c r="AR44" s="68"/>
      <c r="BE44" s="4"/>
    </row>
    <row r="45" s="5" customFormat="1" ht="36.96" customHeight="1">
      <c r="A45" s="5"/>
      <c r="B45" s="69"/>
      <c r="C45" s="70" t="s">
        <v>16</v>
      </c>
      <c r="D45" s="71"/>
      <c r="E45" s="71"/>
      <c r="F45" s="71"/>
      <c r="G45" s="71"/>
      <c r="H45" s="71"/>
      <c r="I45" s="71"/>
      <c r="J45" s="71"/>
      <c r="K45" s="71"/>
      <c r="L45" s="72" t="str">
        <f>K6</f>
        <v>Stavební úpravy objektu Veleslavínova 42, Plzeň - IV.ETAPA oprava fasády</v>
      </c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73"/>
      <c r="BE45" s="5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3"/>
      <c r="Y46" s="43"/>
      <c r="Z46" s="43"/>
      <c r="AA46" s="43"/>
      <c r="AB46" s="43"/>
      <c r="AC46" s="43"/>
      <c r="AD46" s="43"/>
      <c r="AE46" s="43"/>
      <c r="AF46" s="43"/>
      <c r="AG46" s="43"/>
      <c r="AH46" s="43"/>
      <c r="AI46" s="43"/>
      <c r="AJ46" s="43"/>
      <c r="AK46" s="43"/>
      <c r="AL46" s="43"/>
      <c r="AM46" s="43"/>
      <c r="AN46" s="43"/>
      <c r="AO46" s="43"/>
      <c r="AP46" s="43"/>
      <c r="AQ46" s="43"/>
      <c r="AR46" s="47"/>
      <c r="BE46" s="41"/>
    </row>
    <row r="47" s="2" customFormat="1" ht="12" customHeight="1">
      <c r="A47" s="41"/>
      <c r="B47" s="42"/>
      <c r="C47" s="35" t="s">
        <v>21</v>
      </c>
      <c r="D47" s="43"/>
      <c r="E47" s="43"/>
      <c r="F47" s="43"/>
      <c r="G47" s="43"/>
      <c r="H47" s="43"/>
      <c r="I47" s="43"/>
      <c r="J47" s="43"/>
      <c r="K47" s="43"/>
      <c r="L47" s="74" t="str">
        <f>IF(K8="","",K8)</f>
        <v>Veleslavínova 42, Plzeň</v>
      </c>
      <c r="M47" s="43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43"/>
      <c r="Y47" s="43"/>
      <c r="Z47" s="43"/>
      <c r="AA47" s="43"/>
      <c r="AB47" s="43"/>
      <c r="AC47" s="43"/>
      <c r="AD47" s="43"/>
      <c r="AE47" s="43"/>
      <c r="AF47" s="43"/>
      <c r="AG47" s="43"/>
      <c r="AH47" s="43"/>
      <c r="AI47" s="35" t="s">
        <v>23</v>
      </c>
      <c r="AJ47" s="43"/>
      <c r="AK47" s="43"/>
      <c r="AL47" s="43"/>
      <c r="AM47" s="75" t="str">
        <f>IF(AN8= "","",AN8)</f>
        <v>24. 6. 2023</v>
      </c>
      <c r="AN47" s="75"/>
      <c r="AO47" s="43"/>
      <c r="AP47" s="43"/>
      <c r="AQ47" s="43"/>
      <c r="AR47" s="47"/>
      <c r="BE47" s="41"/>
    </row>
    <row r="48" s="2" customFormat="1" ht="6.96" customHeight="1">
      <c r="A48" s="41"/>
      <c r="B48" s="42"/>
      <c r="C48" s="43"/>
      <c r="D48" s="43"/>
      <c r="E48" s="43"/>
      <c r="F48" s="43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3"/>
      <c r="W48" s="43"/>
      <c r="X48" s="43"/>
      <c r="Y48" s="43"/>
      <c r="Z48" s="43"/>
      <c r="AA48" s="43"/>
      <c r="AB48" s="43"/>
      <c r="AC48" s="43"/>
      <c r="AD48" s="43"/>
      <c r="AE48" s="43"/>
      <c r="AF48" s="43"/>
      <c r="AG48" s="43"/>
      <c r="AH48" s="43"/>
      <c r="AI48" s="43"/>
      <c r="AJ48" s="43"/>
      <c r="AK48" s="43"/>
      <c r="AL48" s="43"/>
      <c r="AM48" s="43"/>
      <c r="AN48" s="43"/>
      <c r="AO48" s="43"/>
      <c r="AP48" s="43"/>
      <c r="AQ48" s="43"/>
      <c r="AR48" s="47"/>
      <c r="BE48" s="41"/>
    </row>
    <row r="49" s="2" customFormat="1" ht="15.15" customHeight="1">
      <c r="A49" s="41"/>
      <c r="B49" s="42"/>
      <c r="C49" s="35" t="s">
        <v>25</v>
      </c>
      <c r="D49" s="43"/>
      <c r="E49" s="43"/>
      <c r="F49" s="43"/>
      <c r="G49" s="43"/>
      <c r="H49" s="43"/>
      <c r="I49" s="43"/>
      <c r="J49" s="43"/>
      <c r="K49" s="43"/>
      <c r="L49" s="67" t="str">
        <f>IF(E11= "","",E11)</f>
        <v xml:space="preserve">ZČU v Plzni, Univerzitní 8, 306 14 Plzeň </v>
      </c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35" t="s">
        <v>31</v>
      </c>
      <c r="AJ49" s="43"/>
      <c r="AK49" s="43"/>
      <c r="AL49" s="43"/>
      <c r="AM49" s="76" t="str">
        <f>IF(E17="","",E17)</f>
        <v xml:space="preserve">AIP spol. s.r.o. Plzeň </v>
      </c>
      <c r="AN49" s="67"/>
      <c r="AO49" s="67"/>
      <c r="AP49" s="67"/>
      <c r="AQ49" s="43"/>
      <c r="AR49" s="47"/>
      <c r="AS49" s="77" t="s">
        <v>52</v>
      </c>
      <c r="AT49" s="78"/>
      <c r="AU49" s="79"/>
      <c r="AV49" s="79"/>
      <c r="AW49" s="79"/>
      <c r="AX49" s="79"/>
      <c r="AY49" s="79"/>
      <c r="AZ49" s="79"/>
      <c r="BA49" s="79"/>
      <c r="BB49" s="79"/>
      <c r="BC49" s="79"/>
      <c r="BD49" s="80"/>
      <c r="BE49" s="41"/>
    </row>
    <row r="50" s="2" customFormat="1" ht="15.15" customHeight="1">
      <c r="A50" s="41"/>
      <c r="B50" s="42"/>
      <c r="C50" s="35" t="s">
        <v>29</v>
      </c>
      <c r="D50" s="43"/>
      <c r="E50" s="43"/>
      <c r="F50" s="43"/>
      <c r="G50" s="43"/>
      <c r="H50" s="43"/>
      <c r="I50" s="43"/>
      <c r="J50" s="43"/>
      <c r="K50" s="43"/>
      <c r="L50" s="67" t="str">
        <f>IF(E14= "Vyplň údaj","",E14)</f>
        <v/>
      </c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35" t="s">
        <v>34</v>
      </c>
      <c r="AJ50" s="43"/>
      <c r="AK50" s="43"/>
      <c r="AL50" s="43"/>
      <c r="AM50" s="76" t="str">
        <f>IF(E20="","",E20)</f>
        <v>Michal Jirka</v>
      </c>
      <c r="AN50" s="67"/>
      <c r="AO50" s="67"/>
      <c r="AP50" s="67"/>
      <c r="AQ50" s="43"/>
      <c r="AR50" s="47"/>
      <c r="AS50" s="81"/>
      <c r="AT50" s="82"/>
      <c r="AU50" s="83"/>
      <c r="AV50" s="83"/>
      <c r="AW50" s="83"/>
      <c r="AX50" s="83"/>
      <c r="AY50" s="83"/>
      <c r="AZ50" s="83"/>
      <c r="BA50" s="83"/>
      <c r="BB50" s="83"/>
      <c r="BC50" s="83"/>
      <c r="BD50" s="84"/>
      <c r="BE50" s="41"/>
    </row>
    <row r="51" s="2" customFormat="1" ht="10.8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43"/>
      <c r="M51" s="43"/>
      <c r="N51" s="43"/>
      <c r="O51" s="43"/>
      <c r="P51" s="43"/>
      <c r="Q51" s="43"/>
      <c r="R51" s="43"/>
      <c r="S51" s="43"/>
      <c r="T51" s="43"/>
      <c r="U51" s="43"/>
      <c r="V51" s="43"/>
      <c r="W51" s="43"/>
      <c r="X51" s="43"/>
      <c r="Y51" s="43"/>
      <c r="Z51" s="43"/>
      <c r="AA51" s="43"/>
      <c r="AB51" s="43"/>
      <c r="AC51" s="43"/>
      <c r="AD51" s="43"/>
      <c r="AE51" s="43"/>
      <c r="AF51" s="43"/>
      <c r="AG51" s="43"/>
      <c r="AH51" s="43"/>
      <c r="AI51" s="43"/>
      <c r="AJ51" s="43"/>
      <c r="AK51" s="43"/>
      <c r="AL51" s="43"/>
      <c r="AM51" s="43"/>
      <c r="AN51" s="43"/>
      <c r="AO51" s="43"/>
      <c r="AP51" s="43"/>
      <c r="AQ51" s="43"/>
      <c r="AR51" s="47"/>
      <c r="AS51" s="85"/>
      <c r="AT51" s="86"/>
      <c r="AU51" s="87"/>
      <c r="AV51" s="87"/>
      <c r="AW51" s="87"/>
      <c r="AX51" s="87"/>
      <c r="AY51" s="87"/>
      <c r="AZ51" s="87"/>
      <c r="BA51" s="87"/>
      <c r="BB51" s="87"/>
      <c r="BC51" s="87"/>
      <c r="BD51" s="88"/>
      <c r="BE51" s="41"/>
    </row>
    <row r="52" s="2" customFormat="1" ht="29.28" customHeight="1">
      <c r="A52" s="41"/>
      <c r="B52" s="42"/>
      <c r="C52" s="89" t="s">
        <v>53</v>
      </c>
      <c r="D52" s="90"/>
      <c r="E52" s="90"/>
      <c r="F52" s="90"/>
      <c r="G52" s="90"/>
      <c r="H52" s="91"/>
      <c r="I52" s="92" t="s">
        <v>54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  <c r="X52" s="90"/>
      <c r="Y52" s="90"/>
      <c r="Z52" s="90"/>
      <c r="AA52" s="90"/>
      <c r="AB52" s="90"/>
      <c r="AC52" s="90"/>
      <c r="AD52" s="90"/>
      <c r="AE52" s="90"/>
      <c r="AF52" s="90"/>
      <c r="AG52" s="93" t="s">
        <v>55</v>
      </c>
      <c r="AH52" s="90"/>
      <c r="AI52" s="90"/>
      <c r="AJ52" s="90"/>
      <c r="AK52" s="90"/>
      <c r="AL52" s="90"/>
      <c r="AM52" s="90"/>
      <c r="AN52" s="92" t="s">
        <v>56</v>
      </c>
      <c r="AO52" s="90"/>
      <c r="AP52" s="90"/>
      <c r="AQ52" s="94" t="s">
        <v>57</v>
      </c>
      <c r="AR52" s="47"/>
      <c r="AS52" s="95" t="s">
        <v>58</v>
      </c>
      <c r="AT52" s="96" t="s">
        <v>59</v>
      </c>
      <c r="AU52" s="96" t="s">
        <v>60</v>
      </c>
      <c r="AV52" s="96" t="s">
        <v>61</v>
      </c>
      <c r="AW52" s="96" t="s">
        <v>62</v>
      </c>
      <c r="AX52" s="96" t="s">
        <v>63</v>
      </c>
      <c r="AY52" s="96" t="s">
        <v>64</v>
      </c>
      <c r="AZ52" s="96" t="s">
        <v>65</v>
      </c>
      <c r="BA52" s="96" t="s">
        <v>66</v>
      </c>
      <c r="BB52" s="96" t="s">
        <v>67</v>
      </c>
      <c r="BC52" s="96" t="s">
        <v>68</v>
      </c>
      <c r="BD52" s="97" t="s">
        <v>69</v>
      </c>
      <c r="BE52" s="41"/>
    </row>
    <row r="53" s="2" customFormat="1" ht="10.8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  <c r="O53" s="43"/>
      <c r="P53" s="43"/>
      <c r="Q53" s="43"/>
      <c r="R53" s="43"/>
      <c r="S53" s="43"/>
      <c r="T53" s="43"/>
      <c r="U53" s="43"/>
      <c r="V53" s="43"/>
      <c r="W53" s="43"/>
      <c r="X53" s="43"/>
      <c r="Y53" s="43"/>
      <c r="Z53" s="43"/>
      <c r="AA53" s="43"/>
      <c r="AB53" s="43"/>
      <c r="AC53" s="43"/>
      <c r="AD53" s="43"/>
      <c r="AE53" s="43"/>
      <c r="AF53" s="43"/>
      <c r="AG53" s="43"/>
      <c r="AH53" s="43"/>
      <c r="AI53" s="43"/>
      <c r="AJ53" s="43"/>
      <c r="AK53" s="43"/>
      <c r="AL53" s="43"/>
      <c r="AM53" s="43"/>
      <c r="AN53" s="43"/>
      <c r="AO53" s="43"/>
      <c r="AP53" s="43"/>
      <c r="AQ53" s="43"/>
      <c r="AR53" s="47"/>
      <c r="AS53" s="98"/>
      <c r="AT53" s="99"/>
      <c r="AU53" s="99"/>
      <c r="AV53" s="99"/>
      <c r="AW53" s="99"/>
      <c r="AX53" s="99"/>
      <c r="AY53" s="99"/>
      <c r="AZ53" s="99"/>
      <c r="BA53" s="99"/>
      <c r="BB53" s="99"/>
      <c r="BC53" s="99"/>
      <c r="BD53" s="100"/>
      <c r="BE53" s="41"/>
    </row>
    <row r="54" s="6" customFormat="1" ht="32.4" customHeight="1">
      <c r="A54" s="6"/>
      <c r="B54" s="101"/>
      <c r="C54" s="102" t="s">
        <v>70</v>
      </c>
      <c r="D54" s="103"/>
      <c r="E54" s="103"/>
      <c r="F54" s="103"/>
      <c r="G54" s="103"/>
      <c r="H54" s="103"/>
      <c r="I54" s="103"/>
      <c r="J54" s="103"/>
      <c r="K54" s="103"/>
      <c r="L54" s="103"/>
      <c r="M54" s="103"/>
      <c r="N54" s="103"/>
      <c r="O54" s="103"/>
      <c r="P54" s="103"/>
      <c r="Q54" s="103"/>
      <c r="R54" s="103"/>
      <c r="S54" s="103"/>
      <c r="T54" s="103"/>
      <c r="U54" s="103"/>
      <c r="V54" s="103"/>
      <c r="W54" s="103"/>
      <c r="X54" s="103"/>
      <c r="Y54" s="103"/>
      <c r="Z54" s="103"/>
      <c r="AA54" s="103"/>
      <c r="AB54" s="103"/>
      <c r="AC54" s="103"/>
      <c r="AD54" s="103"/>
      <c r="AE54" s="103"/>
      <c r="AF54" s="103"/>
      <c r="AG54" s="104">
        <f>ROUND(SUM(AG55:AG56),2)</f>
        <v>0</v>
      </c>
      <c r="AH54" s="104"/>
      <c r="AI54" s="104"/>
      <c r="AJ54" s="104"/>
      <c r="AK54" s="104"/>
      <c r="AL54" s="104"/>
      <c r="AM54" s="104"/>
      <c r="AN54" s="105">
        <f>SUM(AG54,AT54)</f>
        <v>0</v>
      </c>
      <c r="AO54" s="105"/>
      <c r="AP54" s="105"/>
      <c r="AQ54" s="106" t="s">
        <v>19</v>
      </c>
      <c r="AR54" s="107"/>
      <c r="AS54" s="108">
        <f>ROUND(SUM(AS55:AS56),2)</f>
        <v>0</v>
      </c>
      <c r="AT54" s="109">
        <f>ROUND(SUM(AV54:AW54),2)</f>
        <v>0</v>
      </c>
      <c r="AU54" s="110">
        <f>ROUND(SUM(AU55:AU56),5)</f>
        <v>0</v>
      </c>
      <c r="AV54" s="109">
        <f>ROUND(AZ54*L29,2)</f>
        <v>0</v>
      </c>
      <c r="AW54" s="109">
        <f>ROUND(BA54*L30,2)</f>
        <v>0</v>
      </c>
      <c r="AX54" s="109">
        <f>ROUND(BB54*L29,2)</f>
        <v>0</v>
      </c>
      <c r="AY54" s="109">
        <f>ROUND(BC54*L30,2)</f>
        <v>0</v>
      </c>
      <c r="AZ54" s="109">
        <f>ROUND(SUM(AZ55:AZ56),2)</f>
        <v>0</v>
      </c>
      <c r="BA54" s="109">
        <f>ROUND(SUM(BA55:BA56),2)</f>
        <v>0</v>
      </c>
      <c r="BB54" s="109">
        <f>ROUND(SUM(BB55:BB56),2)</f>
        <v>0</v>
      </c>
      <c r="BC54" s="109">
        <f>ROUND(SUM(BC55:BC56),2)</f>
        <v>0</v>
      </c>
      <c r="BD54" s="111">
        <f>ROUND(SUM(BD55:BD56),2)</f>
        <v>0</v>
      </c>
      <c r="BE54" s="6"/>
      <c r="BS54" s="112" t="s">
        <v>71</v>
      </c>
      <c r="BT54" s="112" t="s">
        <v>72</v>
      </c>
      <c r="BU54" s="113" t="s">
        <v>73</v>
      </c>
      <c r="BV54" s="112" t="s">
        <v>74</v>
      </c>
      <c r="BW54" s="112" t="s">
        <v>5</v>
      </c>
      <c r="BX54" s="112" t="s">
        <v>75</v>
      </c>
      <c r="CL54" s="112" t="s">
        <v>19</v>
      </c>
    </row>
    <row r="55" s="7" customFormat="1" ht="16.5" customHeight="1">
      <c r="A55" s="114" t="s">
        <v>76</v>
      </c>
      <c r="B55" s="115"/>
      <c r="C55" s="116"/>
      <c r="D55" s="117" t="s">
        <v>77</v>
      </c>
      <c r="E55" s="117"/>
      <c r="F55" s="117"/>
      <c r="G55" s="117"/>
      <c r="H55" s="117"/>
      <c r="I55" s="118"/>
      <c r="J55" s="117" t="s">
        <v>78</v>
      </c>
      <c r="K55" s="117"/>
      <c r="L55" s="117"/>
      <c r="M55" s="117"/>
      <c r="N55" s="117"/>
      <c r="O55" s="117"/>
      <c r="P55" s="117"/>
      <c r="Q55" s="117"/>
      <c r="R55" s="117"/>
      <c r="S55" s="117"/>
      <c r="T55" s="117"/>
      <c r="U55" s="117"/>
      <c r="V55" s="117"/>
      <c r="W55" s="117"/>
      <c r="X55" s="117"/>
      <c r="Y55" s="117"/>
      <c r="Z55" s="117"/>
      <c r="AA55" s="117"/>
      <c r="AB55" s="117"/>
      <c r="AC55" s="117"/>
      <c r="AD55" s="117"/>
      <c r="AE55" s="117"/>
      <c r="AF55" s="117"/>
      <c r="AG55" s="119">
        <f>'D.1.1. - Architektonicko-...'!J30</f>
        <v>0</v>
      </c>
      <c r="AH55" s="118"/>
      <c r="AI55" s="118"/>
      <c r="AJ55" s="118"/>
      <c r="AK55" s="118"/>
      <c r="AL55" s="118"/>
      <c r="AM55" s="118"/>
      <c r="AN55" s="119">
        <f>SUM(AG55,AT55)</f>
        <v>0</v>
      </c>
      <c r="AO55" s="118"/>
      <c r="AP55" s="118"/>
      <c r="AQ55" s="120" t="s">
        <v>79</v>
      </c>
      <c r="AR55" s="121"/>
      <c r="AS55" s="122">
        <v>0</v>
      </c>
      <c r="AT55" s="123">
        <f>ROUND(SUM(AV55:AW55),2)</f>
        <v>0</v>
      </c>
      <c r="AU55" s="124">
        <f>'D.1.1. - Architektonicko-...'!P100</f>
        <v>0</v>
      </c>
      <c r="AV55" s="123">
        <f>'D.1.1. - Architektonicko-...'!J33</f>
        <v>0</v>
      </c>
      <c r="AW55" s="123">
        <f>'D.1.1. - Architektonicko-...'!J34</f>
        <v>0</v>
      </c>
      <c r="AX55" s="123">
        <f>'D.1.1. - Architektonicko-...'!J35</f>
        <v>0</v>
      </c>
      <c r="AY55" s="123">
        <f>'D.1.1. - Architektonicko-...'!J36</f>
        <v>0</v>
      </c>
      <c r="AZ55" s="123">
        <f>'D.1.1. - Architektonicko-...'!F33</f>
        <v>0</v>
      </c>
      <c r="BA55" s="123">
        <f>'D.1.1. - Architektonicko-...'!F34</f>
        <v>0</v>
      </c>
      <c r="BB55" s="123">
        <f>'D.1.1. - Architektonicko-...'!F35</f>
        <v>0</v>
      </c>
      <c r="BC55" s="123">
        <f>'D.1.1. - Architektonicko-...'!F36</f>
        <v>0</v>
      </c>
      <c r="BD55" s="125">
        <f>'D.1.1. - Architektonicko-...'!F37</f>
        <v>0</v>
      </c>
      <c r="BE55" s="7"/>
      <c r="BT55" s="126" t="s">
        <v>80</v>
      </c>
      <c r="BV55" s="126" t="s">
        <v>74</v>
      </c>
      <c r="BW55" s="126" t="s">
        <v>81</v>
      </c>
      <c r="BX55" s="126" t="s">
        <v>5</v>
      </c>
      <c r="CL55" s="126" t="s">
        <v>19</v>
      </c>
      <c r="CM55" s="126" t="s">
        <v>82</v>
      </c>
    </row>
    <row r="56" s="7" customFormat="1" ht="16.5" customHeight="1">
      <c r="A56" s="114" t="s">
        <v>76</v>
      </c>
      <c r="B56" s="115"/>
      <c r="C56" s="116"/>
      <c r="D56" s="117" t="s">
        <v>83</v>
      </c>
      <c r="E56" s="117"/>
      <c r="F56" s="117"/>
      <c r="G56" s="117"/>
      <c r="H56" s="117"/>
      <c r="I56" s="118"/>
      <c r="J56" s="117" t="s">
        <v>84</v>
      </c>
      <c r="K56" s="117"/>
      <c r="L56" s="117"/>
      <c r="M56" s="117"/>
      <c r="N56" s="117"/>
      <c r="O56" s="117"/>
      <c r="P56" s="117"/>
      <c r="Q56" s="117"/>
      <c r="R56" s="117"/>
      <c r="S56" s="117"/>
      <c r="T56" s="117"/>
      <c r="U56" s="117"/>
      <c r="V56" s="117"/>
      <c r="W56" s="117"/>
      <c r="X56" s="117"/>
      <c r="Y56" s="117"/>
      <c r="Z56" s="117"/>
      <c r="AA56" s="117"/>
      <c r="AB56" s="117"/>
      <c r="AC56" s="117"/>
      <c r="AD56" s="117"/>
      <c r="AE56" s="117"/>
      <c r="AF56" s="117"/>
      <c r="AG56" s="119">
        <f>'VON - Vedlejší a ostatní ...'!J30</f>
        <v>0</v>
      </c>
      <c r="AH56" s="118"/>
      <c r="AI56" s="118"/>
      <c r="AJ56" s="118"/>
      <c r="AK56" s="118"/>
      <c r="AL56" s="118"/>
      <c r="AM56" s="118"/>
      <c r="AN56" s="119">
        <f>SUM(AG56,AT56)</f>
        <v>0</v>
      </c>
      <c r="AO56" s="118"/>
      <c r="AP56" s="118"/>
      <c r="AQ56" s="120" t="s">
        <v>83</v>
      </c>
      <c r="AR56" s="121"/>
      <c r="AS56" s="127">
        <v>0</v>
      </c>
      <c r="AT56" s="128">
        <f>ROUND(SUM(AV56:AW56),2)</f>
        <v>0</v>
      </c>
      <c r="AU56" s="129">
        <f>'VON - Vedlejší a ostatní ...'!P84</f>
        <v>0</v>
      </c>
      <c r="AV56" s="128">
        <f>'VON - Vedlejší a ostatní ...'!J33</f>
        <v>0</v>
      </c>
      <c r="AW56" s="128">
        <f>'VON - Vedlejší a ostatní ...'!J34</f>
        <v>0</v>
      </c>
      <c r="AX56" s="128">
        <f>'VON - Vedlejší a ostatní ...'!J35</f>
        <v>0</v>
      </c>
      <c r="AY56" s="128">
        <f>'VON - Vedlejší a ostatní ...'!J36</f>
        <v>0</v>
      </c>
      <c r="AZ56" s="128">
        <f>'VON - Vedlejší a ostatní ...'!F33</f>
        <v>0</v>
      </c>
      <c r="BA56" s="128">
        <f>'VON - Vedlejší a ostatní ...'!F34</f>
        <v>0</v>
      </c>
      <c r="BB56" s="128">
        <f>'VON - Vedlejší a ostatní ...'!F35</f>
        <v>0</v>
      </c>
      <c r="BC56" s="128">
        <f>'VON - Vedlejší a ostatní ...'!F36</f>
        <v>0</v>
      </c>
      <c r="BD56" s="130">
        <f>'VON - Vedlejší a ostatní ...'!F37</f>
        <v>0</v>
      </c>
      <c r="BE56" s="7"/>
      <c r="BT56" s="126" t="s">
        <v>80</v>
      </c>
      <c r="BV56" s="126" t="s">
        <v>74</v>
      </c>
      <c r="BW56" s="126" t="s">
        <v>85</v>
      </c>
      <c r="BX56" s="126" t="s">
        <v>5</v>
      </c>
      <c r="CL56" s="126" t="s">
        <v>19</v>
      </c>
      <c r="CM56" s="126" t="s">
        <v>82</v>
      </c>
    </row>
    <row r="57" s="2" customFormat="1" ht="30" customHeight="1">
      <c r="A57" s="41"/>
      <c r="B57" s="42"/>
      <c r="C57" s="43"/>
      <c r="D57" s="43"/>
      <c r="E57" s="43"/>
      <c r="F57" s="43"/>
      <c r="G57" s="43"/>
      <c r="H57" s="43"/>
      <c r="I57" s="43"/>
      <c r="J57" s="43"/>
      <c r="K57" s="43"/>
      <c r="L57" s="43"/>
      <c r="M57" s="43"/>
      <c r="N57" s="43"/>
      <c r="O57" s="43"/>
      <c r="P57" s="43"/>
      <c r="Q57" s="43"/>
      <c r="R57" s="43"/>
      <c r="S57" s="43"/>
      <c r="T57" s="43"/>
      <c r="U57" s="43"/>
      <c r="V57" s="43"/>
      <c r="W57" s="43"/>
      <c r="X57" s="43"/>
      <c r="Y57" s="43"/>
      <c r="Z57" s="43"/>
      <c r="AA57" s="43"/>
      <c r="AB57" s="43"/>
      <c r="AC57" s="43"/>
      <c r="AD57" s="43"/>
      <c r="AE57" s="43"/>
      <c r="AF57" s="43"/>
      <c r="AG57" s="43"/>
      <c r="AH57" s="43"/>
      <c r="AI57" s="43"/>
      <c r="AJ57" s="43"/>
      <c r="AK57" s="43"/>
      <c r="AL57" s="43"/>
      <c r="AM57" s="43"/>
      <c r="AN57" s="43"/>
      <c r="AO57" s="43"/>
      <c r="AP57" s="43"/>
      <c r="AQ57" s="43"/>
      <c r="AR57" s="47"/>
      <c r="AS57" s="41"/>
      <c r="AT57" s="41"/>
      <c r="AU57" s="41"/>
      <c r="AV57" s="41"/>
      <c r="AW57" s="41"/>
      <c r="AX57" s="41"/>
      <c r="AY57" s="41"/>
      <c r="AZ57" s="41"/>
      <c r="BA57" s="41"/>
      <c r="BB57" s="41"/>
      <c r="BC57" s="41"/>
      <c r="BD57" s="41"/>
      <c r="BE57" s="41"/>
    </row>
    <row r="58" s="2" customFormat="1" ht="6.96" customHeight="1">
      <c r="A58" s="41"/>
      <c r="B58" s="62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47"/>
      <c r="AS58" s="41"/>
      <c r="AT58" s="41"/>
      <c r="AU58" s="41"/>
      <c r="AV58" s="41"/>
      <c r="AW58" s="41"/>
      <c r="AX58" s="41"/>
      <c r="AY58" s="41"/>
      <c r="AZ58" s="41"/>
      <c r="BA58" s="41"/>
      <c r="BB58" s="41"/>
      <c r="BC58" s="41"/>
      <c r="BD58" s="41"/>
      <c r="BE58" s="41"/>
    </row>
  </sheetData>
  <sheetProtection sheet="1" formatColumns="0" formatRows="0" objects="1" scenarios="1" spinCount="100000" saltValue="p74YOnQZx1bBKi98sAMJo8WxiehPdWu86sGwTTaVPxsJ7WJ4DQLdrcLwcZ5jOMz3iU+9iVkYzfvQAS8cCSk2hQ==" hashValue="vXVUFkGXbE+BaCJRf+HbFIQmX2jlJPYwdxaOxh945UjSXPfLizQR9+WEYs2hU1zWVhMVkAdOxIAgN10TgxhHVw==" algorithmName="SHA-512" password="9336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D.1.1. - Architektonicko-...'!C2" display="/"/>
    <hyperlink ref="A56" location="'VON - Vedlejší a ostatní 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81</v>
      </c>
      <c r="AZ2" s="131" t="s">
        <v>86</v>
      </c>
      <c r="BA2" s="131" t="s">
        <v>19</v>
      </c>
      <c r="BB2" s="131" t="s">
        <v>19</v>
      </c>
      <c r="BC2" s="131" t="s">
        <v>87</v>
      </c>
      <c r="BD2" s="131" t="s">
        <v>82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  <c r="AZ3" s="131" t="s">
        <v>88</v>
      </c>
      <c r="BA3" s="131" t="s">
        <v>19</v>
      </c>
      <c r="BB3" s="131" t="s">
        <v>19</v>
      </c>
      <c r="BC3" s="131" t="s">
        <v>89</v>
      </c>
      <c r="BD3" s="131" t="s">
        <v>82</v>
      </c>
    </row>
    <row r="4" s="1" customFormat="1" ht="24.96" customHeight="1">
      <c r="B4" s="23"/>
      <c r="D4" s="134" t="s">
        <v>90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Stavební úpravy objektu Veleslavínova 42, Plzeň - IV.ETAPA oprava fasády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91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92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24. 6. 2023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">
        <v>19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32</v>
      </c>
      <c r="F21" s="41"/>
      <c r="G21" s="41"/>
      <c r="H21" s="41"/>
      <c r="I21" s="136" t="s">
        <v>28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">
        <v>19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35</v>
      </c>
      <c r="F24" s="41"/>
      <c r="G24" s="41"/>
      <c r="H24" s="41"/>
      <c r="I24" s="136" t="s">
        <v>28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ROUND(J100,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ROUND((SUM(BE100:BE354)),  2)</f>
        <v>0</v>
      </c>
      <c r="G33" s="41"/>
      <c r="H33" s="41"/>
      <c r="I33" s="152">
        <v>0.20999999999999999</v>
      </c>
      <c r="J33" s="151">
        <f>ROUND(((SUM(BE100:BE354))*I33),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ROUND((SUM(BF100:BF354)),  2)</f>
        <v>0</v>
      </c>
      <c r="G34" s="41"/>
      <c r="H34" s="41"/>
      <c r="I34" s="152">
        <v>0.14999999999999999</v>
      </c>
      <c r="J34" s="151">
        <f>ROUND(((SUM(BF100:BF354))*I34),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ROUND((SUM(BG100:BG354)),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ROUND((SUM(BH100:BH354)),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ROUND((SUM(BI100:BI354)),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93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Stavební úpravy objektu Veleslavínova 42, Plzeň - IV.ETAPA oprava fasády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91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 xml:space="preserve">D.1.1. - Architektonicko-stavební řešení 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Veleslavínova 42, Plzeň</v>
      </c>
      <c r="G52" s="43"/>
      <c r="H52" s="43"/>
      <c r="I52" s="35" t="s">
        <v>23</v>
      </c>
      <c r="J52" s="75" t="str">
        <f>IF(J12="","",J12)</f>
        <v>24. 6. 2023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ZČU v Plzni, Univerzitní 8, 306 14 Plzeň </v>
      </c>
      <c r="G54" s="43"/>
      <c r="H54" s="43"/>
      <c r="I54" s="35" t="s">
        <v>31</v>
      </c>
      <c r="J54" s="39" t="str">
        <f>E21</f>
        <v xml:space="preserve">AIP spol. s.r.o. Plzeň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Jirka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94</v>
      </c>
      <c r="D57" s="166"/>
      <c r="E57" s="166"/>
      <c r="F57" s="166"/>
      <c r="G57" s="166"/>
      <c r="H57" s="166"/>
      <c r="I57" s="166"/>
      <c r="J57" s="167" t="s">
        <v>95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J100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96</v>
      </c>
    </row>
    <row r="60" s="9" customFormat="1" ht="24.96" customHeight="1">
      <c r="A60" s="9"/>
      <c r="B60" s="169"/>
      <c r="C60" s="170"/>
      <c r="D60" s="171" t="s">
        <v>97</v>
      </c>
      <c r="E60" s="172"/>
      <c r="F60" s="172"/>
      <c r="G60" s="172"/>
      <c r="H60" s="172"/>
      <c r="I60" s="172"/>
      <c r="J60" s="173">
        <f>J101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98</v>
      </c>
      <c r="E61" s="178"/>
      <c r="F61" s="178"/>
      <c r="G61" s="178"/>
      <c r="H61" s="178"/>
      <c r="I61" s="178"/>
      <c r="J61" s="179">
        <f>J102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99</v>
      </c>
      <c r="E62" s="178"/>
      <c r="F62" s="178"/>
      <c r="G62" s="178"/>
      <c r="H62" s="178"/>
      <c r="I62" s="178"/>
      <c r="J62" s="179">
        <f>J107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5"/>
      <c r="C63" s="176"/>
      <c r="D63" s="177" t="s">
        <v>100</v>
      </c>
      <c r="E63" s="178"/>
      <c r="F63" s="178"/>
      <c r="G63" s="178"/>
      <c r="H63" s="178"/>
      <c r="I63" s="178"/>
      <c r="J63" s="179">
        <f>J108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5"/>
      <c r="C64" s="176"/>
      <c r="D64" s="177" t="s">
        <v>101</v>
      </c>
      <c r="E64" s="178"/>
      <c r="F64" s="178"/>
      <c r="G64" s="178"/>
      <c r="H64" s="178"/>
      <c r="I64" s="178"/>
      <c r="J64" s="179">
        <f>J177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5"/>
      <c r="C65" s="176"/>
      <c r="D65" s="177" t="s">
        <v>102</v>
      </c>
      <c r="E65" s="178"/>
      <c r="F65" s="178"/>
      <c r="G65" s="178"/>
      <c r="H65" s="178"/>
      <c r="I65" s="178"/>
      <c r="J65" s="179">
        <f>J188</f>
        <v>0</v>
      </c>
      <c r="K65" s="176"/>
      <c r="L65" s="18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5"/>
      <c r="C66" s="176"/>
      <c r="D66" s="177" t="s">
        <v>103</v>
      </c>
      <c r="E66" s="178"/>
      <c r="F66" s="178"/>
      <c r="G66" s="178"/>
      <c r="H66" s="178"/>
      <c r="I66" s="178"/>
      <c r="J66" s="179">
        <f>J189</f>
        <v>0</v>
      </c>
      <c r="K66" s="176"/>
      <c r="L66" s="18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5"/>
      <c r="C67" s="176"/>
      <c r="D67" s="177" t="s">
        <v>104</v>
      </c>
      <c r="E67" s="178"/>
      <c r="F67" s="178"/>
      <c r="G67" s="178"/>
      <c r="H67" s="178"/>
      <c r="I67" s="178"/>
      <c r="J67" s="179">
        <f>J217</f>
        <v>0</v>
      </c>
      <c r="K67" s="176"/>
      <c r="L67" s="18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5"/>
      <c r="C68" s="176"/>
      <c r="D68" s="177" t="s">
        <v>105</v>
      </c>
      <c r="E68" s="178"/>
      <c r="F68" s="178"/>
      <c r="G68" s="178"/>
      <c r="H68" s="178"/>
      <c r="I68" s="178"/>
      <c r="J68" s="179">
        <f>J221</f>
        <v>0</v>
      </c>
      <c r="K68" s="176"/>
      <c r="L68" s="18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4.88" customHeight="1">
      <c r="A69" s="10"/>
      <c r="B69" s="175"/>
      <c r="C69" s="176"/>
      <c r="D69" s="177" t="s">
        <v>106</v>
      </c>
      <c r="E69" s="178"/>
      <c r="F69" s="178"/>
      <c r="G69" s="178"/>
      <c r="H69" s="178"/>
      <c r="I69" s="178"/>
      <c r="J69" s="179">
        <f>J226</f>
        <v>0</v>
      </c>
      <c r="K69" s="176"/>
      <c r="L69" s="18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5"/>
      <c r="C70" s="176"/>
      <c r="D70" s="177" t="s">
        <v>107</v>
      </c>
      <c r="E70" s="178"/>
      <c r="F70" s="178"/>
      <c r="G70" s="178"/>
      <c r="H70" s="178"/>
      <c r="I70" s="178"/>
      <c r="J70" s="179">
        <f>J235</f>
        <v>0</v>
      </c>
      <c r="K70" s="176"/>
      <c r="L70" s="18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5"/>
      <c r="C71" s="176"/>
      <c r="D71" s="177" t="s">
        <v>108</v>
      </c>
      <c r="E71" s="178"/>
      <c r="F71" s="178"/>
      <c r="G71" s="178"/>
      <c r="H71" s="178"/>
      <c r="I71" s="178"/>
      <c r="J71" s="179">
        <f>J239</f>
        <v>0</v>
      </c>
      <c r="K71" s="176"/>
      <c r="L71" s="18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21.84" customHeight="1">
      <c r="A72" s="10"/>
      <c r="B72" s="175"/>
      <c r="C72" s="176"/>
      <c r="D72" s="177" t="s">
        <v>109</v>
      </c>
      <c r="E72" s="178"/>
      <c r="F72" s="178"/>
      <c r="G72" s="178"/>
      <c r="H72" s="178"/>
      <c r="I72" s="178"/>
      <c r="J72" s="179">
        <f>J240</f>
        <v>0</v>
      </c>
      <c r="K72" s="176"/>
      <c r="L72" s="18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21.84" customHeight="1">
      <c r="A73" s="10"/>
      <c r="B73" s="175"/>
      <c r="C73" s="176"/>
      <c r="D73" s="177" t="s">
        <v>110</v>
      </c>
      <c r="E73" s="178"/>
      <c r="F73" s="178"/>
      <c r="G73" s="178"/>
      <c r="H73" s="178"/>
      <c r="I73" s="178"/>
      <c r="J73" s="179">
        <f>J254</f>
        <v>0</v>
      </c>
      <c r="K73" s="176"/>
      <c r="L73" s="18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9" customFormat="1" ht="24.96" customHeight="1">
      <c r="A74" s="9"/>
      <c r="B74" s="169"/>
      <c r="C74" s="170"/>
      <c r="D74" s="171" t="s">
        <v>111</v>
      </c>
      <c r="E74" s="172"/>
      <c r="F74" s="172"/>
      <c r="G74" s="172"/>
      <c r="H74" s="172"/>
      <c r="I74" s="172"/>
      <c r="J74" s="173">
        <f>J258</f>
        <v>0</v>
      </c>
      <c r="K74" s="170"/>
      <c r="L74" s="174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</row>
    <row r="75" s="10" customFormat="1" ht="19.92" customHeight="1">
      <c r="A75" s="10"/>
      <c r="B75" s="175"/>
      <c r="C75" s="176"/>
      <c r="D75" s="177" t="s">
        <v>112</v>
      </c>
      <c r="E75" s="178"/>
      <c r="F75" s="178"/>
      <c r="G75" s="178"/>
      <c r="H75" s="178"/>
      <c r="I75" s="178"/>
      <c r="J75" s="179">
        <f>J259</f>
        <v>0</v>
      </c>
      <c r="K75" s="176"/>
      <c r="L75" s="18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75"/>
      <c r="C76" s="176"/>
      <c r="D76" s="177" t="s">
        <v>113</v>
      </c>
      <c r="E76" s="178"/>
      <c r="F76" s="178"/>
      <c r="G76" s="178"/>
      <c r="H76" s="178"/>
      <c r="I76" s="178"/>
      <c r="J76" s="179">
        <f>J284</f>
        <v>0</v>
      </c>
      <c r="K76" s="176"/>
      <c r="L76" s="18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9.92" customHeight="1">
      <c r="A77" s="10"/>
      <c r="B77" s="175"/>
      <c r="C77" s="176"/>
      <c r="D77" s="177" t="s">
        <v>114</v>
      </c>
      <c r="E77" s="178"/>
      <c r="F77" s="178"/>
      <c r="G77" s="178"/>
      <c r="H77" s="178"/>
      <c r="I77" s="178"/>
      <c r="J77" s="179">
        <f>J291</f>
        <v>0</v>
      </c>
      <c r="K77" s="176"/>
      <c r="L77" s="18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9.92" customHeight="1">
      <c r="A78" s="10"/>
      <c r="B78" s="175"/>
      <c r="C78" s="176"/>
      <c r="D78" s="177" t="s">
        <v>115</v>
      </c>
      <c r="E78" s="178"/>
      <c r="F78" s="178"/>
      <c r="G78" s="178"/>
      <c r="H78" s="178"/>
      <c r="I78" s="178"/>
      <c r="J78" s="179">
        <f>J316</f>
        <v>0</v>
      </c>
      <c r="K78" s="176"/>
      <c r="L78" s="18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5"/>
      <c r="C79" s="176"/>
      <c r="D79" s="177" t="s">
        <v>116</v>
      </c>
      <c r="E79" s="178"/>
      <c r="F79" s="178"/>
      <c r="G79" s="178"/>
      <c r="H79" s="178"/>
      <c r="I79" s="178"/>
      <c r="J79" s="179">
        <f>J320</f>
        <v>0</v>
      </c>
      <c r="K79" s="176"/>
      <c r="L79" s="18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9" customFormat="1" ht="24.96" customHeight="1">
      <c r="A80" s="9"/>
      <c r="B80" s="169"/>
      <c r="C80" s="170"/>
      <c r="D80" s="171" t="s">
        <v>117</v>
      </c>
      <c r="E80" s="172"/>
      <c r="F80" s="172"/>
      <c r="G80" s="172"/>
      <c r="H80" s="172"/>
      <c r="I80" s="172"/>
      <c r="J80" s="173">
        <f>J348</f>
        <v>0</v>
      </c>
      <c r="K80" s="170"/>
      <c r="L80" s="174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</row>
    <row r="81" s="2" customFormat="1" ht="21.84" customHeight="1">
      <c r="A81" s="41"/>
      <c r="B81" s="42"/>
      <c r="C81" s="43"/>
      <c r="D81" s="43"/>
      <c r="E81" s="43"/>
      <c r="F81" s="43"/>
      <c r="G81" s="43"/>
      <c r="H81" s="43"/>
      <c r="I81" s="43"/>
      <c r="J81" s="43"/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6.96" customHeight="1">
      <c r="A82" s="41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6" s="2" customFormat="1" ht="6.96" customHeight="1">
      <c r="A86" s="41"/>
      <c r="B86" s="64"/>
      <c r="C86" s="65"/>
      <c r="D86" s="65"/>
      <c r="E86" s="65"/>
      <c r="F86" s="65"/>
      <c r="G86" s="65"/>
      <c r="H86" s="65"/>
      <c r="I86" s="65"/>
      <c r="J86" s="65"/>
      <c r="K86" s="65"/>
      <c r="L86" s="138"/>
      <c r="S86" s="41"/>
      <c r="T86" s="41"/>
      <c r="U86" s="41"/>
      <c r="V86" s="41"/>
      <c r="W86" s="41"/>
      <c r="X86" s="41"/>
      <c r="Y86" s="41"/>
      <c r="Z86" s="41"/>
      <c r="AA86" s="41"/>
      <c r="AB86" s="41"/>
      <c r="AC86" s="41"/>
      <c r="AD86" s="41"/>
      <c r="AE86" s="41"/>
    </row>
    <row r="87" s="2" customFormat="1" ht="24.96" customHeight="1">
      <c r="A87" s="41"/>
      <c r="B87" s="42"/>
      <c r="C87" s="26" t="s">
        <v>118</v>
      </c>
      <c r="D87" s="43"/>
      <c r="E87" s="43"/>
      <c r="F87" s="43"/>
      <c r="G87" s="43"/>
      <c r="H87" s="43"/>
      <c r="I87" s="43"/>
      <c r="J87" s="43"/>
      <c r="K87" s="43"/>
      <c r="L87" s="138"/>
      <c r="S87" s="41"/>
      <c r="T87" s="41"/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</row>
    <row r="88" s="2" customFormat="1" ht="6.96" customHeight="1">
      <c r="A88" s="41"/>
      <c r="B88" s="42"/>
      <c r="C88" s="43"/>
      <c r="D88" s="43"/>
      <c r="E88" s="43"/>
      <c r="F88" s="43"/>
      <c r="G88" s="43"/>
      <c r="H88" s="43"/>
      <c r="I88" s="43"/>
      <c r="J88" s="43"/>
      <c r="K88" s="43"/>
      <c r="L88" s="138"/>
      <c r="S88" s="41"/>
      <c r="T88" s="41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</row>
    <row r="89" s="2" customFormat="1" ht="12" customHeight="1">
      <c r="A89" s="41"/>
      <c r="B89" s="42"/>
      <c r="C89" s="35" t="s">
        <v>16</v>
      </c>
      <c r="D89" s="43"/>
      <c r="E89" s="43"/>
      <c r="F89" s="43"/>
      <c r="G89" s="43"/>
      <c r="H89" s="43"/>
      <c r="I89" s="43"/>
      <c r="J89" s="43"/>
      <c r="K89" s="43"/>
      <c r="L89" s="138"/>
      <c r="S89" s="41"/>
      <c r="T89" s="41"/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</row>
    <row r="90" s="2" customFormat="1" ht="26.25" customHeight="1">
      <c r="A90" s="41"/>
      <c r="B90" s="42"/>
      <c r="C90" s="43"/>
      <c r="D90" s="43"/>
      <c r="E90" s="164" t="str">
        <f>E7</f>
        <v>Stavební úpravy objektu Veleslavínova 42, Plzeň - IV.ETAPA oprava fasády</v>
      </c>
      <c r="F90" s="35"/>
      <c r="G90" s="35"/>
      <c r="H90" s="35"/>
      <c r="I90" s="43"/>
      <c r="J90" s="43"/>
      <c r="K90" s="43"/>
      <c r="L90" s="138"/>
      <c r="S90" s="41"/>
      <c r="T90" s="41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</row>
    <row r="91" s="2" customFormat="1" ht="12" customHeight="1">
      <c r="A91" s="41"/>
      <c r="B91" s="42"/>
      <c r="C91" s="35" t="s">
        <v>91</v>
      </c>
      <c r="D91" s="43"/>
      <c r="E91" s="43"/>
      <c r="F91" s="43"/>
      <c r="G91" s="43"/>
      <c r="H91" s="43"/>
      <c r="I91" s="43"/>
      <c r="J91" s="43"/>
      <c r="K91" s="43"/>
      <c r="L91" s="138"/>
      <c r="S91" s="41"/>
      <c r="T91" s="41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</row>
    <row r="92" s="2" customFormat="1" ht="16.5" customHeight="1">
      <c r="A92" s="41"/>
      <c r="B92" s="42"/>
      <c r="C92" s="43"/>
      <c r="D92" s="43"/>
      <c r="E92" s="72" t="str">
        <f>E9</f>
        <v xml:space="preserve">D.1.1. - Architektonicko-stavební řešení </v>
      </c>
      <c r="F92" s="43"/>
      <c r="G92" s="43"/>
      <c r="H92" s="43"/>
      <c r="I92" s="43"/>
      <c r="J92" s="43"/>
      <c r="K92" s="43"/>
      <c r="L92" s="138"/>
      <c r="S92" s="41"/>
      <c r="T92" s="41"/>
      <c r="U92" s="41"/>
      <c r="V92" s="41"/>
      <c r="W92" s="41"/>
      <c r="X92" s="41"/>
      <c r="Y92" s="41"/>
      <c r="Z92" s="41"/>
      <c r="AA92" s="41"/>
      <c r="AB92" s="41"/>
      <c r="AC92" s="41"/>
      <c r="AD92" s="41"/>
      <c r="AE92" s="41"/>
    </row>
    <row r="93" s="2" customFormat="1" ht="6.96" customHeight="1">
      <c r="A93" s="41"/>
      <c r="B93" s="42"/>
      <c r="C93" s="43"/>
      <c r="D93" s="43"/>
      <c r="E93" s="43"/>
      <c r="F93" s="43"/>
      <c r="G93" s="43"/>
      <c r="H93" s="43"/>
      <c r="I93" s="43"/>
      <c r="J93" s="43"/>
      <c r="K93" s="43"/>
      <c r="L93" s="138"/>
      <c r="S93" s="41"/>
      <c r="T93" s="41"/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</row>
    <row r="94" s="2" customFormat="1" ht="12" customHeight="1">
      <c r="A94" s="41"/>
      <c r="B94" s="42"/>
      <c r="C94" s="35" t="s">
        <v>21</v>
      </c>
      <c r="D94" s="43"/>
      <c r="E94" s="43"/>
      <c r="F94" s="30" t="str">
        <f>F12</f>
        <v>Veleslavínova 42, Plzeň</v>
      </c>
      <c r="G94" s="43"/>
      <c r="H94" s="43"/>
      <c r="I94" s="35" t="s">
        <v>23</v>
      </c>
      <c r="J94" s="75" t="str">
        <f>IF(J12="","",J12)</f>
        <v>24. 6. 2023</v>
      </c>
      <c r="K94" s="43"/>
      <c r="L94" s="138"/>
      <c r="S94" s="41"/>
      <c r="T94" s="41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</row>
    <row r="95" s="2" customFormat="1" ht="6.96" customHeight="1">
      <c r="A95" s="41"/>
      <c r="B95" s="42"/>
      <c r="C95" s="43"/>
      <c r="D95" s="43"/>
      <c r="E95" s="43"/>
      <c r="F95" s="43"/>
      <c r="G95" s="43"/>
      <c r="H95" s="43"/>
      <c r="I95" s="43"/>
      <c r="J95" s="43"/>
      <c r="K95" s="43"/>
      <c r="L95" s="138"/>
      <c r="S95" s="41"/>
      <c r="T95" s="41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</row>
    <row r="96" s="2" customFormat="1" ht="15.15" customHeight="1">
      <c r="A96" s="41"/>
      <c r="B96" s="42"/>
      <c r="C96" s="35" t="s">
        <v>25</v>
      </c>
      <c r="D96" s="43"/>
      <c r="E96" s="43"/>
      <c r="F96" s="30" t="str">
        <f>E15</f>
        <v xml:space="preserve">ZČU v Plzni, Univerzitní 8, 306 14 Plzeň </v>
      </c>
      <c r="G96" s="43"/>
      <c r="H96" s="43"/>
      <c r="I96" s="35" t="s">
        <v>31</v>
      </c>
      <c r="J96" s="39" t="str">
        <f>E21</f>
        <v xml:space="preserve">AIP spol. s.r.o. Plzeň </v>
      </c>
      <c r="K96" s="43"/>
      <c r="L96" s="138"/>
      <c r="S96" s="41"/>
      <c r="T96" s="41"/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</row>
    <row r="97" s="2" customFormat="1" ht="15.15" customHeight="1">
      <c r="A97" s="41"/>
      <c r="B97" s="42"/>
      <c r="C97" s="35" t="s">
        <v>29</v>
      </c>
      <c r="D97" s="43"/>
      <c r="E97" s="43"/>
      <c r="F97" s="30" t="str">
        <f>IF(E18="","",E18)</f>
        <v>Vyplň údaj</v>
      </c>
      <c r="G97" s="43"/>
      <c r="H97" s="43"/>
      <c r="I97" s="35" t="s">
        <v>34</v>
      </c>
      <c r="J97" s="39" t="str">
        <f>E24</f>
        <v>Michal Jirka</v>
      </c>
      <c r="K97" s="43"/>
      <c r="L97" s="138"/>
      <c r="S97" s="41"/>
      <c r="T97" s="41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</row>
    <row r="98" s="2" customFormat="1" ht="10.32" customHeight="1">
      <c r="A98" s="41"/>
      <c r="B98" s="42"/>
      <c r="C98" s="43"/>
      <c r="D98" s="43"/>
      <c r="E98" s="43"/>
      <c r="F98" s="43"/>
      <c r="G98" s="43"/>
      <c r="H98" s="43"/>
      <c r="I98" s="43"/>
      <c r="J98" s="43"/>
      <c r="K98" s="43"/>
      <c r="L98" s="138"/>
      <c r="S98" s="41"/>
      <c r="T98" s="41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</row>
    <row r="99" s="11" customFormat="1" ht="29.28" customHeight="1">
      <c r="A99" s="181"/>
      <c r="B99" s="182"/>
      <c r="C99" s="183" t="s">
        <v>119</v>
      </c>
      <c r="D99" s="184" t="s">
        <v>57</v>
      </c>
      <c r="E99" s="184" t="s">
        <v>53</v>
      </c>
      <c r="F99" s="184" t="s">
        <v>54</v>
      </c>
      <c r="G99" s="184" t="s">
        <v>120</v>
      </c>
      <c r="H99" s="184" t="s">
        <v>121</v>
      </c>
      <c r="I99" s="184" t="s">
        <v>122</v>
      </c>
      <c r="J99" s="184" t="s">
        <v>95</v>
      </c>
      <c r="K99" s="185" t="s">
        <v>123</v>
      </c>
      <c r="L99" s="186"/>
      <c r="M99" s="95" t="s">
        <v>19</v>
      </c>
      <c r="N99" s="96" t="s">
        <v>42</v>
      </c>
      <c r="O99" s="96" t="s">
        <v>124</v>
      </c>
      <c r="P99" s="96" t="s">
        <v>125</v>
      </c>
      <c r="Q99" s="96" t="s">
        <v>126</v>
      </c>
      <c r="R99" s="96" t="s">
        <v>127</v>
      </c>
      <c r="S99" s="96" t="s">
        <v>128</v>
      </c>
      <c r="T99" s="97" t="s">
        <v>129</v>
      </c>
      <c r="U99" s="181"/>
      <c r="V99" s="181"/>
      <c r="W99" s="181"/>
      <c r="X99" s="181"/>
      <c r="Y99" s="181"/>
      <c r="Z99" s="181"/>
      <c r="AA99" s="181"/>
      <c r="AB99" s="181"/>
      <c r="AC99" s="181"/>
      <c r="AD99" s="181"/>
      <c r="AE99" s="181"/>
    </row>
    <row r="100" s="2" customFormat="1" ht="22.8" customHeight="1">
      <c r="A100" s="41"/>
      <c r="B100" s="42"/>
      <c r="C100" s="102" t="s">
        <v>130</v>
      </c>
      <c r="D100" s="43"/>
      <c r="E100" s="43"/>
      <c r="F100" s="43"/>
      <c r="G100" s="43"/>
      <c r="H100" s="43"/>
      <c r="I100" s="43"/>
      <c r="J100" s="187">
        <f>BK100</f>
        <v>0</v>
      </c>
      <c r="K100" s="43"/>
      <c r="L100" s="47"/>
      <c r="M100" s="98"/>
      <c r="N100" s="188"/>
      <c r="O100" s="99"/>
      <c r="P100" s="189">
        <f>P101+P258+P348</f>
        <v>0</v>
      </c>
      <c r="Q100" s="99"/>
      <c r="R100" s="189">
        <f>R101+R258+R348</f>
        <v>94.306167869999996</v>
      </c>
      <c r="S100" s="99"/>
      <c r="T100" s="190">
        <f>T101+T258+T348</f>
        <v>52.937856800000006</v>
      </c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71</v>
      </c>
      <c r="AU100" s="20" t="s">
        <v>96</v>
      </c>
      <c r="BK100" s="191">
        <f>BK101+BK258+BK348</f>
        <v>0</v>
      </c>
    </row>
    <row r="101" s="12" customFormat="1" ht="25.92" customHeight="1">
      <c r="A101" s="12"/>
      <c r="B101" s="192"/>
      <c r="C101" s="193"/>
      <c r="D101" s="194" t="s">
        <v>71</v>
      </c>
      <c r="E101" s="195" t="s">
        <v>131</v>
      </c>
      <c r="F101" s="195" t="s">
        <v>132</v>
      </c>
      <c r="G101" s="193"/>
      <c r="H101" s="193"/>
      <c r="I101" s="196"/>
      <c r="J101" s="197">
        <f>BK101</f>
        <v>0</v>
      </c>
      <c r="K101" s="193"/>
      <c r="L101" s="198"/>
      <c r="M101" s="199"/>
      <c r="N101" s="200"/>
      <c r="O101" s="200"/>
      <c r="P101" s="201">
        <f>P102+P107+P188</f>
        <v>0</v>
      </c>
      <c r="Q101" s="200"/>
      <c r="R101" s="201">
        <f>R102+R107+R188</f>
        <v>87.616850130000003</v>
      </c>
      <c r="S101" s="200"/>
      <c r="T101" s="202">
        <f>T102+T107+T188</f>
        <v>50.030256800000004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3" t="s">
        <v>80</v>
      </c>
      <c r="AT101" s="204" t="s">
        <v>71</v>
      </c>
      <c r="AU101" s="204" t="s">
        <v>72</v>
      </c>
      <c r="AY101" s="203" t="s">
        <v>133</v>
      </c>
      <c r="BK101" s="205">
        <f>BK102+BK107+BK188</f>
        <v>0</v>
      </c>
    </row>
    <row r="102" s="12" customFormat="1" ht="22.8" customHeight="1">
      <c r="A102" s="12"/>
      <c r="B102" s="192"/>
      <c r="C102" s="193"/>
      <c r="D102" s="194" t="s">
        <v>71</v>
      </c>
      <c r="E102" s="206" t="s">
        <v>134</v>
      </c>
      <c r="F102" s="206" t="s">
        <v>135</v>
      </c>
      <c r="G102" s="193"/>
      <c r="H102" s="193"/>
      <c r="I102" s="196"/>
      <c r="J102" s="207">
        <f>BK102</f>
        <v>0</v>
      </c>
      <c r="K102" s="193"/>
      <c r="L102" s="198"/>
      <c r="M102" s="199"/>
      <c r="N102" s="200"/>
      <c r="O102" s="200"/>
      <c r="P102" s="201">
        <f>SUM(P103:P106)</f>
        <v>0</v>
      </c>
      <c r="Q102" s="200"/>
      <c r="R102" s="201">
        <f>SUM(R103:R106)</f>
        <v>0.95425000000000004</v>
      </c>
      <c r="S102" s="200"/>
      <c r="T102" s="202">
        <f>SUM(T103:T106)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3" t="s">
        <v>80</v>
      </c>
      <c r="AT102" s="204" t="s">
        <v>71</v>
      </c>
      <c r="AU102" s="204" t="s">
        <v>80</v>
      </c>
      <c r="AY102" s="203" t="s">
        <v>133</v>
      </c>
      <c r="BK102" s="205">
        <f>SUM(BK103:BK106)</f>
        <v>0</v>
      </c>
    </row>
    <row r="103" s="2" customFormat="1" ht="24.15" customHeight="1">
      <c r="A103" s="41"/>
      <c r="B103" s="42"/>
      <c r="C103" s="208" t="s">
        <v>80</v>
      </c>
      <c r="D103" s="208" t="s">
        <v>136</v>
      </c>
      <c r="E103" s="209" t="s">
        <v>137</v>
      </c>
      <c r="F103" s="210" t="s">
        <v>138</v>
      </c>
      <c r="G103" s="211" t="s">
        <v>139</v>
      </c>
      <c r="H103" s="212">
        <v>0.5</v>
      </c>
      <c r="I103" s="213"/>
      <c r="J103" s="214">
        <f>ROUND(I103*H103,2)</f>
        <v>0</v>
      </c>
      <c r="K103" s="210" t="s">
        <v>140</v>
      </c>
      <c r="L103" s="47"/>
      <c r="M103" s="215" t="s">
        <v>19</v>
      </c>
      <c r="N103" s="216" t="s">
        <v>43</v>
      </c>
      <c r="O103" s="87"/>
      <c r="P103" s="217">
        <f>O103*H103</f>
        <v>0</v>
      </c>
      <c r="Q103" s="217">
        <v>1.9085000000000001</v>
      </c>
      <c r="R103" s="217">
        <f>Q103*H103</f>
        <v>0.95425000000000004</v>
      </c>
      <c r="S103" s="217">
        <v>0</v>
      </c>
      <c r="T103" s="218">
        <f>S103*H103</f>
        <v>0</v>
      </c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R103" s="219" t="s">
        <v>141</v>
      </c>
      <c r="AT103" s="219" t="s">
        <v>136</v>
      </c>
      <c r="AU103" s="219" t="s">
        <v>82</v>
      </c>
      <c r="AY103" s="20" t="s">
        <v>133</v>
      </c>
      <c r="BE103" s="220">
        <f>IF(N103="základní",J103,0)</f>
        <v>0</v>
      </c>
      <c r="BF103" s="220">
        <f>IF(N103="snížená",J103,0)</f>
        <v>0</v>
      </c>
      <c r="BG103" s="220">
        <f>IF(N103="zákl. přenesená",J103,0)</f>
        <v>0</v>
      </c>
      <c r="BH103" s="220">
        <f>IF(N103="sníž. přenesená",J103,0)</f>
        <v>0</v>
      </c>
      <c r="BI103" s="220">
        <f>IF(N103="nulová",J103,0)</f>
        <v>0</v>
      </c>
      <c r="BJ103" s="20" t="s">
        <v>80</v>
      </c>
      <c r="BK103" s="220">
        <f>ROUND(I103*H103,2)</f>
        <v>0</v>
      </c>
      <c r="BL103" s="20" t="s">
        <v>141</v>
      </c>
      <c r="BM103" s="219" t="s">
        <v>142</v>
      </c>
    </row>
    <row r="104" s="2" customFormat="1">
      <c r="A104" s="41"/>
      <c r="B104" s="42"/>
      <c r="C104" s="43"/>
      <c r="D104" s="221" t="s">
        <v>143</v>
      </c>
      <c r="E104" s="43"/>
      <c r="F104" s="222" t="s">
        <v>144</v>
      </c>
      <c r="G104" s="43"/>
      <c r="H104" s="43"/>
      <c r="I104" s="223"/>
      <c r="J104" s="43"/>
      <c r="K104" s="43"/>
      <c r="L104" s="47"/>
      <c r="M104" s="224"/>
      <c r="N104" s="22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143</v>
      </c>
      <c r="AU104" s="20" t="s">
        <v>82</v>
      </c>
    </row>
    <row r="105" s="2" customFormat="1">
      <c r="A105" s="41"/>
      <c r="B105" s="42"/>
      <c r="C105" s="43"/>
      <c r="D105" s="226" t="s">
        <v>145</v>
      </c>
      <c r="E105" s="43"/>
      <c r="F105" s="227" t="s">
        <v>146</v>
      </c>
      <c r="G105" s="43"/>
      <c r="H105" s="43"/>
      <c r="I105" s="223"/>
      <c r="J105" s="43"/>
      <c r="K105" s="43"/>
      <c r="L105" s="47"/>
      <c r="M105" s="224"/>
      <c r="N105" s="225"/>
      <c r="O105" s="87"/>
      <c r="P105" s="87"/>
      <c r="Q105" s="87"/>
      <c r="R105" s="87"/>
      <c r="S105" s="87"/>
      <c r="T105" s="88"/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T105" s="20" t="s">
        <v>145</v>
      </c>
      <c r="AU105" s="20" t="s">
        <v>82</v>
      </c>
    </row>
    <row r="106" s="13" customFormat="1">
      <c r="A106" s="13"/>
      <c r="B106" s="228"/>
      <c r="C106" s="229"/>
      <c r="D106" s="221" t="s">
        <v>147</v>
      </c>
      <c r="E106" s="230" t="s">
        <v>19</v>
      </c>
      <c r="F106" s="231" t="s">
        <v>148</v>
      </c>
      <c r="G106" s="229"/>
      <c r="H106" s="232">
        <v>0.5</v>
      </c>
      <c r="I106" s="233"/>
      <c r="J106" s="229"/>
      <c r="K106" s="229"/>
      <c r="L106" s="234"/>
      <c r="M106" s="235"/>
      <c r="N106" s="236"/>
      <c r="O106" s="236"/>
      <c r="P106" s="236"/>
      <c r="Q106" s="236"/>
      <c r="R106" s="236"/>
      <c r="S106" s="236"/>
      <c r="T106" s="237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38" t="s">
        <v>147</v>
      </c>
      <c r="AU106" s="238" t="s">
        <v>82</v>
      </c>
      <c r="AV106" s="13" t="s">
        <v>82</v>
      </c>
      <c r="AW106" s="13" t="s">
        <v>33</v>
      </c>
      <c r="AX106" s="13" t="s">
        <v>80</v>
      </c>
      <c r="AY106" s="238" t="s">
        <v>133</v>
      </c>
    </row>
    <row r="107" s="12" customFormat="1" ht="22.8" customHeight="1">
      <c r="A107" s="12"/>
      <c r="B107" s="192"/>
      <c r="C107" s="193"/>
      <c r="D107" s="194" t="s">
        <v>71</v>
      </c>
      <c r="E107" s="206" t="s">
        <v>149</v>
      </c>
      <c r="F107" s="206" t="s">
        <v>150</v>
      </c>
      <c r="G107" s="193"/>
      <c r="H107" s="193"/>
      <c r="I107" s="196"/>
      <c r="J107" s="207">
        <f>BK107</f>
        <v>0</v>
      </c>
      <c r="K107" s="193"/>
      <c r="L107" s="198"/>
      <c r="M107" s="199"/>
      <c r="N107" s="200"/>
      <c r="O107" s="200"/>
      <c r="P107" s="201">
        <f>P108+P177</f>
        <v>0</v>
      </c>
      <c r="Q107" s="200"/>
      <c r="R107" s="201">
        <f>R108+R177</f>
        <v>85.286167919999997</v>
      </c>
      <c r="S107" s="200"/>
      <c r="T107" s="202">
        <f>T108+T177</f>
        <v>0</v>
      </c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R107" s="203" t="s">
        <v>80</v>
      </c>
      <c r="AT107" s="204" t="s">
        <v>71</v>
      </c>
      <c r="AU107" s="204" t="s">
        <v>80</v>
      </c>
      <c r="AY107" s="203" t="s">
        <v>133</v>
      </c>
      <c r="BK107" s="205">
        <f>BK108+BK177</f>
        <v>0</v>
      </c>
    </row>
    <row r="108" s="12" customFormat="1" ht="20.88" customHeight="1">
      <c r="A108" s="12"/>
      <c r="B108" s="192"/>
      <c r="C108" s="193"/>
      <c r="D108" s="194" t="s">
        <v>71</v>
      </c>
      <c r="E108" s="206" t="s">
        <v>151</v>
      </c>
      <c r="F108" s="206" t="s">
        <v>152</v>
      </c>
      <c r="G108" s="193"/>
      <c r="H108" s="193"/>
      <c r="I108" s="196"/>
      <c r="J108" s="207">
        <f>BK108</f>
        <v>0</v>
      </c>
      <c r="K108" s="193"/>
      <c r="L108" s="198"/>
      <c r="M108" s="199"/>
      <c r="N108" s="200"/>
      <c r="O108" s="200"/>
      <c r="P108" s="201">
        <f>SUM(P109:P176)</f>
        <v>0</v>
      </c>
      <c r="Q108" s="200"/>
      <c r="R108" s="201">
        <f>SUM(R109:R176)</f>
        <v>84.984247920000001</v>
      </c>
      <c r="S108" s="200"/>
      <c r="T108" s="202">
        <f>SUM(T109:T176)</f>
        <v>0</v>
      </c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R108" s="203" t="s">
        <v>80</v>
      </c>
      <c r="AT108" s="204" t="s">
        <v>71</v>
      </c>
      <c r="AU108" s="204" t="s">
        <v>82</v>
      </c>
      <c r="AY108" s="203" t="s">
        <v>133</v>
      </c>
      <c r="BK108" s="205">
        <f>SUM(BK109:BK176)</f>
        <v>0</v>
      </c>
    </row>
    <row r="109" s="2" customFormat="1" ht="33" customHeight="1">
      <c r="A109" s="41"/>
      <c r="B109" s="42"/>
      <c r="C109" s="208" t="s">
        <v>82</v>
      </c>
      <c r="D109" s="208" t="s">
        <v>136</v>
      </c>
      <c r="E109" s="209" t="s">
        <v>153</v>
      </c>
      <c r="F109" s="210" t="s">
        <v>154</v>
      </c>
      <c r="G109" s="211" t="s">
        <v>155</v>
      </c>
      <c r="H109" s="212">
        <v>2912.3980000000001</v>
      </c>
      <c r="I109" s="213"/>
      <c r="J109" s="214">
        <f>ROUND(I109*H109,2)</f>
        <v>0</v>
      </c>
      <c r="K109" s="210" t="s">
        <v>140</v>
      </c>
      <c r="L109" s="47"/>
      <c r="M109" s="215" t="s">
        <v>19</v>
      </c>
      <c r="N109" s="216" t="s">
        <v>43</v>
      </c>
      <c r="O109" s="87"/>
      <c r="P109" s="217">
        <f>O109*H109</f>
        <v>0</v>
      </c>
      <c r="Q109" s="217">
        <v>0.024039999999999999</v>
      </c>
      <c r="R109" s="217">
        <f>Q109*H109</f>
        <v>70.014047919999996</v>
      </c>
      <c r="S109" s="217">
        <v>0</v>
      </c>
      <c r="T109" s="218">
        <f>S109*H109</f>
        <v>0</v>
      </c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R109" s="219" t="s">
        <v>141</v>
      </c>
      <c r="AT109" s="219" t="s">
        <v>136</v>
      </c>
      <c r="AU109" s="219" t="s">
        <v>134</v>
      </c>
      <c r="AY109" s="20" t="s">
        <v>133</v>
      </c>
      <c r="BE109" s="220">
        <f>IF(N109="základní",J109,0)</f>
        <v>0</v>
      </c>
      <c r="BF109" s="220">
        <f>IF(N109="snížená",J109,0)</f>
        <v>0</v>
      </c>
      <c r="BG109" s="220">
        <f>IF(N109="zákl. přenesená",J109,0)</f>
        <v>0</v>
      </c>
      <c r="BH109" s="220">
        <f>IF(N109="sníž. přenesená",J109,0)</f>
        <v>0</v>
      </c>
      <c r="BI109" s="220">
        <f>IF(N109="nulová",J109,0)</f>
        <v>0</v>
      </c>
      <c r="BJ109" s="20" t="s">
        <v>80</v>
      </c>
      <c r="BK109" s="220">
        <f>ROUND(I109*H109,2)</f>
        <v>0</v>
      </c>
      <c r="BL109" s="20" t="s">
        <v>141</v>
      </c>
      <c r="BM109" s="219" t="s">
        <v>156</v>
      </c>
    </row>
    <row r="110" s="2" customFormat="1">
      <c r="A110" s="41"/>
      <c r="B110" s="42"/>
      <c r="C110" s="43"/>
      <c r="D110" s="221" t="s">
        <v>143</v>
      </c>
      <c r="E110" s="43"/>
      <c r="F110" s="222" t="s">
        <v>157</v>
      </c>
      <c r="G110" s="43"/>
      <c r="H110" s="43"/>
      <c r="I110" s="223"/>
      <c r="J110" s="43"/>
      <c r="K110" s="43"/>
      <c r="L110" s="47"/>
      <c r="M110" s="224"/>
      <c r="N110" s="22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143</v>
      </c>
      <c r="AU110" s="20" t="s">
        <v>134</v>
      </c>
    </row>
    <row r="111" s="2" customFormat="1">
      <c r="A111" s="41"/>
      <c r="B111" s="42"/>
      <c r="C111" s="43"/>
      <c r="D111" s="226" t="s">
        <v>145</v>
      </c>
      <c r="E111" s="43"/>
      <c r="F111" s="227" t="s">
        <v>158</v>
      </c>
      <c r="G111" s="43"/>
      <c r="H111" s="43"/>
      <c r="I111" s="223"/>
      <c r="J111" s="43"/>
      <c r="K111" s="43"/>
      <c r="L111" s="47"/>
      <c r="M111" s="224"/>
      <c r="N111" s="225"/>
      <c r="O111" s="87"/>
      <c r="P111" s="87"/>
      <c r="Q111" s="87"/>
      <c r="R111" s="87"/>
      <c r="S111" s="87"/>
      <c r="T111" s="88"/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T111" s="20" t="s">
        <v>145</v>
      </c>
      <c r="AU111" s="20" t="s">
        <v>134</v>
      </c>
    </row>
    <row r="112" s="14" customFormat="1">
      <c r="A112" s="14"/>
      <c r="B112" s="239"/>
      <c r="C112" s="240"/>
      <c r="D112" s="221" t="s">
        <v>147</v>
      </c>
      <c r="E112" s="241" t="s">
        <v>19</v>
      </c>
      <c r="F112" s="242" t="s">
        <v>159</v>
      </c>
      <c r="G112" s="240"/>
      <c r="H112" s="241" t="s">
        <v>19</v>
      </c>
      <c r="I112" s="243"/>
      <c r="J112" s="240"/>
      <c r="K112" s="240"/>
      <c r="L112" s="244"/>
      <c r="M112" s="245"/>
      <c r="N112" s="246"/>
      <c r="O112" s="246"/>
      <c r="P112" s="246"/>
      <c r="Q112" s="246"/>
      <c r="R112" s="246"/>
      <c r="S112" s="246"/>
      <c r="T112" s="247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T112" s="248" t="s">
        <v>147</v>
      </c>
      <c r="AU112" s="248" t="s">
        <v>134</v>
      </c>
      <c r="AV112" s="14" t="s">
        <v>80</v>
      </c>
      <c r="AW112" s="14" t="s">
        <v>33</v>
      </c>
      <c r="AX112" s="14" t="s">
        <v>72</v>
      </c>
      <c r="AY112" s="248" t="s">
        <v>133</v>
      </c>
    </row>
    <row r="113" s="13" customFormat="1">
      <c r="A113" s="13"/>
      <c r="B113" s="228"/>
      <c r="C113" s="229"/>
      <c r="D113" s="221" t="s">
        <v>147</v>
      </c>
      <c r="E113" s="230" t="s">
        <v>19</v>
      </c>
      <c r="F113" s="231" t="s">
        <v>160</v>
      </c>
      <c r="G113" s="229"/>
      <c r="H113" s="232">
        <v>1224</v>
      </c>
      <c r="I113" s="233"/>
      <c r="J113" s="229"/>
      <c r="K113" s="229"/>
      <c r="L113" s="234"/>
      <c r="M113" s="235"/>
      <c r="N113" s="236"/>
      <c r="O113" s="236"/>
      <c r="P113" s="236"/>
      <c r="Q113" s="236"/>
      <c r="R113" s="236"/>
      <c r="S113" s="236"/>
      <c r="T113" s="237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238" t="s">
        <v>147</v>
      </c>
      <c r="AU113" s="238" t="s">
        <v>134</v>
      </c>
      <c r="AV113" s="13" t="s">
        <v>82</v>
      </c>
      <c r="AW113" s="13" t="s">
        <v>33</v>
      </c>
      <c r="AX113" s="13" t="s">
        <v>72</v>
      </c>
      <c r="AY113" s="238" t="s">
        <v>133</v>
      </c>
    </row>
    <row r="114" s="13" customFormat="1">
      <c r="A114" s="13"/>
      <c r="B114" s="228"/>
      <c r="C114" s="229"/>
      <c r="D114" s="221" t="s">
        <v>147</v>
      </c>
      <c r="E114" s="230" t="s">
        <v>19</v>
      </c>
      <c r="F114" s="231" t="s">
        <v>161</v>
      </c>
      <c r="G114" s="229"/>
      <c r="H114" s="232">
        <v>554.39999999999998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8" t="s">
        <v>147</v>
      </c>
      <c r="AU114" s="238" t="s">
        <v>134</v>
      </c>
      <c r="AV114" s="13" t="s">
        <v>82</v>
      </c>
      <c r="AW114" s="13" t="s">
        <v>33</v>
      </c>
      <c r="AX114" s="13" t="s">
        <v>72</v>
      </c>
      <c r="AY114" s="238" t="s">
        <v>133</v>
      </c>
    </row>
    <row r="115" s="13" customFormat="1">
      <c r="A115" s="13"/>
      <c r="B115" s="228"/>
      <c r="C115" s="229"/>
      <c r="D115" s="221" t="s">
        <v>147</v>
      </c>
      <c r="E115" s="230" t="s">
        <v>19</v>
      </c>
      <c r="F115" s="231" t="s">
        <v>162</v>
      </c>
      <c r="G115" s="229"/>
      <c r="H115" s="232">
        <v>720</v>
      </c>
      <c r="I115" s="233"/>
      <c r="J115" s="229"/>
      <c r="K115" s="229"/>
      <c r="L115" s="234"/>
      <c r="M115" s="235"/>
      <c r="N115" s="236"/>
      <c r="O115" s="236"/>
      <c r="P115" s="236"/>
      <c r="Q115" s="236"/>
      <c r="R115" s="236"/>
      <c r="S115" s="236"/>
      <c r="T115" s="237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38" t="s">
        <v>147</v>
      </c>
      <c r="AU115" s="238" t="s">
        <v>134</v>
      </c>
      <c r="AV115" s="13" t="s">
        <v>82</v>
      </c>
      <c r="AW115" s="13" t="s">
        <v>33</v>
      </c>
      <c r="AX115" s="13" t="s">
        <v>72</v>
      </c>
      <c r="AY115" s="238" t="s">
        <v>133</v>
      </c>
    </row>
    <row r="116" s="13" customFormat="1">
      <c r="A116" s="13"/>
      <c r="B116" s="228"/>
      <c r="C116" s="229"/>
      <c r="D116" s="221" t="s">
        <v>147</v>
      </c>
      <c r="E116" s="230" t="s">
        <v>19</v>
      </c>
      <c r="F116" s="231" t="s">
        <v>163</v>
      </c>
      <c r="G116" s="229"/>
      <c r="H116" s="232">
        <v>506.10000000000002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147</v>
      </c>
      <c r="AU116" s="238" t="s">
        <v>134</v>
      </c>
      <c r="AV116" s="13" t="s">
        <v>82</v>
      </c>
      <c r="AW116" s="13" t="s">
        <v>33</v>
      </c>
      <c r="AX116" s="13" t="s">
        <v>72</v>
      </c>
      <c r="AY116" s="238" t="s">
        <v>133</v>
      </c>
    </row>
    <row r="117" s="13" customFormat="1">
      <c r="A117" s="13"/>
      <c r="B117" s="228"/>
      <c r="C117" s="229"/>
      <c r="D117" s="221" t="s">
        <v>147</v>
      </c>
      <c r="E117" s="230" t="s">
        <v>19</v>
      </c>
      <c r="F117" s="231" t="s">
        <v>164</v>
      </c>
      <c r="G117" s="229"/>
      <c r="H117" s="232">
        <v>326.69999999999999</v>
      </c>
      <c r="I117" s="233"/>
      <c r="J117" s="229"/>
      <c r="K117" s="229"/>
      <c r="L117" s="234"/>
      <c r="M117" s="235"/>
      <c r="N117" s="236"/>
      <c r="O117" s="236"/>
      <c r="P117" s="236"/>
      <c r="Q117" s="236"/>
      <c r="R117" s="236"/>
      <c r="S117" s="236"/>
      <c r="T117" s="237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38" t="s">
        <v>147</v>
      </c>
      <c r="AU117" s="238" t="s">
        <v>134</v>
      </c>
      <c r="AV117" s="13" t="s">
        <v>82</v>
      </c>
      <c r="AW117" s="13" t="s">
        <v>33</v>
      </c>
      <c r="AX117" s="13" t="s">
        <v>72</v>
      </c>
      <c r="AY117" s="238" t="s">
        <v>133</v>
      </c>
    </row>
    <row r="118" s="15" customFormat="1">
      <c r="A118" s="15"/>
      <c r="B118" s="249"/>
      <c r="C118" s="250"/>
      <c r="D118" s="221" t="s">
        <v>147</v>
      </c>
      <c r="E118" s="251" t="s">
        <v>19</v>
      </c>
      <c r="F118" s="252" t="s">
        <v>165</v>
      </c>
      <c r="G118" s="250"/>
      <c r="H118" s="253">
        <v>3331.1999999999998</v>
      </c>
      <c r="I118" s="254"/>
      <c r="J118" s="250"/>
      <c r="K118" s="250"/>
      <c r="L118" s="255"/>
      <c r="M118" s="256"/>
      <c r="N118" s="257"/>
      <c r="O118" s="257"/>
      <c r="P118" s="257"/>
      <c r="Q118" s="257"/>
      <c r="R118" s="257"/>
      <c r="S118" s="257"/>
      <c r="T118" s="258"/>
      <c r="U118" s="15"/>
      <c r="V118" s="15"/>
      <c r="W118" s="15"/>
      <c r="X118" s="15"/>
      <c r="Y118" s="15"/>
      <c r="Z118" s="15"/>
      <c r="AA118" s="15"/>
      <c r="AB118" s="15"/>
      <c r="AC118" s="15"/>
      <c r="AD118" s="15"/>
      <c r="AE118" s="15"/>
      <c r="AT118" s="259" t="s">
        <v>147</v>
      </c>
      <c r="AU118" s="259" t="s">
        <v>134</v>
      </c>
      <c r="AV118" s="15" t="s">
        <v>134</v>
      </c>
      <c r="AW118" s="15" t="s">
        <v>33</v>
      </c>
      <c r="AX118" s="15" t="s">
        <v>72</v>
      </c>
      <c r="AY118" s="259" t="s">
        <v>133</v>
      </c>
    </row>
    <row r="119" s="14" customFormat="1">
      <c r="A119" s="14"/>
      <c r="B119" s="239"/>
      <c r="C119" s="240"/>
      <c r="D119" s="221" t="s">
        <v>147</v>
      </c>
      <c r="E119" s="241" t="s">
        <v>19</v>
      </c>
      <c r="F119" s="242" t="s">
        <v>166</v>
      </c>
      <c r="G119" s="240"/>
      <c r="H119" s="241" t="s">
        <v>19</v>
      </c>
      <c r="I119" s="243"/>
      <c r="J119" s="240"/>
      <c r="K119" s="240"/>
      <c r="L119" s="244"/>
      <c r="M119" s="245"/>
      <c r="N119" s="246"/>
      <c r="O119" s="246"/>
      <c r="P119" s="246"/>
      <c r="Q119" s="246"/>
      <c r="R119" s="246"/>
      <c r="S119" s="246"/>
      <c r="T119" s="247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  <c r="AE119" s="14"/>
      <c r="AT119" s="248" t="s">
        <v>147</v>
      </c>
      <c r="AU119" s="248" t="s">
        <v>134</v>
      </c>
      <c r="AV119" s="14" t="s">
        <v>80</v>
      </c>
      <c r="AW119" s="14" t="s">
        <v>33</v>
      </c>
      <c r="AX119" s="14" t="s">
        <v>72</v>
      </c>
      <c r="AY119" s="248" t="s">
        <v>133</v>
      </c>
    </row>
    <row r="120" s="13" customFormat="1">
      <c r="A120" s="13"/>
      <c r="B120" s="228"/>
      <c r="C120" s="229"/>
      <c r="D120" s="221" t="s">
        <v>147</v>
      </c>
      <c r="E120" s="230" t="s">
        <v>19</v>
      </c>
      <c r="F120" s="231" t="s">
        <v>167</v>
      </c>
      <c r="G120" s="229"/>
      <c r="H120" s="232">
        <v>-3.6000000000000001</v>
      </c>
      <c r="I120" s="233"/>
      <c r="J120" s="229"/>
      <c r="K120" s="229"/>
      <c r="L120" s="234"/>
      <c r="M120" s="235"/>
      <c r="N120" s="236"/>
      <c r="O120" s="236"/>
      <c r="P120" s="236"/>
      <c r="Q120" s="236"/>
      <c r="R120" s="236"/>
      <c r="S120" s="236"/>
      <c r="T120" s="237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38" t="s">
        <v>147</v>
      </c>
      <c r="AU120" s="238" t="s">
        <v>134</v>
      </c>
      <c r="AV120" s="13" t="s">
        <v>82</v>
      </c>
      <c r="AW120" s="13" t="s">
        <v>33</v>
      </c>
      <c r="AX120" s="13" t="s">
        <v>72</v>
      </c>
      <c r="AY120" s="238" t="s">
        <v>133</v>
      </c>
    </row>
    <row r="121" s="13" customFormat="1">
      <c r="A121" s="13"/>
      <c r="B121" s="228"/>
      <c r="C121" s="229"/>
      <c r="D121" s="221" t="s">
        <v>147</v>
      </c>
      <c r="E121" s="230" t="s">
        <v>19</v>
      </c>
      <c r="F121" s="231" t="s">
        <v>168</v>
      </c>
      <c r="G121" s="229"/>
      <c r="H121" s="232">
        <v>-346.34800000000001</v>
      </c>
      <c r="I121" s="233"/>
      <c r="J121" s="229"/>
      <c r="K121" s="229"/>
      <c r="L121" s="234"/>
      <c r="M121" s="235"/>
      <c r="N121" s="236"/>
      <c r="O121" s="236"/>
      <c r="P121" s="236"/>
      <c r="Q121" s="236"/>
      <c r="R121" s="236"/>
      <c r="S121" s="236"/>
      <c r="T121" s="237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38" t="s">
        <v>147</v>
      </c>
      <c r="AU121" s="238" t="s">
        <v>134</v>
      </c>
      <c r="AV121" s="13" t="s">
        <v>82</v>
      </c>
      <c r="AW121" s="13" t="s">
        <v>33</v>
      </c>
      <c r="AX121" s="13" t="s">
        <v>72</v>
      </c>
      <c r="AY121" s="238" t="s">
        <v>133</v>
      </c>
    </row>
    <row r="122" s="13" customFormat="1">
      <c r="A122" s="13"/>
      <c r="B122" s="228"/>
      <c r="C122" s="229"/>
      <c r="D122" s="221" t="s">
        <v>147</v>
      </c>
      <c r="E122" s="230" t="s">
        <v>19</v>
      </c>
      <c r="F122" s="231" t="s">
        <v>169</v>
      </c>
      <c r="G122" s="229"/>
      <c r="H122" s="232">
        <v>-113.26600000000001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147</v>
      </c>
      <c r="AU122" s="238" t="s">
        <v>134</v>
      </c>
      <c r="AV122" s="13" t="s">
        <v>82</v>
      </c>
      <c r="AW122" s="13" t="s">
        <v>33</v>
      </c>
      <c r="AX122" s="13" t="s">
        <v>72</v>
      </c>
      <c r="AY122" s="238" t="s">
        <v>133</v>
      </c>
    </row>
    <row r="123" s="13" customFormat="1">
      <c r="A123" s="13"/>
      <c r="B123" s="228"/>
      <c r="C123" s="229"/>
      <c r="D123" s="221" t="s">
        <v>147</v>
      </c>
      <c r="E123" s="230" t="s">
        <v>19</v>
      </c>
      <c r="F123" s="231" t="s">
        <v>170</v>
      </c>
      <c r="G123" s="229"/>
      <c r="H123" s="232">
        <v>-34.890000000000001</v>
      </c>
      <c r="I123" s="233"/>
      <c r="J123" s="229"/>
      <c r="K123" s="229"/>
      <c r="L123" s="234"/>
      <c r="M123" s="235"/>
      <c r="N123" s="236"/>
      <c r="O123" s="236"/>
      <c r="P123" s="236"/>
      <c r="Q123" s="236"/>
      <c r="R123" s="236"/>
      <c r="S123" s="236"/>
      <c r="T123" s="237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38" t="s">
        <v>147</v>
      </c>
      <c r="AU123" s="238" t="s">
        <v>134</v>
      </c>
      <c r="AV123" s="13" t="s">
        <v>82</v>
      </c>
      <c r="AW123" s="13" t="s">
        <v>33</v>
      </c>
      <c r="AX123" s="13" t="s">
        <v>72</v>
      </c>
      <c r="AY123" s="238" t="s">
        <v>133</v>
      </c>
    </row>
    <row r="124" s="13" customFormat="1">
      <c r="A124" s="13"/>
      <c r="B124" s="228"/>
      <c r="C124" s="229"/>
      <c r="D124" s="221" t="s">
        <v>147</v>
      </c>
      <c r="E124" s="230" t="s">
        <v>19</v>
      </c>
      <c r="F124" s="231" t="s">
        <v>171</v>
      </c>
      <c r="G124" s="229"/>
      <c r="H124" s="232">
        <v>-1.6200000000000001</v>
      </c>
      <c r="I124" s="233"/>
      <c r="J124" s="229"/>
      <c r="K124" s="229"/>
      <c r="L124" s="234"/>
      <c r="M124" s="235"/>
      <c r="N124" s="236"/>
      <c r="O124" s="236"/>
      <c r="P124" s="236"/>
      <c r="Q124" s="236"/>
      <c r="R124" s="236"/>
      <c r="S124" s="236"/>
      <c r="T124" s="237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38" t="s">
        <v>147</v>
      </c>
      <c r="AU124" s="238" t="s">
        <v>134</v>
      </c>
      <c r="AV124" s="13" t="s">
        <v>82</v>
      </c>
      <c r="AW124" s="13" t="s">
        <v>33</v>
      </c>
      <c r="AX124" s="13" t="s">
        <v>72</v>
      </c>
      <c r="AY124" s="238" t="s">
        <v>133</v>
      </c>
    </row>
    <row r="125" s="13" customFormat="1">
      <c r="A125" s="13"/>
      <c r="B125" s="228"/>
      <c r="C125" s="229"/>
      <c r="D125" s="221" t="s">
        <v>147</v>
      </c>
      <c r="E125" s="230" t="s">
        <v>19</v>
      </c>
      <c r="F125" s="231" t="s">
        <v>172</v>
      </c>
      <c r="G125" s="229"/>
      <c r="H125" s="232">
        <v>-3.8149999999999999</v>
      </c>
      <c r="I125" s="233"/>
      <c r="J125" s="229"/>
      <c r="K125" s="229"/>
      <c r="L125" s="234"/>
      <c r="M125" s="235"/>
      <c r="N125" s="236"/>
      <c r="O125" s="236"/>
      <c r="P125" s="236"/>
      <c r="Q125" s="236"/>
      <c r="R125" s="236"/>
      <c r="S125" s="236"/>
      <c r="T125" s="237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38" t="s">
        <v>147</v>
      </c>
      <c r="AU125" s="238" t="s">
        <v>134</v>
      </c>
      <c r="AV125" s="13" t="s">
        <v>82</v>
      </c>
      <c r="AW125" s="13" t="s">
        <v>33</v>
      </c>
      <c r="AX125" s="13" t="s">
        <v>72</v>
      </c>
      <c r="AY125" s="238" t="s">
        <v>133</v>
      </c>
    </row>
    <row r="126" s="13" customFormat="1">
      <c r="A126" s="13"/>
      <c r="B126" s="228"/>
      <c r="C126" s="229"/>
      <c r="D126" s="221" t="s">
        <v>147</v>
      </c>
      <c r="E126" s="230" t="s">
        <v>19</v>
      </c>
      <c r="F126" s="231" t="s">
        <v>173</v>
      </c>
      <c r="G126" s="229"/>
      <c r="H126" s="232">
        <v>-1.1240000000000001</v>
      </c>
      <c r="I126" s="233"/>
      <c r="J126" s="229"/>
      <c r="K126" s="229"/>
      <c r="L126" s="234"/>
      <c r="M126" s="235"/>
      <c r="N126" s="236"/>
      <c r="O126" s="236"/>
      <c r="P126" s="236"/>
      <c r="Q126" s="236"/>
      <c r="R126" s="236"/>
      <c r="S126" s="236"/>
      <c r="T126" s="237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38" t="s">
        <v>147</v>
      </c>
      <c r="AU126" s="238" t="s">
        <v>134</v>
      </c>
      <c r="AV126" s="13" t="s">
        <v>82</v>
      </c>
      <c r="AW126" s="13" t="s">
        <v>33</v>
      </c>
      <c r="AX126" s="13" t="s">
        <v>72</v>
      </c>
      <c r="AY126" s="238" t="s">
        <v>133</v>
      </c>
    </row>
    <row r="127" s="13" customFormat="1">
      <c r="A127" s="13"/>
      <c r="B127" s="228"/>
      <c r="C127" s="229"/>
      <c r="D127" s="221" t="s">
        <v>147</v>
      </c>
      <c r="E127" s="230" t="s">
        <v>19</v>
      </c>
      <c r="F127" s="231" t="s">
        <v>174</v>
      </c>
      <c r="G127" s="229"/>
      <c r="H127" s="232">
        <v>-0.94299999999999995</v>
      </c>
      <c r="I127" s="233"/>
      <c r="J127" s="229"/>
      <c r="K127" s="229"/>
      <c r="L127" s="234"/>
      <c r="M127" s="235"/>
      <c r="N127" s="236"/>
      <c r="O127" s="236"/>
      <c r="P127" s="236"/>
      <c r="Q127" s="236"/>
      <c r="R127" s="236"/>
      <c r="S127" s="236"/>
      <c r="T127" s="237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38" t="s">
        <v>147</v>
      </c>
      <c r="AU127" s="238" t="s">
        <v>134</v>
      </c>
      <c r="AV127" s="13" t="s">
        <v>82</v>
      </c>
      <c r="AW127" s="13" t="s">
        <v>33</v>
      </c>
      <c r="AX127" s="13" t="s">
        <v>72</v>
      </c>
      <c r="AY127" s="238" t="s">
        <v>133</v>
      </c>
    </row>
    <row r="128" s="13" customFormat="1">
      <c r="A128" s="13"/>
      <c r="B128" s="228"/>
      <c r="C128" s="229"/>
      <c r="D128" s="221" t="s">
        <v>147</v>
      </c>
      <c r="E128" s="230" t="s">
        <v>19</v>
      </c>
      <c r="F128" s="231" t="s">
        <v>175</v>
      </c>
      <c r="G128" s="229"/>
      <c r="H128" s="232">
        <v>-4.6120000000000001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8" t="s">
        <v>147</v>
      </c>
      <c r="AU128" s="238" t="s">
        <v>134</v>
      </c>
      <c r="AV128" s="13" t="s">
        <v>82</v>
      </c>
      <c r="AW128" s="13" t="s">
        <v>33</v>
      </c>
      <c r="AX128" s="13" t="s">
        <v>72</v>
      </c>
      <c r="AY128" s="238" t="s">
        <v>133</v>
      </c>
    </row>
    <row r="129" s="13" customFormat="1">
      <c r="A129" s="13"/>
      <c r="B129" s="228"/>
      <c r="C129" s="229"/>
      <c r="D129" s="221" t="s">
        <v>147</v>
      </c>
      <c r="E129" s="230" t="s">
        <v>19</v>
      </c>
      <c r="F129" s="231" t="s">
        <v>176</v>
      </c>
      <c r="G129" s="229"/>
      <c r="H129" s="232">
        <v>-1.492</v>
      </c>
      <c r="I129" s="233"/>
      <c r="J129" s="229"/>
      <c r="K129" s="229"/>
      <c r="L129" s="234"/>
      <c r="M129" s="235"/>
      <c r="N129" s="236"/>
      <c r="O129" s="236"/>
      <c r="P129" s="236"/>
      <c r="Q129" s="236"/>
      <c r="R129" s="236"/>
      <c r="S129" s="236"/>
      <c r="T129" s="237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38" t="s">
        <v>147</v>
      </c>
      <c r="AU129" s="238" t="s">
        <v>134</v>
      </c>
      <c r="AV129" s="13" t="s">
        <v>82</v>
      </c>
      <c r="AW129" s="13" t="s">
        <v>33</v>
      </c>
      <c r="AX129" s="13" t="s">
        <v>72</v>
      </c>
      <c r="AY129" s="238" t="s">
        <v>133</v>
      </c>
    </row>
    <row r="130" s="13" customFormat="1">
      <c r="A130" s="13"/>
      <c r="B130" s="228"/>
      <c r="C130" s="229"/>
      <c r="D130" s="221" t="s">
        <v>147</v>
      </c>
      <c r="E130" s="230" t="s">
        <v>19</v>
      </c>
      <c r="F130" s="231" t="s">
        <v>177</v>
      </c>
      <c r="G130" s="229"/>
      <c r="H130" s="232">
        <v>-30.469000000000001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147</v>
      </c>
      <c r="AU130" s="238" t="s">
        <v>134</v>
      </c>
      <c r="AV130" s="13" t="s">
        <v>82</v>
      </c>
      <c r="AW130" s="13" t="s">
        <v>33</v>
      </c>
      <c r="AX130" s="13" t="s">
        <v>72</v>
      </c>
      <c r="AY130" s="238" t="s">
        <v>133</v>
      </c>
    </row>
    <row r="131" s="13" customFormat="1">
      <c r="A131" s="13"/>
      <c r="B131" s="228"/>
      <c r="C131" s="229"/>
      <c r="D131" s="221" t="s">
        <v>147</v>
      </c>
      <c r="E131" s="230" t="s">
        <v>19</v>
      </c>
      <c r="F131" s="231" t="s">
        <v>178</v>
      </c>
      <c r="G131" s="229"/>
      <c r="H131" s="232">
        <v>-6.6970000000000001</v>
      </c>
      <c r="I131" s="233"/>
      <c r="J131" s="229"/>
      <c r="K131" s="229"/>
      <c r="L131" s="234"/>
      <c r="M131" s="235"/>
      <c r="N131" s="236"/>
      <c r="O131" s="236"/>
      <c r="P131" s="236"/>
      <c r="Q131" s="236"/>
      <c r="R131" s="236"/>
      <c r="S131" s="236"/>
      <c r="T131" s="237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38" t="s">
        <v>147</v>
      </c>
      <c r="AU131" s="238" t="s">
        <v>134</v>
      </c>
      <c r="AV131" s="13" t="s">
        <v>82</v>
      </c>
      <c r="AW131" s="13" t="s">
        <v>33</v>
      </c>
      <c r="AX131" s="13" t="s">
        <v>72</v>
      </c>
      <c r="AY131" s="238" t="s">
        <v>133</v>
      </c>
    </row>
    <row r="132" s="13" customFormat="1">
      <c r="A132" s="13"/>
      <c r="B132" s="228"/>
      <c r="C132" s="229"/>
      <c r="D132" s="221" t="s">
        <v>147</v>
      </c>
      <c r="E132" s="230" t="s">
        <v>19</v>
      </c>
      <c r="F132" s="231" t="s">
        <v>179</v>
      </c>
      <c r="G132" s="229"/>
      <c r="H132" s="232">
        <v>-3.7999999999999998</v>
      </c>
      <c r="I132" s="233"/>
      <c r="J132" s="229"/>
      <c r="K132" s="229"/>
      <c r="L132" s="234"/>
      <c r="M132" s="235"/>
      <c r="N132" s="236"/>
      <c r="O132" s="236"/>
      <c r="P132" s="236"/>
      <c r="Q132" s="236"/>
      <c r="R132" s="236"/>
      <c r="S132" s="236"/>
      <c r="T132" s="237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T132" s="238" t="s">
        <v>147</v>
      </c>
      <c r="AU132" s="238" t="s">
        <v>134</v>
      </c>
      <c r="AV132" s="13" t="s">
        <v>82</v>
      </c>
      <c r="AW132" s="13" t="s">
        <v>33</v>
      </c>
      <c r="AX132" s="13" t="s">
        <v>72</v>
      </c>
      <c r="AY132" s="238" t="s">
        <v>133</v>
      </c>
    </row>
    <row r="133" s="13" customFormat="1">
      <c r="A133" s="13"/>
      <c r="B133" s="228"/>
      <c r="C133" s="229"/>
      <c r="D133" s="221" t="s">
        <v>147</v>
      </c>
      <c r="E133" s="230" t="s">
        <v>19</v>
      </c>
      <c r="F133" s="231" t="s">
        <v>180</v>
      </c>
      <c r="G133" s="229"/>
      <c r="H133" s="232">
        <v>-15.345000000000001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147</v>
      </c>
      <c r="AU133" s="238" t="s">
        <v>134</v>
      </c>
      <c r="AV133" s="13" t="s">
        <v>82</v>
      </c>
      <c r="AW133" s="13" t="s">
        <v>33</v>
      </c>
      <c r="AX133" s="13" t="s">
        <v>72</v>
      </c>
      <c r="AY133" s="238" t="s">
        <v>133</v>
      </c>
    </row>
    <row r="134" s="13" customFormat="1">
      <c r="A134" s="13"/>
      <c r="B134" s="228"/>
      <c r="C134" s="229"/>
      <c r="D134" s="221" t="s">
        <v>147</v>
      </c>
      <c r="E134" s="230" t="s">
        <v>19</v>
      </c>
      <c r="F134" s="231" t="s">
        <v>181</v>
      </c>
      <c r="G134" s="229"/>
      <c r="H134" s="232">
        <v>-4.8600000000000003</v>
      </c>
      <c r="I134" s="233"/>
      <c r="J134" s="229"/>
      <c r="K134" s="229"/>
      <c r="L134" s="234"/>
      <c r="M134" s="235"/>
      <c r="N134" s="236"/>
      <c r="O134" s="236"/>
      <c r="P134" s="236"/>
      <c r="Q134" s="236"/>
      <c r="R134" s="236"/>
      <c r="S134" s="236"/>
      <c r="T134" s="237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38" t="s">
        <v>147</v>
      </c>
      <c r="AU134" s="238" t="s">
        <v>134</v>
      </c>
      <c r="AV134" s="13" t="s">
        <v>82</v>
      </c>
      <c r="AW134" s="13" t="s">
        <v>33</v>
      </c>
      <c r="AX134" s="13" t="s">
        <v>72</v>
      </c>
      <c r="AY134" s="238" t="s">
        <v>133</v>
      </c>
    </row>
    <row r="135" s="15" customFormat="1">
      <c r="A135" s="15"/>
      <c r="B135" s="249"/>
      <c r="C135" s="250"/>
      <c r="D135" s="221" t="s">
        <v>147</v>
      </c>
      <c r="E135" s="251" t="s">
        <v>19</v>
      </c>
      <c r="F135" s="252" t="s">
        <v>165</v>
      </c>
      <c r="G135" s="250"/>
      <c r="H135" s="253">
        <v>-572.88099999999997</v>
      </c>
      <c r="I135" s="254"/>
      <c r="J135" s="250"/>
      <c r="K135" s="250"/>
      <c r="L135" s="255"/>
      <c r="M135" s="256"/>
      <c r="N135" s="257"/>
      <c r="O135" s="257"/>
      <c r="P135" s="257"/>
      <c r="Q135" s="257"/>
      <c r="R135" s="257"/>
      <c r="S135" s="257"/>
      <c r="T135" s="258"/>
      <c r="U135" s="15"/>
      <c r="V135" s="15"/>
      <c r="W135" s="15"/>
      <c r="X135" s="15"/>
      <c r="Y135" s="15"/>
      <c r="Z135" s="15"/>
      <c r="AA135" s="15"/>
      <c r="AB135" s="15"/>
      <c r="AC135" s="15"/>
      <c r="AD135" s="15"/>
      <c r="AE135" s="15"/>
      <c r="AT135" s="259" t="s">
        <v>147</v>
      </c>
      <c r="AU135" s="259" t="s">
        <v>134</v>
      </c>
      <c r="AV135" s="15" t="s">
        <v>134</v>
      </c>
      <c r="AW135" s="15" t="s">
        <v>33</v>
      </c>
      <c r="AX135" s="15" t="s">
        <v>72</v>
      </c>
      <c r="AY135" s="259" t="s">
        <v>133</v>
      </c>
    </row>
    <row r="136" s="14" customFormat="1">
      <c r="A136" s="14"/>
      <c r="B136" s="239"/>
      <c r="C136" s="240"/>
      <c r="D136" s="221" t="s">
        <v>147</v>
      </c>
      <c r="E136" s="241" t="s">
        <v>19</v>
      </c>
      <c r="F136" s="242" t="s">
        <v>182</v>
      </c>
      <c r="G136" s="240"/>
      <c r="H136" s="241" t="s">
        <v>19</v>
      </c>
      <c r="I136" s="243"/>
      <c r="J136" s="240"/>
      <c r="K136" s="240"/>
      <c r="L136" s="244"/>
      <c r="M136" s="245"/>
      <c r="N136" s="246"/>
      <c r="O136" s="246"/>
      <c r="P136" s="246"/>
      <c r="Q136" s="246"/>
      <c r="R136" s="246"/>
      <c r="S136" s="246"/>
      <c r="T136" s="247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48" t="s">
        <v>147</v>
      </c>
      <c r="AU136" s="248" t="s">
        <v>134</v>
      </c>
      <c r="AV136" s="14" t="s">
        <v>80</v>
      </c>
      <c r="AW136" s="14" t="s">
        <v>33</v>
      </c>
      <c r="AX136" s="14" t="s">
        <v>72</v>
      </c>
      <c r="AY136" s="248" t="s">
        <v>133</v>
      </c>
    </row>
    <row r="137" s="13" customFormat="1">
      <c r="A137" s="13"/>
      <c r="B137" s="228"/>
      <c r="C137" s="229"/>
      <c r="D137" s="221" t="s">
        <v>147</v>
      </c>
      <c r="E137" s="230" t="s">
        <v>19</v>
      </c>
      <c r="F137" s="231" t="s">
        <v>183</v>
      </c>
      <c r="G137" s="229"/>
      <c r="H137" s="232">
        <v>3.7799999999999998</v>
      </c>
      <c r="I137" s="233"/>
      <c r="J137" s="229"/>
      <c r="K137" s="229"/>
      <c r="L137" s="234"/>
      <c r="M137" s="235"/>
      <c r="N137" s="236"/>
      <c r="O137" s="236"/>
      <c r="P137" s="236"/>
      <c r="Q137" s="236"/>
      <c r="R137" s="236"/>
      <c r="S137" s="236"/>
      <c r="T137" s="237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38" t="s">
        <v>147</v>
      </c>
      <c r="AU137" s="238" t="s">
        <v>134</v>
      </c>
      <c r="AV137" s="13" t="s">
        <v>82</v>
      </c>
      <c r="AW137" s="13" t="s">
        <v>33</v>
      </c>
      <c r="AX137" s="13" t="s">
        <v>72</v>
      </c>
      <c r="AY137" s="238" t="s">
        <v>133</v>
      </c>
    </row>
    <row r="138" s="13" customFormat="1">
      <c r="A138" s="13"/>
      <c r="B138" s="228"/>
      <c r="C138" s="229"/>
      <c r="D138" s="221" t="s">
        <v>147</v>
      </c>
      <c r="E138" s="230" t="s">
        <v>19</v>
      </c>
      <c r="F138" s="231" t="s">
        <v>184</v>
      </c>
      <c r="G138" s="229"/>
      <c r="H138" s="232">
        <v>84.870000000000005</v>
      </c>
      <c r="I138" s="233"/>
      <c r="J138" s="229"/>
      <c r="K138" s="229"/>
      <c r="L138" s="234"/>
      <c r="M138" s="235"/>
      <c r="N138" s="236"/>
      <c r="O138" s="236"/>
      <c r="P138" s="236"/>
      <c r="Q138" s="236"/>
      <c r="R138" s="236"/>
      <c r="S138" s="236"/>
      <c r="T138" s="237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38" t="s">
        <v>147</v>
      </c>
      <c r="AU138" s="238" t="s">
        <v>134</v>
      </c>
      <c r="AV138" s="13" t="s">
        <v>82</v>
      </c>
      <c r="AW138" s="13" t="s">
        <v>33</v>
      </c>
      <c r="AX138" s="13" t="s">
        <v>72</v>
      </c>
      <c r="AY138" s="238" t="s">
        <v>133</v>
      </c>
    </row>
    <row r="139" s="13" customFormat="1">
      <c r="A139" s="13"/>
      <c r="B139" s="228"/>
      <c r="C139" s="229"/>
      <c r="D139" s="221" t="s">
        <v>147</v>
      </c>
      <c r="E139" s="230" t="s">
        <v>19</v>
      </c>
      <c r="F139" s="231" t="s">
        <v>185</v>
      </c>
      <c r="G139" s="229"/>
      <c r="H139" s="232">
        <v>21.922999999999998</v>
      </c>
      <c r="I139" s="233"/>
      <c r="J139" s="229"/>
      <c r="K139" s="229"/>
      <c r="L139" s="234"/>
      <c r="M139" s="235"/>
      <c r="N139" s="236"/>
      <c r="O139" s="236"/>
      <c r="P139" s="236"/>
      <c r="Q139" s="236"/>
      <c r="R139" s="236"/>
      <c r="S139" s="236"/>
      <c r="T139" s="237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38" t="s">
        <v>147</v>
      </c>
      <c r="AU139" s="238" t="s">
        <v>134</v>
      </c>
      <c r="AV139" s="13" t="s">
        <v>82</v>
      </c>
      <c r="AW139" s="13" t="s">
        <v>33</v>
      </c>
      <c r="AX139" s="13" t="s">
        <v>72</v>
      </c>
      <c r="AY139" s="238" t="s">
        <v>133</v>
      </c>
    </row>
    <row r="140" s="13" customFormat="1">
      <c r="A140" s="13"/>
      <c r="B140" s="228"/>
      <c r="C140" s="229"/>
      <c r="D140" s="221" t="s">
        <v>147</v>
      </c>
      <c r="E140" s="230" t="s">
        <v>19</v>
      </c>
      <c r="F140" s="231" t="s">
        <v>186</v>
      </c>
      <c r="G140" s="229"/>
      <c r="H140" s="232">
        <v>13.506</v>
      </c>
      <c r="I140" s="233"/>
      <c r="J140" s="229"/>
      <c r="K140" s="229"/>
      <c r="L140" s="234"/>
      <c r="M140" s="235"/>
      <c r="N140" s="236"/>
      <c r="O140" s="236"/>
      <c r="P140" s="236"/>
      <c r="Q140" s="236"/>
      <c r="R140" s="236"/>
      <c r="S140" s="236"/>
      <c r="T140" s="237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T140" s="238" t="s">
        <v>147</v>
      </c>
      <c r="AU140" s="238" t="s">
        <v>134</v>
      </c>
      <c r="AV140" s="13" t="s">
        <v>82</v>
      </c>
      <c r="AW140" s="13" t="s">
        <v>33</v>
      </c>
      <c r="AX140" s="13" t="s">
        <v>72</v>
      </c>
      <c r="AY140" s="238" t="s">
        <v>133</v>
      </c>
    </row>
    <row r="141" s="13" customFormat="1">
      <c r="A141" s="13"/>
      <c r="B141" s="228"/>
      <c r="C141" s="229"/>
      <c r="D141" s="221" t="s">
        <v>147</v>
      </c>
      <c r="E141" s="230" t="s">
        <v>19</v>
      </c>
      <c r="F141" s="231" t="s">
        <v>187</v>
      </c>
      <c r="G141" s="229"/>
      <c r="H141" s="232">
        <v>0.54000000000000004</v>
      </c>
      <c r="I141" s="233"/>
      <c r="J141" s="229"/>
      <c r="K141" s="229"/>
      <c r="L141" s="234"/>
      <c r="M141" s="235"/>
      <c r="N141" s="236"/>
      <c r="O141" s="236"/>
      <c r="P141" s="236"/>
      <c r="Q141" s="236"/>
      <c r="R141" s="236"/>
      <c r="S141" s="236"/>
      <c r="T141" s="237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8" t="s">
        <v>147</v>
      </c>
      <c r="AU141" s="238" t="s">
        <v>134</v>
      </c>
      <c r="AV141" s="13" t="s">
        <v>82</v>
      </c>
      <c r="AW141" s="13" t="s">
        <v>33</v>
      </c>
      <c r="AX141" s="13" t="s">
        <v>72</v>
      </c>
      <c r="AY141" s="238" t="s">
        <v>133</v>
      </c>
    </row>
    <row r="142" s="13" customFormat="1">
      <c r="A142" s="13"/>
      <c r="B142" s="228"/>
      <c r="C142" s="229"/>
      <c r="D142" s="221" t="s">
        <v>147</v>
      </c>
      <c r="E142" s="230" t="s">
        <v>19</v>
      </c>
      <c r="F142" s="231" t="s">
        <v>188</v>
      </c>
      <c r="G142" s="229"/>
      <c r="H142" s="232">
        <v>2.5430000000000001</v>
      </c>
      <c r="I142" s="233"/>
      <c r="J142" s="229"/>
      <c r="K142" s="229"/>
      <c r="L142" s="234"/>
      <c r="M142" s="235"/>
      <c r="N142" s="236"/>
      <c r="O142" s="236"/>
      <c r="P142" s="236"/>
      <c r="Q142" s="236"/>
      <c r="R142" s="236"/>
      <c r="S142" s="236"/>
      <c r="T142" s="237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38" t="s">
        <v>147</v>
      </c>
      <c r="AU142" s="238" t="s">
        <v>134</v>
      </c>
      <c r="AV142" s="13" t="s">
        <v>82</v>
      </c>
      <c r="AW142" s="13" t="s">
        <v>33</v>
      </c>
      <c r="AX142" s="13" t="s">
        <v>72</v>
      </c>
      <c r="AY142" s="238" t="s">
        <v>133</v>
      </c>
    </row>
    <row r="143" s="13" customFormat="1">
      <c r="A143" s="13"/>
      <c r="B143" s="228"/>
      <c r="C143" s="229"/>
      <c r="D143" s="221" t="s">
        <v>147</v>
      </c>
      <c r="E143" s="230" t="s">
        <v>19</v>
      </c>
      <c r="F143" s="231" t="s">
        <v>189</v>
      </c>
      <c r="G143" s="229"/>
      <c r="H143" s="232">
        <v>0.435</v>
      </c>
      <c r="I143" s="233"/>
      <c r="J143" s="229"/>
      <c r="K143" s="229"/>
      <c r="L143" s="234"/>
      <c r="M143" s="235"/>
      <c r="N143" s="236"/>
      <c r="O143" s="236"/>
      <c r="P143" s="236"/>
      <c r="Q143" s="236"/>
      <c r="R143" s="236"/>
      <c r="S143" s="236"/>
      <c r="T143" s="237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38" t="s">
        <v>147</v>
      </c>
      <c r="AU143" s="238" t="s">
        <v>134</v>
      </c>
      <c r="AV143" s="13" t="s">
        <v>82</v>
      </c>
      <c r="AW143" s="13" t="s">
        <v>33</v>
      </c>
      <c r="AX143" s="13" t="s">
        <v>72</v>
      </c>
      <c r="AY143" s="238" t="s">
        <v>133</v>
      </c>
    </row>
    <row r="144" s="13" customFormat="1">
      <c r="A144" s="13"/>
      <c r="B144" s="228"/>
      <c r="C144" s="229"/>
      <c r="D144" s="221" t="s">
        <v>147</v>
      </c>
      <c r="E144" s="230" t="s">
        <v>19</v>
      </c>
      <c r="F144" s="231" t="s">
        <v>190</v>
      </c>
      <c r="G144" s="229"/>
      <c r="H144" s="232">
        <v>0.84799999999999998</v>
      </c>
      <c r="I144" s="233"/>
      <c r="J144" s="229"/>
      <c r="K144" s="229"/>
      <c r="L144" s="234"/>
      <c r="M144" s="235"/>
      <c r="N144" s="236"/>
      <c r="O144" s="236"/>
      <c r="P144" s="236"/>
      <c r="Q144" s="236"/>
      <c r="R144" s="236"/>
      <c r="S144" s="236"/>
      <c r="T144" s="237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8" t="s">
        <v>147</v>
      </c>
      <c r="AU144" s="238" t="s">
        <v>134</v>
      </c>
      <c r="AV144" s="13" t="s">
        <v>82</v>
      </c>
      <c r="AW144" s="13" t="s">
        <v>33</v>
      </c>
      <c r="AX144" s="13" t="s">
        <v>72</v>
      </c>
      <c r="AY144" s="238" t="s">
        <v>133</v>
      </c>
    </row>
    <row r="145" s="13" customFormat="1">
      <c r="A145" s="13"/>
      <c r="B145" s="228"/>
      <c r="C145" s="229"/>
      <c r="D145" s="221" t="s">
        <v>147</v>
      </c>
      <c r="E145" s="230" t="s">
        <v>19</v>
      </c>
      <c r="F145" s="231" t="s">
        <v>191</v>
      </c>
      <c r="G145" s="229"/>
      <c r="H145" s="232">
        <v>1.419</v>
      </c>
      <c r="I145" s="233"/>
      <c r="J145" s="229"/>
      <c r="K145" s="229"/>
      <c r="L145" s="234"/>
      <c r="M145" s="235"/>
      <c r="N145" s="236"/>
      <c r="O145" s="236"/>
      <c r="P145" s="236"/>
      <c r="Q145" s="236"/>
      <c r="R145" s="236"/>
      <c r="S145" s="236"/>
      <c r="T145" s="237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38" t="s">
        <v>147</v>
      </c>
      <c r="AU145" s="238" t="s">
        <v>134</v>
      </c>
      <c r="AV145" s="13" t="s">
        <v>82</v>
      </c>
      <c r="AW145" s="13" t="s">
        <v>33</v>
      </c>
      <c r="AX145" s="13" t="s">
        <v>72</v>
      </c>
      <c r="AY145" s="238" t="s">
        <v>133</v>
      </c>
    </row>
    <row r="146" s="13" customFormat="1">
      <c r="A146" s="13"/>
      <c r="B146" s="228"/>
      <c r="C146" s="229"/>
      <c r="D146" s="221" t="s">
        <v>147</v>
      </c>
      <c r="E146" s="230" t="s">
        <v>19</v>
      </c>
      <c r="F146" s="231" t="s">
        <v>192</v>
      </c>
      <c r="G146" s="229"/>
      <c r="H146" s="232">
        <v>0.91800000000000004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147</v>
      </c>
      <c r="AU146" s="238" t="s">
        <v>134</v>
      </c>
      <c r="AV146" s="13" t="s">
        <v>82</v>
      </c>
      <c r="AW146" s="13" t="s">
        <v>33</v>
      </c>
      <c r="AX146" s="13" t="s">
        <v>72</v>
      </c>
      <c r="AY146" s="238" t="s">
        <v>133</v>
      </c>
    </row>
    <row r="147" s="13" customFormat="1">
      <c r="A147" s="13"/>
      <c r="B147" s="228"/>
      <c r="C147" s="229"/>
      <c r="D147" s="221" t="s">
        <v>147</v>
      </c>
      <c r="E147" s="230" t="s">
        <v>19</v>
      </c>
      <c r="F147" s="231" t="s">
        <v>193</v>
      </c>
      <c r="G147" s="229"/>
      <c r="H147" s="232">
        <v>9.375</v>
      </c>
      <c r="I147" s="233"/>
      <c r="J147" s="229"/>
      <c r="K147" s="229"/>
      <c r="L147" s="234"/>
      <c r="M147" s="235"/>
      <c r="N147" s="236"/>
      <c r="O147" s="236"/>
      <c r="P147" s="236"/>
      <c r="Q147" s="236"/>
      <c r="R147" s="236"/>
      <c r="S147" s="236"/>
      <c r="T147" s="237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T147" s="238" t="s">
        <v>147</v>
      </c>
      <c r="AU147" s="238" t="s">
        <v>134</v>
      </c>
      <c r="AV147" s="13" t="s">
        <v>82</v>
      </c>
      <c r="AW147" s="13" t="s">
        <v>33</v>
      </c>
      <c r="AX147" s="13" t="s">
        <v>72</v>
      </c>
      <c r="AY147" s="238" t="s">
        <v>133</v>
      </c>
    </row>
    <row r="148" s="13" customFormat="1">
      <c r="A148" s="13"/>
      <c r="B148" s="228"/>
      <c r="C148" s="229"/>
      <c r="D148" s="221" t="s">
        <v>147</v>
      </c>
      <c r="E148" s="230" t="s">
        <v>19</v>
      </c>
      <c r="F148" s="231" t="s">
        <v>194</v>
      </c>
      <c r="G148" s="229"/>
      <c r="H148" s="232">
        <v>4.5919999999999996</v>
      </c>
      <c r="I148" s="233"/>
      <c r="J148" s="229"/>
      <c r="K148" s="229"/>
      <c r="L148" s="234"/>
      <c r="M148" s="235"/>
      <c r="N148" s="236"/>
      <c r="O148" s="236"/>
      <c r="P148" s="236"/>
      <c r="Q148" s="236"/>
      <c r="R148" s="236"/>
      <c r="S148" s="236"/>
      <c r="T148" s="237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38" t="s">
        <v>147</v>
      </c>
      <c r="AU148" s="238" t="s">
        <v>134</v>
      </c>
      <c r="AV148" s="13" t="s">
        <v>82</v>
      </c>
      <c r="AW148" s="13" t="s">
        <v>33</v>
      </c>
      <c r="AX148" s="13" t="s">
        <v>72</v>
      </c>
      <c r="AY148" s="238" t="s">
        <v>133</v>
      </c>
    </row>
    <row r="149" s="13" customFormat="1">
      <c r="A149" s="13"/>
      <c r="B149" s="228"/>
      <c r="C149" s="229"/>
      <c r="D149" s="221" t="s">
        <v>147</v>
      </c>
      <c r="E149" s="230" t="s">
        <v>19</v>
      </c>
      <c r="F149" s="231" t="s">
        <v>195</v>
      </c>
      <c r="G149" s="229"/>
      <c r="H149" s="232">
        <v>1.77</v>
      </c>
      <c r="I149" s="233"/>
      <c r="J149" s="229"/>
      <c r="K149" s="229"/>
      <c r="L149" s="234"/>
      <c r="M149" s="235"/>
      <c r="N149" s="236"/>
      <c r="O149" s="236"/>
      <c r="P149" s="236"/>
      <c r="Q149" s="236"/>
      <c r="R149" s="236"/>
      <c r="S149" s="236"/>
      <c r="T149" s="237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38" t="s">
        <v>147</v>
      </c>
      <c r="AU149" s="238" t="s">
        <v>134</v>
      </c>
      <c r="AV149" s="13" t="s">
        <v>82</v>
      </c>
      <c r="AW149" s="13" t="s">
        <v>33</v>
      </c>
      <c r="AX149" s="13" t="s">
        <v>72</v>
      </c>
      <c r="AY149" s="238" t="s">
        <v>133</v>
      </c>
    </row>
    <row r="150" s="13" customFormat="1">
      <c r="A150" s="13"/>
      <c r="B150" s="228"/>
      <c r="C150" s="229"/>
      <c r="D150" s="221" t="s">
        <v>147</v>
      </c>
      <c r="E150" s="230" t="s">
        <v>19</v>
      </c>
      <c r="F150" s="231" t="s">
        <v>196</v>
      </c>
      <c r="G150" s="229"/>
      <c r="H150" s="232">
        <v>5.9400000000000004</v>
      </c>
      <c r="I150" s="233"/>
      <c r="J150" s="229"/>
      <c r="K150" s="229"/>
      <c r="L150" s="234"/>
      <c r="M150" s="235"/>
      <c r="N150" s="236"/>
      <c r="O150" s="236"/>
      <c r="P150" s="236"/>
      <c r="Q150" s="236"/>
      <c r="R150" s="236"/>
      <c r="S150" s="236"/>
      <c r="T150" s="237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38" t="s">
        <v>147</v>
      </c>
      <c r="AU150" s="238" t="s">
        <v>134</v>
      </c>
      <c r="AV150" s="13" t="s">
        <v>82</v>
      </c>
      <c r="AW150" s="13" t="s">
        <v>33</v>
      </c>
      <c r="AX150" s="13" t="s">
        <v>72</v>
      </c>
      <c r="AY150" s="238" t="s">
        <v>133</v>
      </c>
    </row>
    <row r="151" s="13" customFormat="1">
      <c r="A151" s="13"/>
      <c r="B151" s="228"/>
      <c r="C151" s="229"/>
      <c r="D151" s="221" t="s">
        <v>147</v>
      </c>
      <c r="E151" s="230" t="s">
        <v>19</v>
      </c>
      <c r="F151" s="231" t="s">
        <v>197</v>
      </c>
      <c r="G151" s="229"/>
      <c r="H151" s="232">
        <v>1.6200000000000001</v>
      </c>
      <c r="I151" s="233"/>
      <c r="J151" s="229"/>
      <c r="K151" s="229"/>
      <c r="L151" s="234"/>
      <c r="M151" s="235"/>
      <c r="N151" s="236"/>
      <c r="O151" s="236"/>
      <c r="P151" s="236"/>
      <c r="Q151" s="236"/>
      <c r="R151" s="236"/>
      <c r="S151" s="236"/>
      <c r="T151" s="237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8" t="s">
        <v>147</v>
      </c>
      <c r="AU151" s="238" t="s">
        <v>134</v>
      </c>
      <c r="AV151" s="13" t="s">
        <v>82</v>
      </c>
      <c r="AW151" s="13" t="s">
        <v>33</v>
      </c>
      <c r="AX151" s="13" t="s">
        <v>72</v>
      </c>
      <c r="AY151" s="238" t="s">
        <v>133</v>
      </c>
    </row>
    <row r="152" s="15" customFormat="1">
      <c r="A152" s="15"/>
      <c r="B152" s="249"/>
      <c r="C152" s="250"/>
      <c r="D152" s="221" t="s">
        <v>147</v>
      </c>
      <c r="E152" s="251" t="s">
        <v>19</v>
      </c>
      <c r="F152" s="252" t="s">
        <v>165</v>
      </c>
      <c r="G152" s="250"/>
      <c r="H152" s="253">
        <v>154.07900000000001</v>
      </c>
      <c r="I152" s="254"/>
      <c r="J152" s="250"/>
      <c r="K152" s="250"/>
      <c r="L152" s="255"/>
      <c r="M152" s="256"/>
      <c r="N152" s="257"/>
      <c r="O152" s="257"/>
      <c r="P152" s="257"/>
      <c r="Q152" s="257"/>
      <c r="R152" s="257"/>
      <c r="S152" s="257"/>
      <c r="T152" s="258"/>
      <c r="U152" s="15"/>
      <c r="V152" s="15"/>
      <c r="W152" s="15"/>
      <c r="X152" s="15"/>
      <c r="Y152" s="15"/>
      <c r="Z152" s="15"/>
      <c r="AA152" s="15"/>
      <c r="AB152" s="15"/>
      <c r="AC152" s="15"/>
      <c r="AD152" s="15"/>
      <c r="AE152" s="15"/>
      <c r="AT152" s="259" t="s">
        <v>147</v>
      </c>
      <c r="AU152" s="259" t="s">
        <v>134</v>
      </c>
      <c r="AV152" s="15" t="s">
        <v>134</v>
      </c>
      <c r="AW152" s="15" t="s">
        <v>33</v>
      </c>
      <c r="AX152" s="15" t="s">
        <v>72</v>
      </c>
      <c r="AY152" s="259" t="s">
        <v>133</v>
      </c>
    </row>
    <row r="153" s="16" customFormat="1">
      <c r="A153" s="16"/>
      <c r="B153" s="260"/>
      <c r="C153" s="261"/>
      <c r="D153" s="221" t="s">
        <v>147</v>
      </c>
      <c r="E153" s="262" t="s">
        <v>88</v>
      </c>
      <c r="F153" s="263" t="s">
        <v>198</v>
      </c>
      <c r="G153" s="261"/>
      <c r="H153" s="264">
        <v>2912.3980000000001</v>
      </c>
      <c r="I153" s="265"/>
      <c r="J153" s="261"/>
      <c r="K153" s="261"/>
      <c r="L153" s="266"/>
      <c r="M153" s="267"/>
      <c r="N153" s="268"/>
      <c r="O153" s="268"/>
      <c r="P153" s="268"/>
      <c r="Q153" s="268"/>
      <c r="R153" s="268"/>
      <c r="S153" s="268"/>
      <c r="T153" s="269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T153" s="270" t="s">
        <v>147</v>
      </c>
      <c r="AU153" s="270" t="s">
        <v>134</v>
      </c>
      <c r="AV153" s="16" t="s">
        <v>141</v>
      </c>
      <c r="AW153" s="16" t="s">
        <v>33</v>
      </c>
      <c r="AX153" s="16" t="s">
        <v>80</v>
      </c>
      <c r="AY153" s="270" t="s">
        <v>133</v>
      </c>
    </row>
    <row r="154" s="2" customFormat="1" ht="21.75" customHeight="1">
      <c r="A154" s="41"/>
      <c r="B154" s="42"/>
      <c r="C154" s="208" t="s">
        <v>134</v>
      </c>
      <c r="D154" s="208" t="s">
        <v>136</v>
      </c>
      <c r="E154" s="209" t="s">
        <v>199</v>
      </c>
      <c r="F154" s="210" t="s">
        <v>200</v>
      </c>
      <c r="G154" s="211" t="s">
        <v>155</v>
      </c>
      <c r="H154" s="212">
        <v>270.88999999999999</v>
      </c>
      <c r="I154" s="213"/>
      <c r="J154" s="214">
        <f>ROUND(I154*H154,2)</f>
        <v>0</v>
      </c>
      <c r="K154" s="210" t="s">
        <v>201</v>
      </c>
      <c r="L154" s="47"/>
      <c r="M154" s="215" t="s">
        <v>19</v>
      </c>
      <c r="N154" s="216" t="s">
        <v>43</v>
      </c>
      <c r="O154" s="87"/>
      <c r="P154" s="217">
        <f>O154*H154</f>
        <v>0</v>
      </c>
      <c r="Q154" s="217">
        <v>0</v>
      </c>
      <c r="R154" s="217">
        <f>Q154*H154</f>
        <v>0</v>
      </c>
      <c r="S154" s="217">
        <v>0</v>
      </c>
      <c r="T154" s="218">
        <f>S154*H154</f>
        <v>0</v>
      </c>
      <c r="U154" s="41"/>
      <c r="V154" s="41"/>
      <c r="W154" s="41"/>
      <c r="X154" s="41"/>
      <c r="Y154" s="41"/>
      <c r="Z154" s="41"/>
      <c r="AA154" s="41"/>
      <c r="AB154" s="41"/>
      <c r="AC154" s="41"/>
      <c r="AD154" s="41"/>
      <c r="AE154" s="41"/>
      <c r="AR154" s="219" t="s">
        <v>141</v>
      </c>
      <c r="AT154" s="219" t="s">
        <v>136</v>
      </c>
      <c r="AU154" s="219" t="s">
        <v>134</v>
      </c>
      <c r="AY154" s="20" t="s">
        <v>133</v>
      </c>
      <c r="BE154" s="220">
        <f>IF(N154="základní",J154,0)</f>
        <v>0</v>
      </c>
      <c r="BF154" s="220">
        <f>IF(N154="snížená",J154,0)</f>
        <v>0</v>
      </c>
      <c r="BG154" s="220">
        <f>IF(N154="zákl. přenesená",J154,0)</f>
        <v>0</v>
      </c>
      <c r="BH154" s="220">
        <f>IF(N154="sníž. přenesená",J154,0)</f>
        <v>0</v>
      </c>
      <c r="BI154" s="220">
        <f>IF(N154="nulová",J154,0)</f>
        <v>0</v>
      </c>
      <c r="BJ154" s="20" t="s">
        <v>80</v>
      </c>
      <c r="BK154" s="220">
        <f>ROUND(I154*H154,2)</f>
        <v>0</v>
      </c>
      <c r="BL154" s="20" t="s">
        <v>141</v>
      </c>
      <c r="BM154" s="219" t="s">
        <v>202</v>
      </c>
    </row>
    <row r="155" s="2" customFormat="1">
      <c r="A155" s="41"/>
      <c r="B155" s="42"/>
      <c r="C155" s="43"/>
      <c r="D155" s="221" t="s">
        <v>143</v>
      </c>
      <c r="E155" s="43"/>
      <c r="F155" s="222" t="s">
        <v>200</v>
      </c>
      <c r="G155" s="43"/>
      <c r="H155" s="43"/>
      <c r="I155" s="223"/>
      <c r="J155" s="43"/>
      <c r="K155" s="43"/>
      <c r="L155" s="47"/>
      <c r="M155" s="224"/>
      <c r="N155" s="225"/>
      <c r="O155" s="87"/>
      <c r="P155" s="87"/>
      <c r="Q155" s="87"/>
      <c r="R155" s="87"/>
      <c r="S155" s="87"/>
      <c r="T155" s="88"/>
      <c r="U155" s="41"/>
      <c r="V155" s="41"/>
      <c r="W155" s="41"/>
      <c r="X155" s="41"/>
      <c r="Y155" s="41"/>
      <c r="Z155" s="41"/>
      <c r="AA155" s="41"/>
      <c r="AB155" s="41"/>
      <c r="AC155" s="41"/>
      <c r="AD155" s="41"/>
      <c r="AE155" s="41"/>
      <c r="AT155" s="20" t="s">
        <v>143</v>
      </c>
      <c r="AU155" s="20" t="s">
        <v>134</v>
      </c>
    </row>
    <row r="156" s="2" customFormat="1" ht="24.15" customHeight="1">
      <c r="A156" s="41"/>
      <c r="B156" s="42"/>
      <c r="C156" s="208" t="s">
        <v>141</v>
      </c>
      <c r="D156" s="208" t="s">
        <v>136</v>
      </c>
      <c r="E156" s="209" t="s">
        <v>203</v>
      </c>
      <c r="F156" s="210" t="s">
        <v>204</v>
      </c>
      <c r="G156" s="211" t="s">
        <v>205</v>
      </c>
      <c r="H156" s="212">
        <v>210</v>
      </c>
      <c r="I156" s="213"/>
      <c r="J156" s="214">
        <f>ROUND(I156*H156,2)</f>
        <v>0</v>
      </c>
      <c r="K156" s="210" t="s">
        <v>140</v>
      </c>
      <c r="L156" s="47"/>
      <c r="M156" s="215" t="s">
        <v>19</v>
      </c>
      <c r="N156" s="216" t="s">
        <v>43</v>
      </c>
      <c r="O156" s="87"/>
      <c r="P156" s="217">
        <f>O156*H156</f>
        <v>0</v>
      </c>
      <c r="Q156" s="217">
        <v>0.010319999999999999</v>
      </c>
      <c r="R156" s="217">
        <f>Q156*H156</f>
        <v>2.1671999999999998</v>
      </c>
      <c r="S156" s="217">
        <v>0</v>
      </c>
      <c r="T156" s="218">
        <f>S156*H156</f>
        <v>0</v>
      </c>
      <c r="U156" s="41"/>
      <c r="V156" s="41"/>
      <c r="W156" s="41"/>
      <c r="X156" s="41"/>
      <c r="Y156" s="41"/>
      <c r="Z156" s="41"/>
      <c r="AA156" s="41"/>
      <c r="AB156" s="41"/>
      <c r="AC156" s="41"/>
      <c r="AD156" s="41"/>
      <c r="AE156" s="41"/>
      <c r="AR156" s="219" t="s">
        <v>141</v>
      </c>
      <c r="AT156" s="219" t="s">
        <v>136</v>
      </c>
      <c r="AU156" s="219" t="s">
        <v>134</v>
      </c>
      <c r="AY156" s="20" t="s">
        <v>133</v>
      </c>
      <c r="BE156" s="220">
        <f>IF(N156="základní",J156,0)</f>
        <v>0</v>
      </c>
      <c r="BF156" s="220">
        <f>IF(N156="snížená",J156,0)</f>
        <v>0</v>
      </c>
      <c r="BG156" s="220">
        <f>IF(N156="zákl. přenesená",J156,0)</f>
        <v>0</v>
      </c>
      <c r="BH156" s="220">
        <f>IF(N156="sníž. přenesená",J156,0)</f>
        <v>0</v>
      </c>
      <c r="BI156" s="220">
        <f>IF(N156="nulová",J156,0)</f>
        <v>0</v>
      </c>
      <c r="BJ156" s="20" t="s">
        <v>80</v>
      </c>
      <c r="BK156" s="220">
        <f>ROUND(I156*H156,2)</f>
        <v>0</v>
      </c>
      <c r="BL156" s="20" t="s">
        <v>141</v>
      </c>
      <c r="BM156" s="219" t="s">
        <v>206</v>
      </c>
    </row>
    <row r="157" s="2" customFormat="1">
      <c r="A157" s="41"/>
      <c r="B157" s="42"/>
      <c r="C157" s="43"/>
      <c r="D157" s="221" t="s">
        <v>143</v>
      </c>
      <c r="E157" s="43"/>
      <c r="F157" s="222" t="s">
        <v>207</v>
      </c>
      <c r="G157" s="43"/>
      <c r="H157" s="43"/>
      <c r="I157" s="223"/>
      <c r="J157" s="43"/>
      <c r="K157" s="43"/>
      <c r="L157" s="47"/>
      <c r="M157" s="224"/>
      <c r="N157" s="225"/>
      <c r="O157" s="87"/>
      <c r="P157" s="87"/>
      <c r="Q157" s="87"/>
      <c r="R157" s="87"/>
      <c r="S157" s="87"/>
      <c r="T157" s="88"/>
      <c r="U157" s="41"/>
      <c r="V157" s="41"/>
      <c r="W157" s="41"/>
      <c r="X157" s="41"/>
      <c r="Y157" s="41"/>
      <c r="Z157" s="41"/>
      <c r="AA157" s="41"/>
      <c r="AB157" s="41"/>
      <c r="AC157" s="41"/>
      <c r="AD157" s="41"/>
      <c r="AE157" s="41"/>
      <c r="AT157" s="20" t="s">
        <v>143</v>
      </c>
      <c r="AU157" s="20" t="s">
        <v>134</v>
      </c>
    </row>
    <row r="158" s="2" customFormat="1">
      <c r="A158" s="41"/>
      <c r="B158" s="42"/>
      <c r="C158" s="43"/>
      <c r="D158" s="226" t="s">
        <v>145</v>
      </c>
      <c r="E158" s="43"/>
      <c r="F158" s="227" t="s">
        <v>208</v>
      </c>
      <c r="G158" s="43"/>
      <c r="H158" s="43"/>
      <c r="I158" s="223"/>
      <c r="J158" s="43"/>
      <c r="K158" s="43"/>
      <c r="L158" s="47"/>
      <c r="M158" s="224"/>
      <c r="N158" s="225"/>
      <c r="O158" s="87"/>
      <c r="P158" s="87"/>
      <c r="Q158" s="87"/>
      <c r="R158" s="87"/>
      <c r="S158" s="87"/>
      <c r="T158" s="88"/>
      <c r="U158" s="41"/>
      <c r="V158" s="41"/>
      <c r="W158" s="41"/>
      <c r="X158" s="41"/>
      <c r="Y158" s="41"/>
      <c r="Z158" s="41"/>
      <c r="AA158" s="41"/>
      <c r="AB158" s="41"/>
      <c r="AC158" s="41"/>
      <c r="AD158" s="41"/>
      <c r="AE158" s="41"/>
      <c r="AT158" s="20" t="s">
        <v>145</v>
      </c>
      <c r="AU158" s="20" t="s">
        <v>134</v>
      </c>
    </row>
    <row r="159" s="2" customFormat="1" ht="24.15" customHeight="1">
      <c r="A159" s="41"/>
      <c r="B159" s="42"/>
      <c r="C159" s="208" t="s">
        <v>209</v>
      </c>
      <c r="D159" s="208" t="s">
        <v>136</v>
      </c>
      <c r="E159" s="209" t="s">
        <v>210</v>
      </c>
      <c r="F159" s="210" t="s">
        <v>211</v>
      </c>
      <c r="G159" s="211" t="s">
        <v>205</v>
      </c>
      <c r="H159" s="212">
        <v>620</v>
      </c>
      <c r="I159" s="213"/>
      <c r="J159" s="214">
        <f>ROUND(I159*H159,2)</f>
        <v>0</v>
      </c>
      <c r="K159" s="210" t="s">
        <v>140</v>
      </c>
      <c r="L159" s="47"/>
      <c r="M159" s="215" t="s">
        <v>19</v>
      </c>
      <c r="N159" s="216" t="s">
        <v>43</v>
      </c>
      <c r="O159" s="87"/>
      <c r="P159" s="217">
        <f>O159*H159</f>
        <v>0</v>
      </c>
      <c r="Q159" s="217">
        <v>0.020650000000000002</v>
      </c>
      <c r="R159" s="217">
        <f>Q159*H159</f>
        <v>12.803000000000001</v>
      </c>
      <c r="S159" s="217">
        <v>0</v>
      </c>
      <c r="T159" s="218">
        <f>S159*H159</f>
        <v>0</v>
      </c>
      <c r="U159" s="41"/>
      <c r="V159" s="41"/>
      <c r="W159" s="41"/>
      <c r="X159" s="41"/>
      <c r="Y159" s="41"/>
      <c r="Z159" s="41"/>
      <c r="AA159" s="41"/>
      <c r="AB159" s="41"/>
      <c r="AC159" s="41"/>
      <c r="AD159" s="41"/>
      <c r="AE159" s="41"/>
      <c r="AR159" s="219" t="s">
        <v>141</v>
      </c>
      <c r="AT159" s="219" t="s">
        <v>136</v>
      </c>
      <c r="AU159" s="219" t="s">
        <v>134</v>
      </c>
      <c r="AY159" s="20" t="s">
        <v>133</v>
      </c>
      <c r="BE159" s="220">
        <f>IF(N159="základní",J159,0)</f>
        <v>0</v>
      </c>
      <c r="BF159" s="220">
        <f>IF(N159="snížená",J159,0)</f>
        <v>0</v>
      </c>
      <c r="BG159" s="220">
        <f>IF(N159="zákl. přenesená",J159,0)</f>
        <v>0</v>
      </c>
      <c r="BH159" s="220">
        <f>IF(N159="sníž. přenesená",J159,0)</f>
        <v>0</v>
      </c>
      <c r="BI159" s="220">
        <f>IF(N159="nulová",J159,0)</f>
        <v>0</v>
      </c>
      <c r="BJ159" s="20" t="s">
        <v>80</v>
      </c>
      <c r="BK159" s="220">
        <f>ROUND(I159*H159,2)</f>
        <v>0</v>
      </c>
      <c r="BL159" s="20" t="s">
        <v>141</v>
      </c>
      <c r="BM159" s="219" t="s">
        <v>212</v>
      </c>
    </row>
    <row r="160" s="2" customFormat="1">
      <c r="A160" s="41"/>
      <c r="B160" s="42"/>
      <c r="C160" s="43"/>
      <c r="D160" s="221" t="s">
        <v>143</v>
      </c>
      <c r="E160" s="43"/>
      <c r="F160" s="222" t="s">
        <v>213</v>
      </c>
      <c r="G160" s="43"/>
      <c r="H160" s="43"/>
      <c r="I160" s="223"/>
      <c r="J160" s="43"/>
      <c r="K160" s="43"/>
      <c r="L160" s="47"/>
      <c r="M160" s="224"/>
      <c r="N160" s="225"/>
      <c r="O160" s="87"/>
      <c r="P160" s="87"/>
      <c r="Q160" s="87"/>
      <c r="R160" s="87"/>
      <c r="S160" s="87"/>
      <c r="T160" s="88"/>
      <c r="U160" s="41"/>
      <c r="V160" s="41"/>
      <c r="W160" s="41"/>
      <c r="X160" s="41"/>
      <c r="Y160" s="41"/>
      <c r="Z160" s="41"/>
      <c r="AA160" s="41"/>
      <c r="AB160" s="41"/>
      <c r="AC160" s="41"/>
      <c r="AD160" s="41"/>
      <c r="AE160" s="41"/>
      <c r="AT160" s="20" t="s">
        <v>143</v>
      </c>
      <c r="AU160" s="20" t="s">
        <v>134</v>
      </c>
    </row>
    <row r="161" s="2" customFormat="1">
      <c r="A161" s="41"/>
      <c r="B161" s="42"/>
      <c r="C161" s="43"/>
      <c r="D161" s="226" t="s">
        <v>145</v>
      </c>
      <c r="E161" s="43"/>
      <c r="F161" s="227" t="s">
        <v>214</v>
      </c>
      <c r="G161" s="43"/>
      <c r="H161" s="43"/>
      <c r="I161" s="223"/>
      <c r="J161" s="43"/>
      <c r="K161" s="43"/>
      <c r="L161" s="47"/>
      <c r="M161" s="224"/>
      <c r="N161" s="225"/>
      <c r="O161" s="87"/>
      <c r="P161" s="87"/>
      <c r="Q161" s="87"/>
      <c r="R161" s="87"/>
      <c r="S161" s="87"/>
      <c r="T161" s="88"/>
      <c r="U161" s="41"/>
      <c r="V161" s="41"/>
      <c r="W161" s="41"/>
      <c r="X161" s="41"/>
      <c r="Y161" s="41"/>
      <c r="Z161" s="41"/>
      <c r="AA161" s="41"/>
      <c r="AB161" s="41"/>
      <c r="AC161" s="41"/>
      <c r="AD161" s="41"/>
      <c r="AE161" s="41"/>
      <c r="AT161" s="20" t="s">
        <v>145</v>
      </c>
      <c r="AU161" s="20" t="s">
        <v>134</v>
      </c>
    </row>
    <row r="162" s="2" customFormat="1" ht="24.15" customHeight="1">
      <c r="A162" s="41"/>
      <c r="B162" s="42"/>
      <c r="C162" s="208" t="s">
        <v>149</v>
      </c>
      <c r="D162" s="208" t="s">
        <v>136</v>
      </c>
      <c r="E162" s="209" t="s">
        <v>215</v>
      </c>
      <c r="F162" s="210" t="s">
        <v>216</v>
      </c>
      <c r="G162" s="211" t="s">
        <v>155</v>
      </c>
      <c r="H162" s="212">
        <v>572.88099999999997</v>
      </c>
      <c r="I162" s="213"/>
      <c r="J162" s="214">
        <f>ROUND(I162*H162,2)</f>
        <v>0</v>
      </c>
      <c r="K162" s="210" t="s">
        <v>140</v>
      </c>
      <c r="L162" s="47"/>
      <c r="M162" s="215" t="s">
        <v>19</v>
      </c>
      <c r="N162" s="216" t="s">
        <v>43</v>
      </c>
      <c r="O162" s="87"/>
      <c r="P162" s="217">
        <f>O162*H162</f>
        <v>0</v>
      </c>
      <c r="Q162" s="217">
        <v>0</v>
      </c>
      <c r="R162" s="217">
        <f>Q162*H162</f>
        <v>0</v>
      </c>
      <c r="S162" s="217">
        <v>0</v>
      </c>
      <c r="T162" s="218">
        <f>S162*H162</f>
        <v>0</v>
      </c>
      <c r="U162" s="41"/>
      <c r="V162" s="41"/>
      <c r="W162" s="41"/>
      <c r="X162" s="41"/>
      <c r="Y162" s="41"/>
      <c r="Z162" s="41"/>
      <c r="AA162" s="41"/>
      <c r="AB162" s="41"/>
      <c r="AC162" s="41"/>
      <c r="AD162" s="41"/>
      <c r="AE162" s="41"/>
      <c r="AR162" s="219" t="s">
        <v>141</v>
      </c>
      <c r="AT162" s="219" t="s">
        <v>136</v>
      </c>
      <c r="AU162" s="219" t="s">
        <v>134</v>
      </c>
      <c r="AY162" s="20" t="s">
        <v>133</v>
      </c>
      <c r="BE162" s="220">
        <f>IF(N162="základní",J162,0)</f>
        <v>0</v>
      </c>
      <c r="BF162" s="220">
        <f>IF(N162="snížená",J162,0)</f>
        <v>0</v>
      </c>
      <c r="BG162" s="220">
        <f>IF(N162="zákl. přenesená",J162,0)</f>
        <v>0</v>
      </c>
      <c r="BH162" s="220">
        <f>IF(N162="sníž. přenesená",J162,0)</f>
        <v>0</v>
      </c>
      <c r="BI162" s="220">
        <f>IF(N162="nulová",J162,0)</f>
        <v>0</v>
      </c>
      <c r="BJ162" s="20" t="s">
        <v>80</v>
      </c>
      <c r="BK162" s="220">
        <f>ROUND(I162*H162,2)</f>
        <v>0</v>
      </c>
      <c r="BL162" s="20" t="s">
        <v>141</v>
      </c>
      <c r="BM162" s="219" t="s">
        <v>149</v>
      </c>
    </row>
    <row r="163" s="2" customFormat="1">
      <c r="A163" s="41"/>
      <c r="B163" s="42"/>
      <c r="C163" s="43"/>
      <c r="D163" s="221" t="s">
        <v>143</v>
      </c>
      <c r="E163" s="43"/>
      <c r="F163" s="222" t="s">
        <v>217</v>
      </c>
      <c r="G163" s="43"/>
      <c r="H163" s="43"/>
      <c r="I163" s="223"/>
      <c r="J163" s="43"/>
      <c r="K163" s="43"/>
      <c r="L163" s="47"/>
      <c r="M163" s="224"/>
      <c r="N163" s="225"/>
      <c r="O163" s="87"/>
      <c r="P163" s="87"/>
      <c r="Q163" s="87"/>
      <c r="R163" s="87"/>
      <c r="S163" s="87"/>
      <c r="T163" s="88"/>
      <c r="U163" s="41"/>
      <c r="V163" s="41"/>
      <c r="W163" s="41"/>
      <c r="X163" s="41"/>
      <c r="Y163" s="41"/>
      <c r="Z163" s="41"/>
      <c r="AA163" s="41"/>
      <c r="AB163" s="41"/>
      <c r="AC163" s="41"/>
      <c r="AD163" s="41"/>
      <c r="AE163" s="41"/>
      <c r="AT163" s="20" t="s">
        <v>143</v>
      </c>
      <c r="AU163" s="20" t="s">
        <v>134</v>
      </c>
    </row>
    <row r="164" s="2" customFormat="1">
      <c r="A164" s="41"/>
      <c r="B164" s="42"/>
      <c r="C164" s="43"/>
      <c r="D164" s="226" t="s">
        <v>145</v>
      </c>
      <c r="E164" s="43"/>
      <c r="F164" s="227" t="s">
        <v>218</v>
      </c>
      <c r="G164" s="43"/>
      <c r="H164" s="43"/>
      <c r="I164" s="223"/>
      <c r="J164" s="43"/>
      <c r="K164" s="43"/>
      <c r="L164" s="47"/>
      <c r="M164" s="224"/>
      <c r="N164" s="225"/>
      <c r="O164" s="87"/>
      <c r="P164" s="87"/>
      <c r="Q164" s="87"/>
      <c r="R164" s="87"/>
      <c r="S164" s="87"/>
      <c r="T164" s="88"/>
      <c r="U164" s="41"/>
      <c r="V164" s="41"/>
      <c r="W164" s="41"/>
      <c r="X164" s="41"/>
      <c r="Y164" s="41"/>
      <c r="Z164" s="41"/>
      <c r="AA164" s="41"/>
      <c r="AB164" s="41"/>
      <c r="AC164" s="41"/>
      <c r="AD164" s="41"/>
      <c r="AE164" s="41"/>
      <c r="AT164" s="20" t="s">
        <v>145</v>
      </c>
      <c r="AU164" s="20" t="s">
        <v>134</v>
      </c>
    </row>
    <row r="165" s="2" customFormat="1" ht="16.5" customHeight="1">
      <c r="A165" s="41"/>
      <c r="B165" s="42"/>
      <c r="C165" s="208" t="s">
        <v>219</v>
      </c>
      <c r="D165" s="208" t="s">
        <v>136</v>
      </c>
      <c r="E165" s="209" t="s">
        <v>220</v>
      </c>
      <c r="F165" s="210" t="s">
        <v>221</v>
      </c>
      <c r="G165" s="211" t="s">
        <v>155</v>
      </c>
      <c r="H165" s="212">
        <v>2912.3980000000001</v>
      </c>
      <c r="I165" s="213"/>
      <c r="J165" s="214">
        <f>ROUND(I165*H165,2)</f>
        <v>0</v>
      </c>
      <c r="K165" s="210" t="s">
        <v>140</v>
      </c>
      <c r="L165" s="47"/>
      <c r="M165" s="215" t="s">
        <v>19</v>
      </c>
      <c r="N165" s="216" t="s">
        <v>43</v>
      </c>
      <c r="O165" s="87"/>
      <c r="P165" s="217">
        <f>O165*H165</f>
        <v>0</v>
      </c>
      <c r="Q165" s="217">
        <v>0</v>
      </c>
      <c r="R165" s="217">
        <f>Q165*H165</f>
        <v>0</v>
      </c>
      <c r="S165" s="217">
        <v>0</v>
      </c>
      <c r="T165" s="218">
        <f>S165*H165</f>
        <v>0</v>
      </c>
      <c r="U165" s="41"/>
      <c r="V165" s="41"/>
      <c r="W165" s="41"/>
      <c r="X165" s="41"/>
      <c r="Y165" s="41"/>
      <c r="Z165" s="41"/>
      <c r="AA165" s="41"/>
      <c r="AB165" s="41"/>
      <c r="AC165" s="41"/>
      <c r="AD165" s="41"/>
      <c r="AE165" s="41"/>
      <c r="AR165" s="219" t="s">
        <v>141</v>
      </c>
      <c r="AT165" s="219" t="s">
        <v>136</v>
      </c>
      <c r="AU165" s="219" t="s">
        <v>134</v>
      </c>
      <c r="AY165" s="20" t="s">
        <v>133</v>
      </c>
      <c r="BE165" s="220">
        <f>IF(N165="základní",J165,0)</f>
        <v>0</v>
      </c>
      <c r="BF165" s="220">
        <f>IF(N165="snížená",J165,0)</f>
        <v>0</v>
      </c>
      <c r="BG165" s="220">
        <f>IF(N165="zákl. přenesená",J165,0)</f>
        <v>0</v>
      </c>
      <c r="BH165" s="220">
        <f>IF(N165="sníž. přenesená",J165,0)</f>
        <v>0</v>
      </c>
      <c r="BI165" s="220">
        <f>IF(N165="nulová",J165,0)</f>
        <v>0</v>
      </c>
      <c r="BJ165" s="20" t="s">
        <v>80</v>
      </c>
      <c r="BK165" s="220">
        <f>ROUND(I165*H165,2)</f>
        <v>0</v>
      </c>
      <c r="BL165" s="20" t="s">
        <v>141</v>
      </c>
      <c r="BM165" s="219" t="s">
        <v>222</v>
      </c>
    </row>
    <row r="166" s="2" customFormat="1">
      <c r="A166" s="41"/>
      <c r="B166" s="42"/>
      <c r="C166" s="43"/>
      <c r="D166" s="221" t="s">
        <v>143</v>
      </c>
      <c r="E166" s="43"/>
      <c r="F166" s="222" t="s">
        <v>223</v>
      </c>
      <c r="G166" s="43"/>
      <c r="H166" s="43"/>
      <c r="I166" s="223"/>
      <c r="J166" s="43"/>
      <c r="K166" s="43"/>
      <c r="L166" s="47"/>
      <c r="M166" s="224"/>
      <c r="N166" s="225"/>
      <c r="O166" s="87"/>
      <c r="P166" s="87"/>
      <c r="Q166" s="87"/>
      <c r="R166" s="87"/>
      <c r="S166" s="87"/>
      <c r="T166" s="88"/>
      <c r="U166" s="41"/>
      <c r="V166" s="41"/>
      <c r="W166" s="41"/>
      <c r="X166" s="41"/>
      <c r="Y166" s="41"/>
      <c r="Z166" s="41"/>
      <c r="AA166" s="41"/>
      <c r="AB166" s="41"/>
      <c r="AC166" s="41"/>
      <c r="AD166" s="41"/>
      <c r="AE166" s="41"/>
      <c r="AT166" s="20" t="s">
        <v>143</v>
      </c>
      <c r="AU166" s="20" t="s">
        <v>134</v>
      </c>
    </row>
    <row r="167" s="2" customFormat="1">
      <c r="A167" s="41"/>
      <c r="B167" s="42"/>
      <c r="C167" s="43"/>
      <c r="D167" s="226" t="s">
        <v>145</v>
      </c>
      <c r="E167" s="43"/>
      <c r="F167" s="227" t="s">
        <v>224</v>
      </c>
      <c r="G167" s="43"/>
      <c r="H167" s="43"/>
      <c r="I167" s="223"/>
      <c r="J167" s="43"/>
      <c r="K167" s="43"/>
      <c r="L167" s="47"/>
      <c r="M167" s="224"/>
      <c r="N167" s="225"/>
      <c r="O167" s="87"/>
      <c r="P167" s="87"/>
      <c r="Q167" s="87"/>
      <c r="R167" s="87"/>
      <c r="S167" s="87"/>
      <c r="T167" s="88"/>
      <c r="U167" s="41"/>
      <c r="V167" s="41"/>
      <c r="W167" s="41"/>
      <c r="X167" s="41"/>
      <c r="Y167" s="41"/>
      <c r="Z167" s="41"/>
      <c r="AA167" s="41"/>
      <c r="AB167" s="41"/>
      <c r="AC167" s="41"/>
      <c r="AD167" s="41"/>
      <c r="AE167" s="41"/>
      <c r="AT167" s="20" t="s">
        <v>145</v>
      </c>
      <c r="AU167" s="20" t="s">
        <v>134</v>
      </c>
    </row>
    <row r="168" s="2" customFormat="1" ht="16.5" customHeight="1">
      <c r="A168" s="41"/>
      <c r="B168" s="42"/>
      <c r="C168" s="208" t="s">
        <v>156</v>
      </c>
      <c r="D168" s="208" t="s">
        <v>136</v>
      </c>
      <c r="E168" s="209" t="s">
        <v>225</v>
      </c>
      <c r="F168" s="210" t="s">
        <v>226</v>
      </c>
      <c r="G168" s="211" t="s">
        <v>155</v>
      </c>
      <c r="H168" s="212">
        <v>500</v>
      </c>
      <c r="I168" s="213"/>
      <c r="J168" s="214">
        <f>ROUND(I168*H168,2)</f>
        <v>0</v>
      </c>
      <c r="K168" s="210" t="s">
        <v>140</v>
      </c>
      <c r="L168" s="47"/>
      <c r="M168" s="215" t="s">
        <v>19</v>
      </c>
      <c r="N168" s="216" t="s">
        <v>43</v>
      </c>
      <c r="O168" s="87"/>
      <c r="P168" s="217">
        <f>O168*H168</f>
        <v>0</v>
      </c>
      <c r="Q168" s="217">
        <v>0</v>
      </c>
      <c r="R168" s="217">
        <f>Q168*H168</f>
        <v>0</v>
      </c>
      <c r="S168" s="217">
        <v>0</v>
      </c>
      <c r="T168" s="218">
        <f>S168*H168</f>
        <v>0</v>
      </c>
      <c r="U168" s="41"/>
      <c r="V168" s="41"/>
      <c r="W168" s="41"/>
      <c r="X168" s="41"/>
      <c r="Y168" s="41"/>
      <c r="Z168" s="41"/>
      <c r="AA168" s="41"/>
      <c r="AB168" s="41"/>
      <c r="AC168" s="41"/>
      <c r="AD168" s="41"/>
      <c r="AE168" s="41"/>
      <c r="AR168" s="219" t="s">
        <v>141</v>
      </c>
      <c r="AT168" s="219" t="s">
        <v>136</v>
      </c>
      <c r="AU168" s="219" t="s">
        <v>134</v>
      </c>
      <c r="AY168" s="20" t="s">
        <v>133</v>
      </c>
      <c r="BE168" s="220">
        <f>IF(N168="základní",J168,0)</f>
        <v>0</v>
      </c>
      <c r="BF168" s="220">
        <f>IF(N168="snížená",J168,0)</f>
        <v>0</v>
      </c>
      <c r="BG168" s="220">
        <f>IF(N168="zákl. přenesená",J168,0)</f>
        <v>0</v>
      </c>
      <c r="BH168" s="220">
        <f>IF(N168="sníž. přenesená",J168,0)</f>
        <v>0</v>
      </c>
      <c r="BI168" s="220">
        <f>IF(N168="nulová",J168,0)</f>
        <v>0</v>
      </c>
      <c r="BJ168" s="20" t="s">
        <v>80</v>
      </c>
      <c r="BK168" s="220">
        <f>ROUND(I168*H168,2)</f>
        <v>0</v>
      </c>
      <c r="BL168" s="20" t="s">
        <v>141</v>
      </c>
      <c r="BM168" s="219" t="s">
        <v>227</v>
      </c>
    </row>
    <row r="169" s="2" customFormat="1">
      <c r="A169" s="41"/>
      <c r="B169" s="42"/>
      <c r="C169" s="43"/>
      <c r="D169" s="221" t="s">
        <v>143</v>
      </c>
      <c r="E169" s="43"/>
      <c r="F169" s="222" t="s">
        <v>228</v>
      </c>
      <c r="G169" s="43"/>
      <c r="H169" s="43"/>
      <c r="I169" s="223"/>
      <c r="J169" s="43"/>
      <c r="K169" s="43"/>
      <c r="L169" s="47"/>
      <c r="M169" s="224"/>
      <c r="N169" s="225"/>
      <c r="O169" s="87"/>
      <c r="P169" s="87"/>
      <c r="Q169" s="87"/>
      <c r="R169" s="87"/>
      <c r="S169" s="87"/>
      <c r="T169" s="88"/>
      <c r="U169" s="41"/>
      <c r="V169" s="41"/>
      <c r="W169" s="41"/>
      <c r="X169" s="41"/>
      <c r="Y169" s="41"/>
      <c r="Z169" s="41"/>
      <c r="AA169" s="41"/>
      <c r="AB169" s="41"/>
      <c r="AC169" s="41"/>
      <c r="AD169" s="41"/>
      <c r="AE169" s="41"/>
      <c r="AT169" s="20" t="s">
        <v>143</v>
      </c>
      <c r="AU169" s="20" t="s">
        <v>134</v>
      </c>
    </row>
    <row r="170" s="2" customFormat="1">
      <c r="A170" s="41"/>
      <c r="B170" s="42"/>
      <c r="C170" s="43"/>
      <c r="D170" s="226" t="s">
        <v>145</v>
      </c>
      <c r="E170" s="43"/>
      <c r="F170" s="227" t="s">
        <v>229</v>
      </c>
      <c r="G170" s="43"/>
      <c r="H170" s="43"/>
      <c r="I170" s="223"/>
      <c r="J170" s="43"/>
      <c r="K170" s="43"/>
      <c r="L170" s="47"/>
      <c r="M170" s="224"/>
      <c r="N170" s="225"/>
      <c r="O170" s="87"/>
      <c r="P170" s="87"/>
      <c r="Q170" s="87"/>
      <c r="R170" s="87"/>
      <c r="S170" s="87"/>
      <c r="T170" s="88"/>
      <c r="U170" s="41"/>
      <c r="V170" s="41"/>
      <c r="W170" s="41"/>
      <c r="X170" s="41"/>
      <c r="Y170" s="41"/>
      <c r="Z170" s="41"/>
      <c r="AA170" s="41"/>
      <c r="AB170" s="41"/>
      <c r="AC170" s="41"/>
      <c r="AD170" s="41"/>
      <c r="AE170" s="41"/>
      <c r="AT170" s="20" t="s">
        <v>145</v>
      </c>
      <c r="AU170" s="20" t="s">
        <v>134</v>
      </c>
    </row>
    <row r="171" s="14" customFormat="1">
      <c r="A171" s="14"/>
      <c r="B171" s="239"/>
      <c r="C171" s="240"/>
      <c r="D171" s="221" t="s">
        <v>147</v>
      </c>
      <c r="E171" s="241" t="s">
        <v>19</v>
      </c>
      <c r="F171" s="242" t="s">
        <v>230</v>
      </c>
      <c r="G171" s="240"/>
      <c r="H171" s="241" t="s">
        <v>19</v>
      </c>
      <c r="I171" s="243"/>
      <c r="J171" s="240"/>
      <c r="K171" s="240"/>
      <c r="L171" s="244"/>
      <c r="M171" s="245"/>
      <c r="N171" s="246"/>
      <c r="O171" s="246"/>
      <c r="P171" s="246"/>
      <c r="Q171" s="246"/>
      <c r="R171" s="246"/>
      <c r="S171" s="246"/>
      <c r="T171" s="247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T171" s="248" t="s">
        <v>147</v>
      </c>
      <c r="AU171" s="248" t="s">
        <v>134</v>
      </c>
      <c r="AV171" s="14" t="s">
        <v>80</v>
      </c>
      <c r="AW171" s="14" t="s">
        <v>33</v>
      </c>
      <c r="AX171" s="14" t="s">
        <v>72</v>
      </c>
      <c r="AY171" s="248" t="s">
        <v>133</v>
      </c>
    </row>
    <row r="172" s="13" customFormat="1">
      <c r="A172" s="13"/>
      <c r="B172" s="228"/>
      <c r="C172" s="229"/>
      <c r="D172" s="221" t="s">
        <v>147</v>
      </c>
      <c r="E172" s="230" t="s">
        <v>19</v>
      </c>
      <c r="F172" s="231" t="s">
        <v>231</v>
      </c>
      <c r="G172" s="229"/>
      <c r="H172" s="232">
        <v>382.39999999999998</v>
      </c>
      <c r="I172" s="233"/>
      <c r="J172" s="229"/>
      <c r="K172" s="229"/>
      <c r="L172" s="234"/>
      <c r="M172" s="235"/>
      <c r="N172" s="236"/>
      <c r="O172" s="236"/>
      <c r="P172" s="236"/>
      <c r="Q172" s="236"/>
      <c r="R172" s="236"/>
      <c r="S172" s="236"/>
      <c r="T172" s="237"/>
      <c r="U172" s="13"/>
      <c r="V172" s="13"/>
      <c r="W172" s="13"/>
      <c r="X172" s="13"/>
      <c r="Y172" s="13"/>
      <c r="Z172" s="13"/>
      <c r="AA172" s="13"/>
      <c r="AB172" s="13"/>
      <c r="AC172" s="13"/>
      <c r="AD172" s="13"/>
      <c r="AE172" s="13"/>
      <c r="AT172" s="238" t="s">
        <v>147</v>
      </c>
      <c r="AU172" s="238" t="s">
        <v>134</v>
      </c>
      <c r="AV172" s="13" t="s">
        <v>82</v>
      </c>
      <c r="AW172" s="13" t="s">
        <v>33</v>
      </c>
      <c r="AX172" s="13" t="s">
        <v>72</v>
      </c>
      <c r="AY172" s="238" t="s">
        <v>133</v>
      </c>
    </row>
    <row r="173" s="13" customFormat="1">
      <c r="A173" s="13"/>
      <c r="B173" s="228"/>
      <c r="C173" s="229"/>
      <c r="D173" s="221" t="s">
        <v>147</v>
      </c>
      <c r="E173" s="230" t="s">
        <v>19</v>
      </c>
      <c r="F173" s="231" t="s">
        <v>232</v>
      </c>
      <c r="G173" s="229"/>
      <c r="H173" s="232">
        <v>63.600000000000001</v>
      </c>
      <c r="I173" s="233"/>
      <c r="J173" s="229"/>
      <c r="K173" s="229"/>
      <c r="L173" s="234"/>
      <c r="M173" s="235"/>
      <c r="N173" s="236"/>
      <c r="O173" s="236"/>
      <c r="P173" s="236"/>
      <c r="Q173" s="236"/>
      <c r="R173" s="236"/>
      <c r="S173" s="236"/>
      <c r="T173" s="237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38" t="s">
        <v>147</v>
      </c>
      <c r="AU173" s="238" t="s">
        <v>134</v>
      </c>
      <c r="AV173" s="13" t="s">
        <v>82</v>
      </c>
      <c r="AW173" s="13" t="s">
        <v>33</v>
      </c>
      <c r="AX173" s="13" t="s">
        <v>72</v>
      </c>
      <c r="AY173" s="238" t="s">
        <v>133</v>
      </c>
    </row>
    <row r="174" s="13" customFormat="1">
      <c r="A174" s="13"/>
      <c r="B174" s="228"/>
      <c r="C174" s="229"/>
      <c r="D174" s="221" t="s">
        <v>147</v>
      </c>
      <c r="E174" s="230" t="s">
        <v>19</v>
      </c>
      <c r="F174" s="231" t="s">
        <v>233</v>
      </c>
      <c r="G174" s="229"/>
      <c r="H174" s="232">
        <v>43.200000000000003</v>
      </c>
      <c r="I174" s="233"/>
      <c r="J174" s="229"/>
      <c r="K174" s="229"/>
      <c r="L174" s="234"/>
      <c r="M174" s="235"/>
      <c r="N174" s="236"/>
      <c r="O174" s="236"/>
      <c r="P174" s="236"/>
      <c r="Q174" s="236"/>
      <c r="R174" s="236"/>
      <c r="S174" s="236"/>
      <c r="T174" s="237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38" t="s">
        <v>147</v>
      </c>
      <c r="AU174" s="238" t="s">
        <v>134</v>
      </c>
      <c r="AV174" s="13" t="s">
        <v>82</v>
      </c>
      <c r="AW174" s="13" t="s">
        <v>33</v>
      </c>
      <c r="AX174" s="13" t="s">
        <v>72</v>
      </c>
      <c r="AY174" s="238" t="s">
        <v>133</v>
      </c>
    </row>
    <row r="175" s="15" customFormat="1">
      <c r="A175" s="15"/>
      <c r="B175" s="249"/>
      <c r="C175" s="250"/>
      <c r="D175" s="221" t="s">
        <v>147</v>
      </c>
      <c r="E175" s="251" t="s">
        <v>19</v>
      </c>
      <c r="F175" s="252" t="s">
        <v>165</v>
      </c>
      <c r="G175" s="250"/>
      <c r="H175" s="253">
        <v>489.19999999999999</v>
      </c>
      <c r="I175" s="254"/>
      <c r="J175" s="250"/>
      <c r="K175" s="250"/>
      <c r="L175" s="255"/>
      <c r="M175" s="256"/>
      <c r="N175" s="257"/>
      <c r="O175" s="257"/>
      <c r="P175" s="257"/>
      <c r="Q175" s="257"/>
      <c r="R175" s="257"/>
      <c r="S175" s="257"/>
      <c r="T175" s="258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59" t="s">
        <v>147</v>
      </c>
      <c r="AU175" s="259" t="s">
        <v>134</v>
      </c>
      <c r="AV175" s="15" t="s">
        <v>134</v>
      </c>
      <c r="AW175" s="15" t="s">
        <v>33</v>
      </c>
      <c r="AX175" s="15" t="s">
        <v>72</v>
      </c>
      <c r="AY175" s="259" t="s">
        <v>133</v>
      </c>
    </row>
    <row r="176" s="13" customFormat="1">
      <c r="A176" s="13"/>
      <c r="B176" s="228"/>
      <c r="C176" s="229"/>
      <c r="D176" s="221" t="s">
        <v>147</v>
      </c>
      <c r="E176" s="230" t="s">
        <v>19</v>
      </c>
      <c r="F176" s="231" t="s">
        <v>234</v>
      </c>
      <c r="G176" s="229"/>
      <c r="H176" s="232">
        <v>500</v>
      </c>
      <c r="I176" s="233"/>
      <c r="J176" s="229"/>
      <c r="K176" s="229"/>
      <c r="L176" s="234"/>
      <c r="M176" s="235"/>
      <c r="N176" s="236"/>
      <c r="O176" s="236"/>
      <c r="P176" s="236"/>
      <c r="Q176" s="236"/>
      <c r="R176" s="236"/>
      <c r="S176" s="236"/>
      <c r="T176" s="237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38" t="s">
        <v>147</v>
      </c>
      <c r="AU176" s="238" t="s">
        <v>134</v>
      </c>
      <c r="AV176" s="13" t="s">
        <v>82</v>
      </c>
      <c r="AW176" s="13" t="s">
        <v>33</v>
      </c>
      <c r="AX176" s="13" t="s">
        <v>80</v>
      </c>
      <c r="AY176" s="238" t="s">
        <v>133</v>
      </c>
    </row>
    <row r="177" s="12" customFormat="1" ht="20.88" customHeight="1">
      <c r="A177" s="12"/>
      <c r="B177" s="192"/>
      <c r="C177" s="193"/>
      <c r="D177" s="194" t="s">
        <v>71</v>
      </c>
      <c r="E177" s="206" t="s">
        <v>235</v>
      </c>
      <c r="F177" s="206" t="s">
        <v>236</v>
      </c>
      <c r="G177" s="193"/>
      <c r="H177" s="193"/>
      <c r="I177" s="196"/>
      <c r="J177" s="207">
        <f>BK177</f>
        <v>0</v>
      </c>
      <c r="K177" s="193"/>
      <c r="L177" s="198"/>
      <c r="M177" s="199"/>
      <c r="N177" s="200"/>
      <c r="O177" s="200"/>
      <c r="P177" s="201">
        <f>SUM(P178:P187)</f>
        <v>0</v>
      </c>
      <c r="Q177" s="200"/>
      <c r="R177" s="201">
        <f>SUM(R178:R187)</f>
        <v>0.30191999999999997</v>
      </c>
      <c r="S177" s="200"/>
      <c r="T177" s="202">
        <f>SUM(T178:T187)</f>
        <v>0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203" t="s">
        <v>80</v>
      </c>
      <c r="AT177" s="204" t="s">
        <v>71</v>
      </c>
      <c r="AU177" s="204" t="s">
        <v>82</v>
      </c>
      <c r="AY177" s="203" t="s">
        <v>133</v>
      </c>
      <c r="BK177" s="205">
        <f>SUM(BK178:BK187)</f>
        <v>0</v>
      </c>
    </row>
    <row r="178" s="2" customFormat="1" ht="21.75" customHeight="1">
      <c r="A178" s="41"/>
      <c r="B178" s="42"/>
      <c r="C178" s="208" t="s">
        <v>237</v>
      </c>
      <c r="D178" s="208" t="s">
        <v>136</v>
      </c>
      <c r="E178" s="209" t="s">
        <v>238</v>
      </c>
      <c r="F178" s="210" t="s">
        <v>239</v>
      </c>
      <c r="G178" s="211" t="s">
        <v>240</v>
      </c>
      <c r="H178" s="212">
        <v>12</v>
      </c>
      <c r="I178" s="213"/>
      <c r="J178" s="214">
        <f>ROUND(I178*H178,2)</f>
        <v>0</v>
      </c>
      <c r="K178" s="210" t="s">
        <v>140</v>
      </c>
      <c r="L178" s="47"/>
      <c r="M178" s="215" t="s">
        <v>19</v>
      </c>
      <c r="N178" s="216" t="s">
        <v>43</v>
      </c>
      <c r="O178" s="87"/>
      <c r="P178" s="217">
        <f>O178*H178</f>
        <v>0</v>
      </c>
      <c r="Q178" s="217">
        <v>0.025159999999999998</v>
      </c>
      <c r="R178" s="217">
        <f>Q178*H178</f>
        <v>0.30191999999999997</v>
      </c>
      <c r="S178" s="217">
        <v>0</v>
      </c>
      <c r="T178" s="218">
        <f>S178*H178</f>
        <v>0</v>
      </c>
      <c r="U178" s="41"/>
      <c r="V178" s="41"/>
      <c r="W178" s="41"/>
      <c r="X178" s="41"/>
      <c r="Y178" s="41"/>
      <c r="Z178" s="41"/>
      <c r="AA178" s="41"/>
      <c r="AB178" s="41"/>
      <c r="AC178" s="41"/>
      <c r="AD178" s="41"/>
      <c r="AE178" s="41"/>
      <c r="AR178" s="219" t="s">
        <v>141</v>
      </c>
      <c r="AT178" s="219" t="s">
        <v>136</v>
      </c>
      <c r="AU178" s="219" t="s">
        <v>134</v>
      </c>
      <c r="AY178" s="20" t="s">
        <v>133</v>
      </c>
      <c r="BE178" s="220">
        <f>IF(N178="základní",J178,0)</f>
        <v>0</v>
      </c>
      <c r="BF178" s="220">
        <f>IF(N178="snížená",J178,0)</f>
        <v>0</v>
      </c>
      <c r="BG178" s="220">
        <f>IF(N178="zákl. přenesená",J178,0)</f>
        <v>0</v>
      </c>
      <c r="BH178" s="220">
        <f>IF(N178="sníž. přenesená",J178,0)</f>
        <v>0</v>
      </c>
      <c r="BI178" s="220">
        <f>IF(N178="nulová",J178,0)</f>
        <v>0</v>
      </c>
      <c r="BJ178" s="20" t="s">
        <v>80</v>
      </c>
      <c r="BK178" s="220">
        <f>ROUND(I178*H178,2)</f>
        <v>0</v>
      </c>
      <c r="BL178" s="20" t="s">
        <v>141</v>
      </c>
      <c r="BM178" s="219" t="s">
        <v>241</v>
      </c>
    </row>
    <row r="179" s="2" customFormat="1">
      <c r="A179" s="41"/>
      <c r="B179" s="42"/>
      <c r="C179" s="43"/>
      <c r="D179" s="221" t="s">
        <v>143</v>
      </c>
      <c r="E179" s="43"/>
      <c r="F179" s="222" t="s">
        <v>242</v>
      </c>
      <c r="G179" s="43"/>
      <c r="H179" s="43"/>
      <c r="I179" s="223"/>
      <c r="J179" s="43"/>
      <c r="K179" s="43"/>
      <c r="L179" s="47"/>
      <c r="M179" s="224"/>
      <c r="N179" s="225"/>
      <c r="O179" s="87"/>
      <c r="P179" s="87"/>
      <c r="Q179" s="87"/>
      <c r="R179" s="87"/>
      <c r="S179" s="87"/>
      <c r="T179" s="88"/>
      <c r="U179" s="41"/>
      <c r="V179" s="41"/>
      <c r="W179" s="41"/>
      <c r="X179" s="41"/>
      <c r="Y179" s="41"/>
      <c r="Z179" s="41"/>
      <c r="AA179" s="41"/>
      <c r="AB179" s="41"/>
      <c r="AC179" s="41"/>
      <c r="AD179" s="41"/>
      <c r="AE179" s="41"/>
      <c r="AT179" s="20" t="s">
        <v>143</v>
      </c>
      <c r="AU179" s="20" t="s">
        <v>134</v>
      </c>
    </row>
    <row r="180" s="2" customFormat="1">
      <c r="A180" s="41"/>
      <c r="B180" s="42"/>
      <c r="C180" s="43"/>
      <c r="D180" s="226" t="s">
        <v>145</v>
      </c>
      <c r="E180" s="43"/>
      <c r="F180" s="227" t="s">
        <v>243</v>
      </c>
      <c r="G180" s="43"/>
      <c r="H180" s="43"/>
      <c r="I180" s="223"/>
      <c r="J180" s="43"/>
      <c r="K180" s="43"/>
      <c r="L180" s="47"/>
      <c r="M180" s="224"/>
      <c r="N180" s="225"/>
      <c r="O180" s="87"/>
      <c r="P180" s="87"/>
      <c r="Q180" s="87"/>
      <c r="R180" s="87"/>
      <c r="S180" s="87"/>
      <c r="T180" s="88"/>
      <c r="U180" s="41"/>
      <c r="V180" s="41"/>
      <c r="W180" s="41"/>
      <c r="X180" s="41"/>
      <c r="Y180" s="41"/>
      <c r="Z180" s="41"/>
      <c r="AA180" s="41"/>
      <c r="AB180" s="41"/>
      <c r="AC180" s="41"/>
      <c r="AD180" s="41"/>
      <c r="AE180" s="41"/>
      <c r="AT180" s="20" t="s">
        <v>145</v>
      </c>
      <c r="AU180" s="20" t="s">
        <v>134</v>
      </c>
    </row>
    <row r="181" s="14" customFormat="1">
      <c r="A181" s="14"/>
      <c r="B181" s="239"/>
      <c r="C181" s="240"/>
      <c r="D181" s="221" t="s">
        <v>147</v>
      </c>
      <c r="E181" s="241" t="s">
        <v>19</v>
      </c>
      <c r="F181" s="242" t="s">
        <v>244</v>
      </c>
      <c r="G181" s="240"/>
      <c r="H181" s="241" t="s">
        <v>19</v>
      </c>
      <c r="I181" s="243"/>
      <c r="J181" s="240"/>
      <c r="K181" s="240"/>
      <c r="L181" s="244"/>
      <c r="M181" s="245"/>
      <c r="N181" s="246"/>
      <c r="O181" s="246"/>
      <c r="P181" s="246"/>
      <c r="Q181" s="246"/>
      <c r="R181" s="246"/>
      <c r="S181" s="246"/>
      <c r="T181" s="247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T181" s="248" t="s">
        <v>147</v>
      </c>
      <c r="AU181" s="248" t="s">
        <v>134</v>
      </c>
      <c r="AV181" s="14" t="s">
        <v>80</v>
      </c>
      <c r="AW181" s="14" t="s">
        <v>33</v>
      </c>
      <c r="AX181" s="14" t="s">
        <v>72</v>
      </c>
      <c r="AY181" s="248" t="s">
        <v>133</v>
      </c>
    </row>
    <row r="182" s="13" customFormat="1">
      <c r="A182" s="13"/>
      <c r="B182" s="228"/>
      <c r="C182" s="229"/>
      <c r="D182" s="221" t="s">
        <v>147</v>
      </c>
      <c r="E182" s="230" t="s">
        <v>19</v>
      </c>
      <c r="F182" s="231" t="s">
        <v>245</v>
      </c>
      <c r="G182" s="229"/>
      <c r="H182" s="232">
        <v>12</v>
      </c>
      <c r="I182" s="233"/>
      <c r="J182" s="229"/>
      <c r="K182" s="229"/>
      <c r="L182" s="234"/>
      <c r="M182" s="235"/>
      <c r="N182" s="236"/>
      <c r="O182" s="236"/>
      <c r="P182" s="236"/>
      <c r="Q182" s="236"/>
      <c r="R182" s="236"/>
      <c r="S182" s="236"/>
      <c r="T182" s="237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38" t="s">
        <v>147</v>
      </c>
      <c r="AU182" s="238" t="s">
        <v>134</v>
      </c>
      <c r="AV182" s="13" t="s">
        <v>82</v>
      </c>
      <c r="AW182" s="13" t="s">
        <v>33</v>
      </c>
      <c r="AX182" s="13" t="s">
        <v>72</v>
      </c>
      <c r="AY182" s="238" t="s">
        <v>133</v>
      </c>
    </row>
    <row r="183" s="16" customFormat="1">
      <c r="A183" s="16"/>
      <c r="B183" s="260"/>
      <c r="C183" s="261"/>
      <c r="D183" s="221" t="s">
        <v>147</v>
      </c>
      <c r="E183" s="262" t="s">
        <v>19</v>
      </c>
      <c r="F183" s="263" t="s">
        <v>198</v>
      </c>
      <c r="G183" s="261"/>
      <c r="H183" s="264">
        <v>12</v>
      </c>
      <c r="I183" s="265"/>
      <c r="J183" s="261"/>
      <c r="K183" s="261"/>
      <c r="L183" s="266"/>
      <c r="M183" s="267"/>
      <c r="N183" s="268"/>
      <c r="O183" s="268"/>
      <c r="P183" s="268"/>
      <c r="Q183" s="268"/>
      <c r="R183" s="268"/>
      <c r="S183" s="268"/>
      <c r="T183" s="269"/>
      <c r="U183" s="16"/>
      <c r="V183" s="16"/>
      <c r="W183" s="16"/>
      <c r="X183" s="16"/>
      <c r="Y183" s="16"/>
      <c r="Z183" s="16"/>
      <c r="AA183" s="16"/>
      <c r="AB183" s="16"/>
      <c r="AC183" s="16"/>
      <c r="AD183" s="16"/>
      <c r="AE183" s="16"/>
      <c r="AT183" s="270" t="s">
        <v>147</v>
      </c>
      <c r="AU183" s="270" t="s">
        <v>134</v>
      </c>
      <c r="AV183" s="16" t="s">
        <v>141</v>
      </c>
      <c r="AW183" s="16" t="s">
        <v>33</v>
      </c>
      <c r="AX183" s="16" t="s">
        <v>80</v>
      </c>
      <c r="AY183" s="270" t="s">
        <v>133</v>
      </c>
    </row>
    <row r="184" s="2" customFormat="1" ht="24.15" customHeight="1">
      <c r="A184" s="41"/>
      <c r="B184" s="42"/>
      <c r="C184" s="271" t="s">
        <v>202</v>
      </c>
      <c r="D184" s="271" t="s">
        <v>246</v>
      </c>
      <c r="E184" s="272" t="s">
        <v>247</v>
      </c>
      <c r="F184" s="273" t="s">
        <v>248</v>
      </c>
      <c r="G184" s="274" t="s">
        <v>249</v>
      </c>
      <c r="H184" s="275">
        <v>10</v>
      </c>
      <c r="I184" s="276"/>
      <c r="J184" s="277">
        <f>ROUND(I184*H184,2)</f>
        <v>0</v>
      </c>
      <c r="K184" s="273" t="s">
        <v>201</v>
      </c>
      <c r="L184" s="278"/>
      <c r="M184" s="279" t="s">
        <v>19</v>
      </c>
      <c r="N184" s="280" t="s">
        <v>43</v>
      </c>
      <c r="O184" s="87"/>
      <c r="P184" s="217">
        <f>O184*H184</f>
        <v>0</v>
      </c>
      <c r="Q184" s="217">
        <v>0</v>
      </c>
      <c r="R184" s="217">
        <f>Q184*H184</f>
        <v>0</v>
      </c>
      <c r="S184" s="217">
        <v>0</v>
      </c>
      <c r="T184" s="218">
        <f>S184*H184</f>
        <v>0</v>
      </c>
      <c r="U184" s="41"/>
      <c r="V184" s="41"/>
      <c r="W184" s="41"/>
      <c r="X184" s="41"/>
      <c r="Y184" s="41"/>
      <c r="Z184" s="41"/>
      <c r="AA184" s="41"/>
      <c r="AB184" s="41"/>
      <c r="AC184" s="41"/>
      <c r="AD184" s="41"/>
      <c r="AE184" s="41"/>
      <c r="AR184" s="219" t="s">
        <v>250</v>
      </c>
      <c r="AT184" s="219" t="s">
        <v>246</v>
      </c>
      <c r="AU184" s="219" t="s">
        <v>134</v>
      </c>
      <c r="AY184" s="20" t="s">
        <v>133</v>
      </c>
      <c r="BE184" s="220">
        <f>IF(N184="základní",J184,0)</f>
        <v>0</v>
      </c>
      <c r="BF184" s="220">
        <f>IF(N184="snížená",J184,0)</f>
        <v>0</v>
      </c>
      <c r="BG184" s="220">
        <f>IF(N184="zákl. přenesená",J184,0)</f>
        <v>0</v>
      </c>
      <c r="BH184" s="220">
        <f>IF(N184="sníž. přenesená",J184,0)</f>
        <v>0</v>
      </c>
      <c r="BI184" s="220">
        <f>IF(N184="nulová",J184,0)</f>
        <v>0</v>
      </c>
      <c r="BJ184" s="20" t="s">
        <v>80</v>
      </c>
      <c r="BK184" s="220">
        <f>ROUND(I184*H184,2)</f>
        <v>0</v>
      </c>
      <c r="BL184" s="20" t="s">
        <v>222</v>
      </c>
      <c r="BM184" s="219" t="s">
        <v>251</v>
      </c>
    </row>
    <row r="185" s="2" customFormat="1">
      <c r="A185" s="41"/>
      <c r="B185" s="42"/>
      <c r="C185" s="43"/>
      <c r="D185" s="221" t="s">
        <v>143</v>
      </c>
      <c r="E185" s="43"/>
      <c r="F185" s="222" t="s">
        <v>248</v>
      </c>
      <c r="G185" s="43"/>
      <c r="H185" s="43"/>
      <c r="I185" s="223"/>
      <c r="J185" s="43"/>
      <c r="K185" s="43"/>
      <c r="L185" s="47"/>
      <c r="M185" s="224"/>
      <c r="N185" s="225"/>
      <c r="O185" s="87"/>
      <c r="P185" s="87"/>
      <c r="Q185" s="87"/>
      <c r="R185" s="87"/>
      <c r="S185" s="87"/>
      <c r="T185" s="88"/>
      <c r="U185" s="41"/>
      <c r="V185" s="41"/>
      <c r="W185" s="41"/>
      <c r="X185" s="41"/>
      <c r="Y185" s="41"/>
      <c r="Z185" s="41"/>
      <c r="AA185" s="41"/>
      <c r="AB185" s="41"/>
      <c r="AC185" s="41"/>
      <c r="AD185" s="41"/>
      <c r="AE185" s="41"/>
      <c r="AT185" s="20" t="s">
        <v>143</v>
      </c>
      <c r="AU185" s="20" t="s">
        <v>134</v>
      </c>
    </row>
    <row r="186" s="2" customFormat="1" ht="24.15" customHeight="1">
      <c r="A186" s="41"/>
      <c r="B186" s="42"/>
      <c r="C186" s="271" t="s">
        <v>252</v>
      </c>
      <c r="D186" s="271" t="s">
        <v>246</v>
      </c>
      <c r="E186" s="272" t="s">
        <v>253</v>
      </c>
      <c r="F186" s="273" t="s">
        <v>254</v>
      </c>
      <c r="G186" s="274" t="s">
        <v>249</v>
      </c>
      <c r="H186" s="275">
        <v>2</v>
      </c>
      <c r="I186" s="276"/>
      <c r="J186" s="277">
        <f>ROUND(I186*H186,2)</f>
        <v>0</v>
      </c>
      <c r="K186" s="273" t="s">
        <v>201</v>
      </c>
      <c r="L186" s="278"/>
      <c r="M186" s="279" t="s">
        <v>19</v>
      </c>
      <c r="N186" s="280" t="s">
        <v>43</v>
      </c>
      <c r="O186" s="87"/>
      <c r="P186" s="217">
        <f>O186*H186</f>
        <v>0</v>
      </c>
      <c r="Q186" s="217">
        <v>0</v>
      </c>
      <c r="R186" s="217">
        <f>Q186*H186</f>
        <v>0</v>
      </c>
      <c r="S186" s="217">
        <v>0</v>
      </c>
      <c r="T186" s="218">
        <f>S186*H186</f>
        <v>0</v>
      </c>
      <c r="U186" s="41"/>
      <c r="V186" s="41"/>
      <c r="W186" s="41"/>
      <c r="X186" s="41"/>
      <c r="Y186" s="41"/>
      <c r="Z186" s="41"/>
      <c r="AA186" s="41"/>
      <c r="AB186" s="41"/>
      <c r="AC186" s="41"/>
      <c r="AD186" s="41"/>
      <c r="AE186" s="41"/>
      <c r="AR186" s="219" t="s">
        <v>250</v>
      </c>
      <c r="AT186" s="219" t="s">
        <v>246</v>
      </c>
      <c r="AU186" s="219" t="s">
        <v>134</v>
      </c>
      <c r="AY186" s="20" t="s">
        <v>133</v>
      </c>
      <c r="BE186" s="220">
        <f>IF(N186="základní",J186,0)</f>
        <v>0</v>
      </c>
      <c r="BF186" s="220">
        <f>IF(N186="snížená",J186,0)</f>
        <v>0</v>
      </c>
      <c r="BG186" s="220">
        <f>IF(N186="zákl. přenesená",J186,0)</f>
        <v>0</v>
      </c>
      <c r="BH186" s="220">
        <f>IF(N186="sníž. přenesená",J186,0)</f>
        <v>0</v>
      </c>
      <c r="BI186" s="220">
        <f>IF(N186="nulová",J186,0)</f>
        <v>0</v>
      </c>
      <c r="BJ186" s="20" t="s">
        <v>80</v>
      </c>
      <c r="BK186" s="220">
        <f>ROUND(I186*H186,2)</f>
        <v>0</v>
      </c>
      <c r="BL186" s="20" t="s">
        <v>222</v>
      </c>
      <c r="BM186" s="219" t="s">
        <v>255</v>
      </c>
    </row>
    <row r="187" s="2" customFormat="1">
      <c r="A187" s="41"/>
      <c r="B187" s="42"/>
      <c r="C187" s="43"/>
      <c r="D187" s="221" t="s">
        <v>143</v>
      </c>
      <c r="E187" s="43"/>
      <c r="F187" s="222" t="s">
        <v>256</v>
      </c>
      <c r="G187" s="43"/>
      <c r="H187" s="43"/>
      <c r="I187" s="223"/>
      <c r="J187" s="43"/>
      <c r="K187" s="43"/>
      <c r="L187" s="47"/>
      <c r="M187" s="224"/>
      <c r="N187" s="225"/>
      <c r="O187" s="87"/>
      <c r="P187" s="87"/>
      <c r="Q187" s="87"/>
      <c r="R187" s="87"/>
      <c r="S187" s="87"/>
      <c r="T187" s="88"/>
      <c r="U187" s="41"/>
      <c r="V187" s="41"/>
      <c r="W187" s="41"/>
      <c r="X187" s="41"/>
      <c r="Y187" s="41"/>
      <c r="Z187" s="41"/>
      <c r="AA187" s="41"/>
      <c r="AB187" s="41"/>
      <c r="AC187" s="41"/>
      <c r="AD187" s="41"/>
      <c r="AE187" s="41"/>
      <c r="AT187" s="20" t="s">
        <v>143</v>
      </c>
      <c r="AU187" s="20" t="s">
        <v>134</v>
      </c>
    </row>
    <row r="188" s="12" customFormat="1" ht="22.8" customHeight="1">
      <c r="A188" s="12"/>
      <c r="B188" s="192"/>
      <c r="C188" s="193"/>
      <c r="D188" s="194" t="s">
        <v>71</v>
      </c>
      <c r="E188" s="206" t="s">
        <v>237</v>
      </c>
      <c r="F188" s="206" t="s">
        <v>257</v>
      </c>
      <c r="G188" s="193"/>
      <c r="H188" s="193"/>
      <c r="I188" s="196"/>
      <c r="J188" s="207">
        <f>BK188</f>
        <v>0</v>
      </c>
      <c r="K188" s="193"/>
      <c r="L188" s="198"/>
      <c r="M188" s="199"/>
      <c r="N188" s="200"/>
      <c r="O188" s="200"/>
      <c r="P188" s="201">
        <f>P189+P217+P221+P226+P235+P239</f>
        <v>0</v>
      </c>
      <c r="Q188" s="200"/>
      <c r="R188" s="201">
        <f>R189+R217+R221+R226+R235+R239</f>
        <v>1.3764322099999999</v>
      </c>
      <c r="S188" s="200"/>
      <c r="T188" s="202">
        <f>T189+T217+T221+T226+T235+T239</f>
        <v>50.030256800000004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03" t="s">
        <v>80</v>
      </c>
      <c r="AT188" s="204" t="s">
        <v>71</v>
      </c>
      <c r="AU188" s="204" t="s">
        <v>80</v>
      </c>
      <c r="AY188" s="203" t="s">
        <v>133</v>
      </c>
      <c r="BK188" s="205">
        <f>BK189+BK217+BK221+BK226+BK235+BK239</f>
        <v>0</v>
      </c>
    </row>
    <row r="189" s="12" customFormat="1" ht="20.88" customHeight="1">
      <c r="A189" s="12"/>
      <c r="B189" s="192"/>
      <c r="C189" s="193"/>
      <c r="D189" s="194" t="s">
        <v>71</v>
      </c>
      <c r="E189" s="206" t="s">
        <v>258</v>
      </c>
      <c r="F189" s="206" t="s">
        <v>259</v>
      </c>
      <c r="G189" s="193"/>
      <c r="H189" s="193"/>
      <c r="I189" s="196"/>
      <c r="J189" s="207">
        <f>BK189</f>
        <v>0</v>
      </c>
      <c r="K189" s="193"/>
      <c r="L189" s="198"/>
      <c r="M189" s="199"/>
      <c r="N189" s="200"/>
      <c r="O189" s="200"/>
      <c r="P189" s="201">
        <f>SUM(P190:P216)</f>
        <v>0</v>
      </c>
      <c r="Q189" s="200"/>
      <c r="R189" s="201">
        <f>SUM(R190:R216)</f>
        <v>0</v>
      </c>
      <c r="S189" s="200"/>
      <c r="T189" s="202">
        <f>SUM(T190:T216)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3" t="s">
        <v>80</v>
      </c>
      <c r="AT189" s="204" t="s">
        <v>71</v>
      </c>
      <c r="AU189" s="204" t="s">
        <v>82</v>
      </c>
      <c r="AY189" s="203" t="s">
        <v>133</v>
      </c>
      <c r="BK189" s="205">
        <f>SUM(BK190:BK216)</f>
        <v>0</v>
      </c>
    </row>
    <row r="190" s="2" customFormat="1" ht="37.8" customHeight="1">
      <c r="A190" s="41"/>
      <c r="B190" s="42"/>
      <c r="C190" s="208" t="s">
        <v>260</v>
      </c>
      <c r="D190" s="208" t="s">
        <v>136</v>
      </c>
      <c r="E190" s="209" t="s">
        <v>261</v>
      </c>
      <c r="F190" s="210" t="s">
        <v>262</v>
      </c>
      <c r="G190" s="211" t="s">
        <v>155</v>
      </c>
      <c r="H190" s="212">
        <v>3808.5</v>
      </c>
      <c r="I190" s="213"/>
      <c r="J190" s="214">
        <f>ROUND(I190*H190,2)</f>
        <v>0</v>
      </c>
      <c r="K190" s="210" t="s">
        <v>140</v>
      </c>
      <c r="L190" s="47"/>
      <c r="M190" s="215" t="s">
        <v>19</v>
      </c>
      <c r="N190" s="216" t="s">
        <v>43</v>
      </c>
      <c r="O190" s="87"/>
      <c r="P190" s="217">
        <f>O190*H190</f>
        <v>0</v>
      </c>
      <c r="Q190" s="217">
        <v>0</v>
      </c>
      <c r="R190" s="217">
        <f>Q190*H190</f>
        <v>0</v>
      </c>
      <c r="S190" s="217">
        <v>0</v>
      </c>
      <c r="T190" s="218">
        <f>S190*H190</f>
        <v>0</v>
      </c>
      <c r="U190" s="41"/>
      <c r="V190" s="41"/>
      <c r="W190" s="41"/>
      <c r="X190" s="41"/>
      <c r="Y190" s="41"/>
      <c r="Z190" s="41"/>
      <c r="AA190" s="41"/>
      <c r="AB190" s="41"/>
      <c r="AC190" s="41"/>
      <c r="AD190" s="41"/>
      <c r="AE190" s="41"/>
      <c r="AR190" s="219" t="s">
        <v>141</v>
      </c>
      <c r="AT190" s="219" t="s">
        <v>136</v>
      </c>
      <c r="AU190" s="219" t="s">
        <v>134</v>
      </c>
      <c r="AY190" s="20" t="s">
        <v>133</v>
      </c>
      <c r="BE190" s="220">
        <f>IF(N190="základní",J190,0)</f>
        <v>0</v>
      </c>
      <c r="BF190" s="220">
        <f>IF(N190="snížená",J190,0)</f>
        <v>0</v>
      </c>
      <c r="BG190" s="220">
        <f>IF(N190="zákl. přenesená",J190,0)</f>
        <v>0</v>
      </c>
      <c r="BH190" s="220">
        <f>IF(N190="sníž. přenesená",J190,0)</f>
        <v>0</v>
      </c>
      <c r="BI190" s="220">
        <f>IF(N190="nulová",J190,0)</f>
        <v>0</v>
      </c>
      <c r="BJ190" s="20" t="s">
        <v>80</v>
      </c>
      <c r="BK190" s="220">
        <f>ROUND(I190*H190,2)</f>
        <v>0</v>
      </c>
      <c r="BL190" s="20" t="s">
        <v>141</v>
      </c>
      <c r="BM190" s="219" t="s">
        <v>263</v>
      </c>
    </row>
    <row r="191" s="2" customFormat="1">
      <c r="A191" s="41"/>
      <c r="B191" s="42"/>
      <c r="C191" s="43"/>
      <c r="D191" s="221" t="s">
        <v>143</v>
      </c>
      <c r="E191" s="43"/>
      <c r="F191" s="222" t="s">
        <v>264</v>
      </c>
      <c r="G191" s="43"/>
      <c r="H191" s="43"/>
      <c r="I191" s="223"/>
      <c r="J191" s="43"/>
      <c r="K191" s="43"/>
      <c r="L191" s="47"/>
      <c r="M191" s="224"/>
      <c r="N191" s="225"/>
      <c r="O191" s="87"/>
      <c r="P191" s="87"/>
      <c r="Q191" s="87"/>
      <c r="R191" s="87"/>
      <c r="S191" s="87"/>
      <c r="T191" s="88"/>
      <c r="U191" s="41"/>
      <c r="V191" s="41"/>
      <c r="W191" s="41"/>
      <c r="X191" s="41"/>
      <c r="Y191" s="41"/>
      <c r="Z191" s="41"/>
      <c r="AA191" s="41"/>
      <c r="AB191" s="41"/>
      <c r="AC191" s="41"/>
      <c r="AD191" s="41"/>
      <c r="AE191" s="41"/>
      <c r="AT191" s="20" t="s">
        <v>143</v>
      </c>
      <c r="AU191" s="20" t="s">
        <v>134</v>
      </c>
    </row>
    <row r="192" s="2" customFormat="1">
      <c r="A192" s="41"/>
      <c r="B192" s="42"/>
      <c r="C192" s="43"/>
      <c r="D192" s="226" t="s">
        <v>145</v>
      </c>
      <c r="E192" s="43"/>
      <c r="F192" s="227" t="s">
        <v>265</v>
      </c>
      <c r="G192" s="43"/>
      <c r="H192" s="43"/>
      <c r="I192" s="223"/>
      <c r="J192" s="43"/>
      <c r="K192" s="43"/>
      <c r="L192" s="47"/>
      <c r="M192" s="224"/>
      <c r="N192" s="225"/>
      <c r="O192" s="87"/>
      <c r="P192" s="87"/>
      <c r="Q192" s="87"/>
      <c r="R192" s="87"/>
      <c r="S192" s="87"/>
      <c r="T192" s="88"/>
      <c r="U192" s="41"/>
      <c r="V192" s="41"/>
      <c r="W192" s="41"/>
      <c r="X192" s="41"/>
      <c r="Y192" s="41"/>
      <c r="Z192" s="41"/>
      <c r="AA192" s="41"/>
      <c r="AB192" s="41"/>
      <c r="AC192" s="41"/>
      <c r="AD192" s="41"/>
      <c r="AE192" s="41"/>
      <c r="AT192" s="20" t="s">
        <v>145</v>
      </c>
      <c r="AU192" s="20" t="s">
        <v>134</v>
      </c>
    </row>
    <row r="193" s="13" customFormat="1">
      <c r="A193" s="13"/>
      <c r="B193" s="228"/>
      <c r="C193" s="229"/>
      <c r="D193" s="221" t="s">
        <v>147</v>
      </c>
      <c r="E193" s="230" t="s">
        <v>19</v>
      </c>
      <c r="F193" s="231" t="s">
        <v>266</v>
      </c>
      <c r="G193" s="229"/>
      <c r="H193" s="232">
        <v>3728.4000000000001</v>
      </c>
      <c r="I193" s="233"/>
      <c r="J193" s="229"/>
      <c r="K193" s="229"/>
      <c r="L193" s="234"/>
      <c r="M193" s="235"/>
      <c r="N193" s="236"/>
      <c r="O193" s="236"/>
      <c r="P193" s="236"/>
      <c r="Q193" s="236"/>
      <c r="R193" s="236"/>
      <c r="S193" s="236"/>
      <c r="T193" s="237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8" t="s">
        <v>147</v>
      </c>
      <c r="AU193" s="238" t="s">
        <v>134</v>
      </c>
      <c r="AV193" s="13" t="s">
        <v>82</v>
      </c>
      <c r="AW193" s="13" t="s">
        <v>33</v>
      </c>
      <c r="AX193" s="13" t="s">
        <v>72</v>
      </c>
      <c r="AY193" s="238" t="s">
        <v>133</v>
      </c>
    </row>
    <row r="194" s="13" customFormat="1">
      <c r="A194" s="13"/>
      <c r="B194" s="228"/>
      <c r="C194" s="229"/>
      <c r="D194" s="221" t="s">
        <v>147</v>
      </c>
      <c r="E194" s="230" t="s">
        <v>19</v>
      </c>
      <c r="F194" s="231" t="s">
        <v>267</v>
      </c>
      <c r="G194" s="229"/>
      <c r="H194" s="232">
        <v>47.700000000000003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147</v>
      </c>
      <c r="AU194" s="238" t="s">
        <v>134</v>
      </c>
      <c r="AV194" s="13" t="s">
        <v>82</v>
      </c>
      <c r="AW194" s="13" t="s">
        <v>33</v>
      </c>
      <c r="AX194" s="13" t="s">
        <v>72</v>
      </c>
      <c r="AY194" s="238" t="s">
        <v>133</v>
      </c>
    </row>
    <row r="195" s="13" customFormat="1">
      <c r="A195" s="13"/>
      <c r="B195" s="228"/>
      <c r="C195" s="229"/>
      <c r="D195" s="221" t="s">
        <v>147</v>
      </c>
      <c r="E195" s="230" t="s">
        <v>19</v>
      </c>
      <c r="F195" s="231" t="s">
        <v>268</v>
      </c>
      <c r="G195" s="229"/>
      <c r="H195" s="232">
        <v>32.399999999999999</v>
      </c>
      <c r="I195" s="233"/>
      <c r="J195" s="229"/>
      <c r="K195" s="229"/>
      <c r="L195" s="234"/>
      <c r="M195" s="235"/>
      <c r="N195" s="236"/>
      <c r="O195" s="236"/>
      <c r="P195" s="236"/>
      <c r="Q195" s="236"/>
      <c r="R195" s="236"/>
      <c r="S195" s="236"/>
      <c r="T195" s="237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38" t="s">
        <v>147</v>
      </c>
      <c r="AU195" s="238" t="s">
        <v>134</v>
      </c>
      <c r="AV195" s="13" t="s">
        <v>82</v>
      </c>
      <c r="AW195" s="13" t="s">
        <v>33</v>
      </c>
      <c r="AX195" s="13" t="s">
        <v>72</v>
      </c>
      <c r="AY195" s="238" t="s">
        <v>133</v>
      </c>
    </row>
    <row r="196" s="16" customFormat="1">
      <c r="A196" s="16"/>
      <c r="B196" s="260"/>
      <c r="C196" s="261"/>
      <c r="D196" s="221" t="s">
        <v>147</v>
      </c>
      <c r="E196" s="262" t="s">
        <v>86</v>
      </c>
      <c r="F196" s="263" t="s">
        <v>198</v>
      </c>
      <c r="G196" s="261"/>
      <c r="H196" s="264">
        <v>3808.5</v>
      </c>
      <c r="I196" s="265"/>
      <c r="J196" s="261"/>
      <c r="K196" s="261"/>
      <c r="L196" s="266"/>
      <c r="M196" s="267"/>
      <c r="N196" s="268"/>
      <c r="O196" s="268"/>
      <c r="P196" s="268"/>
      <c r="Q196" s="268"/>
      <c r="R196" s="268"/>
      <c r="S196" s="268"/>
      <c r="T196" s="269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0" t="s">
        <v>147</v>
      </c>
      <c r="AU196" s="270" t="s">
        <v>134</v>
      </c>
      <c r="AV196" s="16" t="s">
        <v>141</v>
      </c>
      <c r="AW196" s="16" t="s">
        <v>33</v>
      </c>
      <c r="AX196" s="16" t="s">
        <v>80</v>
      </c>
      <c r="AY196" s="270" t="s">
        <v>133</v>
      </c>
    </row>
    <row r="197" s="2" customFormat="1" ht="33" customHeight="1">
      <c r="A197" s="41"/>
      <c r="B197" s="42"/>
      <c r="C197" s="208" t="s">
        <v>269</v>
      </c>
      <c r="D197" s="208" t="s">
        <v>136</v>
      </c>
      <c r="E197" s="209" t="s">
        <v>270</v>
      </c>
      <c r="F197" s="210" t="s">
        <v>271</v>
      </c>
      <c r="G197" s="211" t="s">
        <v>155</v>
      </c>
      <c r="H197" s="212">
        <v>342765</v>
      </c>
      <c r="I197" s="213"/>
      <c r="J197" s="214">
        <f>ROUND(I197*H197,2)</f>
        <v>0</v>
      </c>
      <c r="K197" s="210" t="s">
        <v>140</v>
      </c>
      <c r="L197" s="47"/>
      <c r="M197" s="215" t="s">
        <v>19</v>
      </c>
      <c r="N197" s="216" t="s">
        <v>43</v>
      </c>
      <c r="O197" s="87"/>
      <c r="P197" s="217">
        <f>O197*H197</f>
        <v>0</v>
      </c>
      <c r="Q197" s="217">
        <v>0</v>
      </c>
      <c r="R197" s="217">
        <f>Q197*H197</f>
        <v>0</v>
      </c>
      <c r="S197" s="217">
        <v>0</v>
      </c>
      <c r="T197" s="218">
        <f>S197*H197</f>
        <v>0</v>
      </c>
      <c r="U197" s="41"/>
      <c r="V197" s="41"/>
      <c r="W197" s="41"/>
      <c r="X197" s="41"/>
      <c r="Y197" s="41"/>
      <c r="Z197" s="41"/>
      <c r="AA197" s="41"/>
      <c r="AB197" s="41"/>
      <c r="AC197" s="41"/>
      <c r="AD197" s="41"/>
      <c r="AE197" s="41"/>
      <c r="AR197" s="219" t="s">
        <v>141</v>
      </c>
      <c r="AT197" s="219" t="s">
        <v>136</v>
      </c>
      <c r="AU197" s="219" t="s">
        <v>134</v>
      </c>
      <c r="AY197" s="20" t="s">
        <v>133</v>
      </c>
      <c r="BE197" s="220">
        <f>IF(N197="základní",J197,0)</f>
        <v>0</v>
      </c>
      <c r="BF197" s="220">
        <f>IF(N197="snížená",J197,0)</f>
        <v>0</v>
      </c>
      <c r="BG197" s="220">
        <f>IF(N197="zákl. přenesená",J197,0)</f>
        <v>0</v>
      </c>
      <c r="BH197" s="220">
        <f>IF(N197="sníž. přenesená",J197,0)</f>
        <v>0</v>
      </c>
      <c r="BI197" s="220">
        <f>IF(N197="nulová",J197,0)</f>
        <v>0</v>
      </c>
      <c r="BJ197" s="20" t="s">
        <v>80</v>
      </c>
      <c r="BK197" s="220">
        <f>ROUND(I197*H197,2)</f>
        <v>0</v>
      </c>
      <c r="BL197" s="20" t="s">
        <v>141</v>
      </c>
      <c r="BM197" s="219" t="s">
        <v>272</v>
      </c>
    </row>
    <row r="198" s="2" customFormat="1">
      <c r="A198" s="41"/>
      <c r="B198" s="42"/>
      <c r="C198" s="43"/>
      <c r="D198" s="221" t="s">
        <v>143</v>
      </c>
      <c r="E198" s="43"/>
      <c r="F198" s="222" t="s">
        <v>273</v>
      </c>
      <c r="G198" s="43"/>
      <c r="H198" s="43"/>
      <c r="I198" s="223"/>
      <c r="J198" s="43"/>
      <c r="K198" s="43"/>
      <c r="L198" s="47"/>
      <c r="M198" s="224"/>
      <c r="N198" s="225"/>
      <c r="O198" s="87"/>
      <c r="P198" s="87"/>
      <c r="Q198" s="87"/>
      <c r="R198" s="87"/>
      <c r="S198" s="87"/>
      <c r="T198" s="88"/>
      <c r="U198" s="41"/>
      <c r="V198" s="41"/>
      <c r="W198" s="41"/>
      <c r="X198" s="41"/>
      <c r="Y198" s="41"/>
      <c r="Z198" s="41"/>
      <c r="AA198" s="41"/>
      <c r="AB198" s="41"/>
      <c r="AC198" s="41"/>
      <c r="AD198" s="41"/>
      <c r="AE198" s="41"/>
      <c r="AT198" s="20" t="s">
        <v>143</v>
      </c>
      <c r="AU198" s="20" t="s">
        <v>134</v>
      </c>
    </row>
    <row r="199" s="2" customFormat="1">
      <c r="A199" s="41"/>
      <c r="B199" s="42"/>
      <c r="C199" s="43"/>
      <c r="D199" s="226" t="s">
        <v>145</v>
      </c>
      <c r="E199" s="43"/>
      <c r="F199" s="227" t="s">
        <v>274</v>
      </c>
      <c r="G199" s="43"/>
      <c r="H199" s="43"/>
      <c r="I199" s="223"/>
      <c r="J199" s="43"/>
      <c r="K199" s="43"/>
      <c r="L199" s="47"/>
      <c r="M199" s="224"/>
      <c r="N199" s="225"/>
      <c r="O199" s="87"/>
      <c r="P199" s="87"/>
      <c r="Q199" s="87"/>
      <c r="R199" s="87"/>
      <c r="S199" s="87"/>
      <c r="T199" s="88"/>
      <c r="U199" s="41"/>
      <c r="V199" s="41"/>
      <c r="W199" s="41"/>
      <c r="X199" s="41"/>
      <c r="Y199" s="41"/>
      <c r="Z199" s="41"/>
      <c r="AA199" s="41"/>
      <c r="AB199" s="41"/>
      <c r="AC199" s="41"/>
      <c r="AD199" s="41"/>
      <c r="AE199" s="41"/>
      <c r="AT199" s="20" t="s">
        <v>145</v>
      </c>
      <c r="AU199" s="20" t="s">
        <v>134</v>
      </c>
    </row>
    <row r="200" s="13" customFormat="1">
      <c r="A200" s="13"/>
      <c r="B200" s="228"/>
      <c r="C200" s="229"/>
      <c r="D200" s="221" t="s">
        <v>147</v>
      </c>
      <c r="E200" s="230" t="s">
        <v>19</v>
      </c>
      <c r="F200" s="231" t="s">
        <v>275</v>
      </c>
      <c r="G200" s="229"/>
      <c r="H200" s="232">
        <v>342765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147</v>
      </c>
      <c r="AU200" s="238" t="s">
        <v>134</v>
      </c>
      <c r="AV200" s="13" t="s">
        <v>82</v>
      </c>
      <c r="AW200" s="13" t="s">
        <v>33</v>
      </c>
      <c r="AX200" s="13" t="s">
        <v>80</v>
      </c>
      <c r="AY200" s="238" t="s">
        <v>133</v>
      </c>
    </row>
    <row r="201" s="2" customFormat="1" ht="37.8" customHeight="1">
      <c r="A201" s="41"/>
      <c r="B201" s="42"/>
      <c r="C201" s="208" t="s">
        <v>276</v>
      </c>
      <c r="D201" s="208" t="s">
        <v>136</v>
      </c>
      <c r="E201" s="209" t="s">
        <v>277</v>
      </c>
      <c r="F201" s="210" t="s">
        <v>278</v>
      </c>
      <c r="G201" s="211" t="s">
        <v>155</v>
      </c>
      <c r="H201" s="212">
        <v>3808.5</v>
      </c>
      <c r="I201" s="213"/>
      <c r="J201" s="214">
        <f>ROUND(I201*H201,2)</f>
        <v>0</v>
      </c>
      <c r="K201" s="210" t="s">
        <v>140</v>
      </c>
      <c r="L201" s="47"/>
      <c r="M201" s="215" t="s">
        <v>19</v>
      </c>
      <c r="N201" s="216" t="s">
        <v>43</v>
      </c>
      <c r="O201" s="87"/>
      <c r="P201" s="217">
        <f>O201*H201</f>
        <v>0</v>
      </c>
      <c r="Q201" s="217">
        <v>0</v>
      </c>
      <c r="R201" s="217">
        <f>Q201*H201</f>
        <v>0</v>
      </c>
      <c r="S201" s="217">
        <v>0</v>
      </c>
      <c r="T201" s="218">
        <f>S201*H201</f>
        <v>0</v>
      </c>
      <c r="U201" s="41"/>
      <c r="V201" s="41"/>
      <c r="W201" s="41"/>
      <c r="X201" s="41"/>
      <c r="Y201" s="41"/>
      <c r="Z201" s="41"/>
      <c r="AA201" s="41"/>
      <c r="AB201" s="41"/>
      <c r="AC201" s="41"/>
      <c r="AD201" s="41"/>
      <c r="AE201" s="41"/>
      <c r="AR201" s="219" t="s">
        <v>141</v>
      </c>
      <c r="AT201" s="219" t="s">
        <v>136</v>
      </c>
      <c r="AU201" s="219" t="s">
        <v>134</v>
      </c>
      <c r="AY201" s="20" t="s">
        <v>133</v>
      </c>
      <c r="BE201" s="220">
        <f>IF(N201="základní",J201,0)</f>
        <v>0</v>
      </c>
      <c r="BF201" s="220">
        <f>IF(N201="snížená",J201,0)</f>
        <v>0</v>
      </c>
      <c r="BG201" s="220">
        <f>IF(N201="zákl. přenesená",J201,0)</f>
        <v>0</v>
      </c>
      <c r="BH201" s="220">
        <f>IF(N201="sníž. přenesená",J201,0)</f>
        <v>0</v>
      </c>
      <c r="BI201" s="220">
        <f>IF(N201="nulová",J201,0)</f>
        <v>0</v>
      </c>
      <c r="BJ201" s="20" t="s">
        <v>80</v>
      </c>
      <c r="BK201" s="220">
        <f>ROUND(I201*H201,2)</f>
        <v>0</v>
      </c>
      <c r="BL201" s="20" t="s">
        <v>141</v>
      </c>
      <c r="BM201" s="219" t="s">
        <v>279</v>
      </c>
    </row>
    <row r="202" s="2" customFormat="1">
      <c r="A202" s="41"/>
      <c r="B202" s="42"/>
      <c r="C202" s="43"/>
      <c r="D202" s="221" t="s">
        <v>143</v>
      </c>
      <c r="E202" s="43"/>
      <c r="F202" s="222" t="s">
        <v>280</v>
      </c>
      <c r="G202" s="43"/>
      <c r="H202" s="43"/>
      <c r="I202" s="223"/>
      <c r="J202" s="43"/>
      <c r="K202" s="43"/>
      <c r="L202" s="47"/>
      <c r="M202" s="224"/>
      <c r="N202" s="225"/>
      <c r="O202" s="87"/>
      <c r="P202" s="87"/>
      <c r="Q202" s="87"/>
      <c r="R202" s="87"/>
      <c r="S202" s="87"/>
      <c r="T202" s="88"/>
      <c r="U202" s="41"/>
      <c r="V202" s="41"/>
      <c r="W202" s="41"/>
      <c r="X202" s="41"/>
      <c r="Y202" s="41"/>
      <c r="Z202" s="41"/>
      <c r="AA202" s="41"/>
      <c r="AB202" s="41"/>
      <c r="AC202" s="41"/>
      <c r="AD202" s="41"/>
      <c r="AE202" s="41"/>
      <c r="AT202" s="20" t="s">
        <v>143</v>
      </c>
      <c r="AU202" s="20" t="s">
        <v>134</v>
      </c>
    </row>
    <row r="203" s="2" customFormat="1">
      <c r="A203" s="41"/>
      <c r="B203" s="42"/>
      <c r="C203" s="43"/>
      <c r="D203" s="226" t="s">
        <v>145</v>
      </c>
      <c r="E203" s="43"/>
      <c r="F203" s="227" t="s">
        <v>281</v>
      </c>
      <c r="G203" s="43"/>
      <c r="H203" s="43"/>
      <c r="I203" s="223"/>
      <c r="J203" s="43"/>
      <c r="K203" s="43"/>
      <c r="L203" s="47"/>
      <c r="M203" s="224"/>
      <c r="N203" s="225"/>
      <c r="O203" s="87"/>
      <c r="P203" s="87"/>
      <c r="Q203" s="87"/>
      <c r="R203" s="87"/>
      <c r="S203" s="87"/>
      <c r="T203" s="88"/>
      <c r="U203" s="41"/>
      <c r="V203" s="41"/>
      <c r="W203" s="41"/>
      <c r="X203" s="41"/>
      <c r="Y203" s="41"/>
      <c r="Z203" s="41"/>
      <c r="AA203" s="41"/>
      <c r="AB203" s="41"/>
      <c r="AC203" s="41"/>
      <c r="AD203" s="41"/>
      <c r="AE203" s="41"/>
      <c r="AT203" s="20" t="s">
        <v>145</v>
      </c>
      <c r="AU203" s="20" t="s">
        <v>134</v>
      </c>
    </row>
    <row r="204" s="13" customFormat="1">
      <c r="A204" s="13"/>
      <c r="B204" s="228"/>
      <c r="C204" s="229"/>
      <c r="D204" s="221" t="s">
        <v>147</v>
      </c>
      <c r="E204" s="230" t="s">
        <v>19</v>
      </c>
      <c r="F204" s="231" t="s">
        <v>86</v>
      </c>
      <c r="G204" s="229"/>
      <c r="H204" s="232">
        <v>3808.5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147</v>
      </c>
      <c r="AU204" s="238" t="s">
        <v>134</v>
      </c>
      <c r="AV204" s="13" t="s">
        <v>82</v>
      </c>
      <c r="AW204" s="13" t="s">
        <v>33</v>
      </c>
      <c r="AX204" s="13" t="s">
        <v>80</v>
      </c>
      <c r="AY204" s="238" t="s">
        <v>133</v>
      </c>
    </row>
    <row r="205" s="2" customFormat="1" ht="16.5" customHeight="1">
      <c r="A205" s="41"/>
      <c r="B205" s="42"/>
      <c r="C205" s="208" t="s">
        <v>8</v>
      </c>
      <c r="D205" s="208" t="s">
        <v>136</v>
      </c>
      <c r="E205" s="209" t="s">
        <v>282</v>
      </c>
      <c r="F205" s="210" t="s">
        <v>283</v>
      </c>
      <c r="G205" s="211" t="s">
        <v>155</v>
      </c>
      <c r="H205" s="212">
        <v>3808.5</v>
      </c>
      <c r="I205" s="213"/>
      <c r="J205" s="214">
        <f>ROUND(I205*H205,2)</f>
        <v>0</v>
      </c>
      <c r="K205" s="210" t="s">
        <v>140</v>
      </c>
      <c r="L205" s="47"/>
      <c r="M205" s="215" t="s">
        <v>19</v>
      </c>
      <c r="N205" s="216" t="s">
        <v>43</v>
      </c>
      <c r="O205" s="87"/>
      <c r="P205" s="217">
        <f>O205*H205</f>
        <v>0</v>
      </c>
      <c r="Q205" s="217">
        <v>0</v>
      </c>
      <c r="R205" s="217">
        <f>Q205*H205</f>
        <v>0</v>
      </c>
      <c r="S205" s="217">
        <v>0</v>
      </c>
      <c r="T205" s="218">
        <f>S205*H205</f>
        <v>0</v>
      </c>
      <c r="U205" s="41"/>
      <c r="V205" s="41"/>
      <c r="W205" s="41"/>
      <c r="X205" s="41"/>
      <c r="Y205" s="41"/>
      <c r="Z205" s="41"/>
      <c r="AA205" s="41"/>
      <c r="AB205" s="41"/>
      <c r="AC205" s="41"/>
      <c r="AD205" s="41"/>
      <c r="AE205" s="41"/>
      <c r="AR205" s="219" t="s">
        <v>141</v>
      </c>
      <c r="AT205" s="219" t="s">
        <v>136</v>
      </c>
      <c r="AU205" s="219" t="s">
        <v>134</v>
      </c>
      <c r="AY205" s="20" t="s">
        <v>133</v>
      </c>
      <c r="BE205" s="220">
        <f>IF(N205="základní",J205,0)</f>
        <v>0</v>
      </c>
      <c r="BF205" s="220">
        <f>IF(N205="snížená",J205,0)</f>
        <v>0</v>
      </c>
      <c r="BG205" s="220">
        <f>IF(N205="zákl. přenesená",J205,0)</f>
        <v>0</v>
      </c>
      <c r="BH205" s="220">
        <f>IF(N205="sníž. přenesená",J205,0)</f>
        <v>0</v>
      </c>
      <c r="BI205" s="220">
        <f>IF(N205="nulová",J205,0)</f>
        <v>0</v>
      </c>
      <c r="BJ205" s="20" t="s">
        <v>80</v>
      </c>
      <c r="BK205" s="220">
        <f>ROUND(I205*H205,2)</f>
        <v>0</v>
      </c>
      <c r="BL205" s="20" t="s">
        <v>141</v>
      </c>
      <c r="BM205" s="219" t="s">
        <v>250</v>
      </c>
    </row>
    <row r="206" s="2" customFormat="1">
      <c r="A206" s="41"/>
      <c r="B206" s="42"/>
      <c r="C206" s="43"/>
      <c r="D206" s="221" t="s">
        <v>143</v>
      </c>
      <c r="E206" s="43"/>
      <c r="F206" s="222" t="s">
        <v>284</v>
      </c>
      <c r="G206" s="43"/>
      <c r="H206" s="43"/>
      <c r="I206" s="223"/>
      <c r="J206" s="43"/>
      <c r="K206" s="43"/>
      <c r="L206" s="47"/>
      <c r="M206" s="224"/>
      <c r="N206" s="225"/>
      <c r="O206" s="87"/>
      <c r="P206" s="87"/>
      <c r="Q206" s="87"/>
      <c r="R206" s="87"/>
      <c r="S206" s="87"/>
      <c r="T206" s="88"/>
      <c r="U206" s="41"/>
      <c r="V206" s="41"/>
      <c r="W206" s="41"/>
      <c r="X206" s="41"/>
      <c r="Y206" s="41"/>
      <c r="Z206" s="41"/>
      <c r="AA206" s="41"/>
      <c r="AB206" s="41"/>
      <c r="AC206" s="41"/>
      <c r="AD206" s="41"/>
      <c r="AE206" s="41"/>
      <c r="AT206" s="20" t="s">
        <v>143</v>
      </c>
      <c r="AU206" s="20" t="s">
        <v>134</v>
      </c>
    </row>
    <row r="207" s="2" customFormat="1">
      <c r="A207" s="41"/>
      <c r="B207" s="42"/>
      <c r="C207" s="43"/>
      <c r="D207" s="226" t="s">
        <v>145</v>
      </c>
      <c r="E207" s="43"/>
      <c r="F207" s="227" t="s">
        <v>285</v>
      </c>
      <c r="G207" s="43"/>
      <c r="H207" s="43"/>
      <c r="I207" s="223"/>
      <c r="J207" s="43"/>
      <c r="K207" s="43"/>
      <c r="L207" s="47"/>
      <c r="M207" s="224"/>
      <c r="N207" s="225"/>
      <c r="O207" s="87"/>
      <c r="P207" s="87"/>
      <c r="Q207" s="87"/>
      <c r="R207" s="87"/>
      <c r="S207" s="87"/>
      <c r="T207" s="88"/>
      <c r="U207" s="41"/>
      <c r="V207" s="41"/>
      <c r="W207" s="41"/>
      <c r="X207" s="41"/>
      <c r="Y207" s="41"/>
      <c r="Z207" s="41"/>
      <c r="AA207" s="41"/>
      <c r="AB207" s="41"/>
      <c r="AC207" s="41"/>
      <c r="AD207" s="41"/>
      <c r="AE207" s="41"/>
      <c r="AT207" s="20" t="s">
        <v>145</v>
      </c>
      <c r="AU207" s="20" t="s">
        <v>134</v>
      </c>
    </row>
    <row r="208" s="13" customFormat="1">
      <c r="A208" s="13"/>
      <c r="B208" s="228"/>
      <c r="C208" s="229"/>
      <c r="D208" s="221" t="s">
        <v>147</v>
      </c>
      <c r="E208" s="230" t="s">
        <v>19</v>
      </c>
      <c r="F208" s="231" t="s">
        <v>86</v>
      </c>
      <c r="G208" s="229"/>
      <c r="H208" s="232">
        <v>3808.5</v>
      </c>
      <c r="I208" s="233"/>
      <c r="J208" s="229"/>
      <c r="K208" s="229"/>
      <c r="L208" s="234"/>
      <c r="M208" s="235"/>
      <c r="N208" s="236"/>
      <c r="O208" s="236"/>
      <c r="P208" s="236"/>
      <c r="Q208" s="236"/>
      <c r="R208" s="236"/>
      <c r="S208" s="236"/>
      <c r="T208" s="237"/>
      <c r="U208" s="13"/>
      <c r="V208" s="13"/>
      <c r="W208" s="13"/>
      <c r="X208" s="13"/>
      <c r="Y208" s="13"/>
      <c r="Z208" s="13"/>
      <c r="AA208" s="13"/>
      <c r="AB208" s="13"/>
      <c r="AC208" s="13"/>
      <c r="AD208" s="13"/>
      <c r="AE208" s="13"/>
      <c r="AT208" s="238" t="s">
        <v>147</v>
      </c>
      <c r="AU208" s="238" t="s">
        <v>134</v>
      </c>
      <c r="AV208" s="13" t="s">
        <v>82</v>
      </c>
      <c r="AW208" s="13" t="s">
        <v>33</v>
      </c>
      <c r="AX208" s="13" t="s">
        <v>80</v>
      </c>
      <c r="AY208" s="238" t="s">
        <v>133</v>
      </c>
    </row>
    <row r="209" s="2" customFormat="1" ht="21.75" customHeight="1">
      <c r="A209" s="41"/>
      <c r="B209" s="42"/>
      <c r="C209" s="208" t="s">
        <v>222</v>
      </c>
      <c r="D209" s="208" t="s">
        <v>136</v>
      </c>
      <c r="E209" s="209" t="s">
        <v>286</v>
      </c>
      <c r="F209" s="210" t="s">
        <v>287</v>
      </c>
      <c r="G209" s="211" t="s">
        <v>155</v>
      </c>
      <c r="H209" s="212">
        <v>342765</v>
      </c>
      <c r="I209" s="213"/>
      <c r="J209" s="214">
        <f>ROUND(I209*H209,2)</f>
        <v>0</v>
      </c>
      <c r="K209" s="210" t="s">
        <v>140</v>
      </c>
      <c r="L209" s="47"/>
      <c r="M209" s="215" t="s">
        <v>19</v>
      </c>
      <c r="N209" s="216" t="s">
        <v>43</v>
      </c>
      <c r="O209" s="87"/>
      <c r="P209" s="217">
        <f>O209*H209</f>
        <v>0</v>
      </c>
      <c r="Q209" s="217">
        <v>0</v>
      </c>
      <c r="R209" s="217">
        <f>Q209*H209</f>
        <v>0</v>
      </c>
      <c r="S209" s="217">
        <v>0</v>
      </c>
      <c r="T209" s="218">
        <f>S209*H209</f>
        <v>0</v>
      </c>
      <c r="U209" s="41"/>
      <c r="V209" s="41"/>
      <c r="W209" s="41"/>
      <c r="X209" s="41"/>
      <c r="Y209" s="41"/>
      <c r="Z209" s="41"/>
      <c r="AA209" s="41"/>
      <c r="AB209" s="41"/>
      <c r="AC209" s="41"/>
      <c r="AD209" s="41"/>
      <c r="AE209" s="41"/>
      <c r="AR209" s="219" t="s">
        <v>141</v>
      </c>
      <c r="AT209" s="219" t="s">
        <v>136</v>
      </c>
      <c r="AU209" s="219" t="s">
        <v>134</v>
      </c>
      <c r="AY209" s="20" t="s">
        <v>133</v>
      </c>
      <c r="BE209" s="220">
        <f>IF(N209="základní",J209,0)</f>
        <v>0</v>
      </c>
      <c r="BF209" s="220">
        <f>IF(N209="snížená",J209,0)</f>
        <v>0</v>
      </c>
      <c r="BG209" s="220">
        <f>IF(N209="zákl. přenesená",J209,0)</f>
        <v>0</v>
      </c>
      <c r="BH209" s="220">
        <f>IF(N209="sníž. přenesená",J209,0)</f>
        <v>0</v>
      </c>
      <c r="BI209" s="220">
        <f>IF(N209="nulová",J209,0)</f>
        <v>0</v>
      </c>
      <c r="BJ209" s="20" t="s">
        <v>80</v>
      </c>
      <c r="BK209" s="220">
        <f>ROUND(I209*H209,2)</f>
        <v>0</v>
      </c>
      <c r="BL209" s="20" t="s">
        <v>141</v>
      </c>
      <c r="BM209" s="219" t="s">
        <v>288</v>
      </c>
    </row>
    <row r="210" s="2" customFormat="1">
      <c r="A210" s="41"/>
      <c r="B210" s="42"/>
      <c r="C210" s="43"/>
      <c r="D210" s="221" t="s">
        <v>143</v>
      </c>
      <c r="E210" s="43"/>
      <c r="F210" s="222" t="s">
        <v>289</v>
      </c>
      <c r="G210" s="43"/>
      <c r="H210" s="43"/>
      <c r="I210" s="223"/>
      <c r="J210" s="43"/>
      <c r="K210" s="43"/>
      <c r="L210" s="47"/>
      <c r="M210" s="224"/>
      <c r="N210" s="225"/>
      <c r="O210" s="87"/>
      <c r="P210" s="87"/>
      <c r="Q210" s="87"/>
      <c r="R210" s="87"/>
      <c r="S210" s="87"/>
      <c r="T210" s="88"/>
      <c r="U210" s="41"/>
      <c r="V210" s="41"/>
      <c r="W210" s="41"/>
      <c r="X210" s="41"/>
      <c r="Y210" s="41"/>
      <c r="Z210" s="41"/>
      <c r="AA210" s="41"/>
      <c r="AB210" s="41"/>
      <c r="AC210" s="41"/>
      <c r="AD210" s="41"/>
      <c r="AE210" s="41"/>
      <c r="AT210" s="20" t="s">
        <v>143</v>
      </c>
      <c r="AU210" s="20" t="s">
        <v>134</v>
      </c>
    </row>
    <row r="211" s="2" customFormat="1">
      <c r="A211" s="41"/>
      <c r="B211" s="42"/>
      <c r="C211" s="43"/>
      <c r="D211" s="226" t="s">
        <v>145</v>
      </c>
      <c r="E211" s="43"/>
      <c r="F211" s="227" t="s">
        <v>290</v>
      </c>
      <c r="G211" s="43"/>
      <c r="H211" s="43"/>
      <c r="I211" s="223"/>
      <c r="J211" s="43"/>
      <c r="K211" s="43"/>
      <c r="L211" s="47"/>
      <c r="M211" s="224"/>
      <c r="N211" s="225"/>
      <c r="O211" s="87"/>
      <c r="P211" s="87"/>
      <c r="Q211" s="87"/>
      <c r="R211" s="87"/>
      <c r="S211" s="87"/>
      <c r="T211" s="88"/>
      <c r="U211" s="41"/>
      <c r="V211" s="41"/>
      <c r="W211" s="41"/>
      <c r="X211" s="41"/>
      <c r="Y211" s="41"/>
      <c r="Z211" s="41"/>
      <c r="AA211" s="41"/>
      <c r="AB211" s="41"/>
      <c r="AC211" s="41"/>
      <c r="AD211" s="41"/>
      <c r="AE211" s="41"/>
      <c r="AT211" s="20" t="s">
        <v>145</v>
      </c>
      <c r="AU211" s="20" t="s">
        <v>134</v>
      </c>
    </row>
    <row r="212" s="13" customFormat="1">
      <c r="A212" s="13"/>
      <c r="B212" s="228"/>
      <c r="C212" s="229"/>
      <c r="D212" s="221" t="s">
        <v>147</v>
      </c>
      <c r="E212" s="230" t="s">
        <v>19</v>
      </c>
      <c r="F212" s="231" t="s">
        <v>275</v>
      </c>
      <c r="G212" s="229"/>
      <c r="H212" s="232">
        <v>342765</v>
      </c>
      <c r="I212" s="233"/>
      <c r="J212" s="229"/>
      <c r="K212" s="229"/>
      <c r="L212" s="234"/>
      <c r="M212" s="235"/>
      <c r="N212" s="236"/>
      <c r="O212" s="236"/>
      <c r="P212" s="236"/>
      <c r="Q212" s="236"/>
      <c r="R212" s="236"/>
      <c r="S212" s="236"/>
      <c r="T212" s="237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38" t="s">
        <v>147</v>
      </c>
      <c r="AU212" s="238" t="s">
        <v>134</v>
      </c>
      <c r="AV212" s="13" t="s">
        <v>82</v>
      </c>
      <c r="AW212" s="13" t="s">
        <v>33</v>
      </c>
      <c r="AX212" s="13" t="s">
        <v>80</v>
      </c>
      <c r="AY212" s="238" t="s">
        <v>133</v>
      </c>
    </row>
    <row r="213" s="2" customFormat="1" ht="21.75" customHeight="1">
      <c r="A213" s="41"/>
      <c r="B213" s="42"/>
      <c r="C213" s="208" t="s">
        <v>291</v>
      </c>
      <c r="D213" s="208" t="s">
        <v>136</v>
      </c>
      <c r="E213" s="209" t="s">
        <v>292</v>
      </c>
      <c r="F213" s="210" t="s">
        <v>293</v>
      </c>
      <c r="G213" s="211" t="s">
        <v>155</v>
      </c>
      <c r="H213" s="212">
        <v>3808.5</v>
      </c>
      <c r="I213" s="213"/>
      <c r="J213" s="214">
        <f>ROUND(I213*H213,2)</f>
        <v>0</v>
      </c>
      <c r="K213" s="210" t="s">
        <v>140</v>
      </c>
      <c r="L213" s="47"/>
      <c r="M213" s="215" t="s">
        <v>19</v>
      </c>
      <c r="N213" s="216" t="s">
        <v>43</v>
      </c>
      <c r="O213" s="87"/>
      <c r="P213" s="217">
        <f>O213*H213</f>
        <v>0</v>
      </c>
      <c r="Q213" s="217">
        <v>0</v>
      </c>
      <c r="R213" s="217">
        <f>Q213*H213</f>
        <v>0</v>
      </c>
      <c r="S213" s="217">
        <v>0</v>
      </c>
      <c r="T213" s="218">
        <f>S213*H213</f>
        <v>0</v>
      </c>
      <c r="U213" s="41"/>
      <c r="V213" s="41"/>
      <c r="W213" s="41"/>
      <c r="X213" s="41"/>
      <c r="Y213" s="41"/>
      <c r="Z213" s="41"/>
      <c r="AA213" s="41"/>
      <c r="AB213" s="41"/>
      <c r="AC213" s="41"/>
      <c r="AD213" s="41"/>
      <c r="AE213" s="41"/>
      <c r="AR213" s="219" t="s">
        <v>141</v>
      </c>
      <c r="AT213" s="219" t="s">
        <v>136</v>
      </c>
      <c r="AU213" s="219" t="s">
        <v>134</v>
      </c>
      <c r="AY213" s="20" t="s">
        <v>133</v>
      </c>
      <c r="BE213" s="220">
        <f>IF(N213="základní",J213,0)</f>
        <v>0</v>
      </c>
      <c r="BF213" s="220">
        <f>IF(N213="snížená",J213,0)</f>
        <v>0</v>
      </c>
      <c r="BG213" s="220">
        <f>IF(N213="zákl. přenesená",J213,0)</f>
        <v>0</v>
      </c>
      <c r="BH213" s="220">
        <f>IF(N213="sníž. přenesená",J213,0)</f>
        <v>0</v>
      </c>
      <c r="BI213" s="220">
        <f>IF(N213="nulová",J213,0)</f>
        <v>0</v>
      </c>
      <c r="BJ213" s="20" t="s">
        <v>80</v>
      </c>
      <c r="BK213" s="220">
        <f>ROUND(I213*H213,2)</f>
        <v>0</v>
      </c>
      <c r="BL213" s="20" t="s">
        <v>141</v>
      </c>
      <c r="BM213" s="219" t="s">
        <v>294</v>
      </c>
    </row>
    <row r="214" s="2" customFormat="1">
      <c r="A214" s="41"/>
      <c r="B214" s="42"/>
      <c r="C214" s="43"/>
      <c r="D214" s="221" t="s">
        <v>143</v>
      </c>
      <c r="E214" s="43"/>
      <c r="F214" s="222" t="s">
        <v>295</v>
      </c>
      <c r="G214" s="43"/>
      <c r="H214" s="43"/>
      <c r="I214" s="223"/>
      <c r="J214" s="43"/>
      <c r="K214" s="43"/>
      <c r="L214" s="47"/>
      <c r="M214" s="224"/>
      <c r="N214" s="225"/>
      <c r="O214" s="87"/>
      <c r="P214" s="87"/>
      <c r="Q214" s="87"/>
      <c r="R214" s="87"/>
      <c r="S214" s="87"/>
      <c r="T214" s="88"/>
      <c r="U214" s="41"/>
      <c r="V214" s="41"/>
      <c r="W214" s="41"/>
      <c r="X214" s="41"/>
      <c r="Y214" s="41"/>
      <c r="Z214" s="41"/>
      <c r="AA214" s="41"/>
      <c r="AB214" s="41"/>
      <c r="AC214" s="41"/>
      <c r="AD214" s="41"/>
      <c r="AE214" s="41"/>
      <c r="AT214" s="20" t="s">
        <v>143</v>
      </c>
      <c r="AU214" s="20" t="s">
        <v>134</v>
      </c>
    </row>
    <row r="215" s="2" customFormat="1">
      <c r="A215" s="41"/>
      <c r="B215" s="42"/>
      <c r="C215" s="43"/>
      <c r="D215" s="226" t="s">
        <v>145</v>
      </c>
      <c r="E215" s="43"/>
      <c r="F215" s="227" t="s">
        <v>296</v>
      </c>
      <c r="G215" s="43"/>
      <c r="H215" s="43"/>
      <c r="I215" s="223"/>
      <c r="J215" s="43"/>
      <c r="K215" s="43"/>
      <c r="L215" s="47"/>
      <c r="M215" s="224"/>
      <c r="N215" s="225"/>
      <c r="O215" s="87"/>
      <c r="P215" s="87"/>
      <c r="Q215" s="87"/>
      <c r="R215" s="87"/>
      <c r="S215" s="87"/>
      <c r="T215" s="88"/>
      <c r="U215" s="41"/>
      <c r="V215" s="41"/>
      <c r="W215" s="41"/>
      <c r="X215" s="41"/>
      <c r="Y215" s="41"/>
      <c r="Z215" s="41"/>
      <c r="AA215" s="41"/>
      <c r="AB215" s="41"/>
      <c r="AC215" s="41"/>
      <c r="AD215" s="41"/>
      <c r="AE215" s="41"/>
      <c r="AT215" s="20" t="s">
        <v>145</v>
      </c>
      <c r="AU215" s="20" t="s">
        <v>134</v>
      </c>
    </row>
    <row r="216" s="13" customFormat="1">
      <c r="A216" s="13"/>
      <c r="B216" s="228"/>
      <c r="C216" s="229"/>
      <c r="D216" s="221" t="s">
        <v>147</v>
      </c>
      <c r="E216" s="230" t="s">
        <v>19</v>
      </c>
      <c r="F216" s="231" t="s">
        <v>86</v>
      </c>
      <c r="G216" s="229"/>
      <c r="H216" s="232">
        <v>3808.5</v>
      </c>
      <c r="I216" s="233"/>
      <c r="J216" s="229"/>
      <c r="K216" s="229"/>
      <c r="L216" s="234"/>
      <c r="M216" s="235"/>
      <c r="N216" s="236"/>
      <c r="O216" s="236"/>
      <c r="P216" s="236"/>
      <c r="Q216" s="236"/>
      <c r="R216" s="236"/>
      <c r="S216" s="236"/>
      <c r="T216" s="237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38" t="s">
        <v>147</v>
      </c>
      <c r="AU216" s="238" t="s">
        <v>134</v>
      </c>
      <c r="AV216" s="13" t="s">
        <v>82</v>
      </c>
      <c r="AW216" s="13" t="s">
        <v>33</v>
      </c>
      <c r="AX216" s="13" t="s">
        <v>80</v>
      </c>
      <c r="AY216" s="238" t="s">
        <v>133</v>
      </c>
    </row>
    <row r="217" s="12" customFormat="1" ht="20.88" customHeight="1">
      <c r="A217" s="12"/>
      <c r="B217" s="192"/>
      <c r="C217" s="193"/>
      <c r="D217" s="194" t="s">
        <v>71</v>
      </c>
      <c r="E217" s="206" t="s">
        <v>297</v>
      </c>
      <c r="F217" s="206" t="s">
        <v>298</v>
      </c>
      <c r="G217" s="193"/>
      <c r="H217" s="193"/>
      <c r="I217" s="196"/>
      <c r="J217" s="207">
        <f>BK217</f>
        <v>0</v>
      </c>
      <c r="K217" s="193"/>
      <c r="L217" s="198"/>
      <c r="M217" s="199"/>
      <c r="N217" s="200"/>
      <c r="O217" s="200"/>
      <c r="P217" s="201">
        <f>SUM(P218:P220)</f>
        <v>0</v>
      </c>
      <c r="Q217" s="200"/>
      <c r="R217" s="201">
        <f>SUM(R218:R220)</f>
        <v>0.00572881</v>
      </c>
      <c r="S217" s="200"/>
      <c r="T217" s="202">
        <f>SUM(T218:T220)</f>
        <v>0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03" t="s">
        <v>80</v>
      </c>
      <c r="AT217" s="204" t="s">
        <v>71</v>
      </c>
      <c r="AU217" s="204" t="s">
        <v>82</v>
      </c>
      <c r="AY217" s="203" t="s">
        <v>133</v>
      </c>
      <c r="BK217" s="205">
        <f>SUM(BK218:BK220)</f>
        <v>0</v>
      </c>
    </row>
    <row r="218" s="2" customFormat="1" ht="24.15" customHeight="1">
      <c r="A218" s="41"/>
      <c r="B218" s="42"/>
      <c r="C218" s="208" t="s">
        <v>206</v>
      </c>
      <c r="D218" s="208" t="s">
        <v>136</v>
      </c>
      <c r="E218" s="209" t="s">
        <v>299</v>
      </c>
      <c r="F218" s="210" t="s">
        <v>300</v>
      </c>
      <c r="G218" s="211" t="s">
        <v>155</v>
      </c>
      <c r="H218" s="212">
        <v>572.88099999999997</v>
      </c>
      <c r="I218" s="213"/>
      <c r="J218" s="214">
        <f>ROUND(I218*H218,2)</f>
        <v>0</v>
      </c>
      <c r="K218" s="210" t="s">
        <v>140</v>
      </c>
      <c r="L218" s="47"/>
      <c r="M218" s="215" t="s">
        <v>19</v>
      </c>
      <c r="N218" s="216" t="s">
        <v>43</v>
      </c>
      <c r="O218" s="87"/>
      <c r="P218" s="217">
        <f>O218*H218</f>
        <v>0</v>
      </c>
      <c r="Q218" s="217">
        <v>1.0000000000000001E-05</v>
      </c>
      <c r="R218" s="217">
        <f>Q218*H218</f>
        <v>0.00572881</v>
      </c>
      <c r="S218" s="217">
        <v>0</v>
      </c>
      <c r="T218" s="218">
        <f>S218*H218</f>
        <v>0</v>
      </c>
      <c r="U218" s="41"/>
      <c r="V218" s="41"/>
      <c r="W218" s="41"/>
      <c r="X218" s="41"/>
      <c r="Y218" s="41"/>
      <c r="Z218" s="41"/>
      <c r="AA218" s="41"/>
      <c r="AB218" s="41"/>
      <c r="AC218" s="41"/>
      <c r="AD218" s="41"/>
      <c r="AE218" s="41"/>
      <c r="AR218" s="219" t="s">
        <v>141</v>
      </c>
      <c r="AT218" s="219" t="s">
        <v>136</v>
      </c>
      <c r="AU218" s="219" t="s">
        <v>134</v>
      </c>
      <c r="AY218" s="20" t="s">
        <v>133</v>
      </c>
      <c r="BE218" s="220">
        <f>IF(N218="základní",J218,0)</f>
        <v>0</v>
      </c>
      <c r="BF218" s="220">
        <f>IF(N218="snížená",J218,0)</f>
        <v>0</v>
      </c>
      <c r="BG218" s="220">
        <f>IF(N218="zákl. přenesená",J218,0)</f>
        <v>0</v>
      </c>
      <c r="BH218" s="220">
        <f>IF(N218="sníž. přenesená",J218,0)</f>
        <v>0</v>
      </c>
      <c r="BI218" s="220">
        <f>IF(N218="nulová",J218,0)</f>
        <v>0</v>
      </c>
      <c r="BJ218" s="20" t="s">
        <v>80</v>
      </c>
      <c r="BK218" s="220">
        <f>ROUND(I218*H218,2)</f>
        <v>0</v>
      </c>
      <c r="BL218" s="20" t="s">
        <v>141</v>
      </c>
      <c r="BM218" s="219" t="s">
        <v>301</v>
      </c>
    </row>
    <row r="219" s="2" customFormat="1">
      <c r="A219" s="41"/>
      <c r="B219" s="42"/>
      <c r="C219" s="43"/>
      <c r="D219" s="221" t="s">
        <v>143</v>
      </c>
      <c r="E219" s="43"/>
      <c r="F219" s="222" t="s">
        <v>302</v>
      </c>
      <c r="G219" s="43"/>
      <c r="H219" s="43"/>
      <c r="I219" s="223"/>
      <c r="J219" s="43"/>
      <c r="K219" s="43"/>
      <c r="L219" s="47"/>
      <c r="M219" s="224"/>
      <c r="N219" s="225"/>
      <c r="O219" s="87"/>
      <c r="P219" s="87"/>
      <c r="Q219" s="87"/>
      <c r="R219" s="87"/>
      <c r="S219" s="87"/>
      <c r="T219" s="88"/>
      <c r="U219" s="41"/>
      <c r="V219" s="41"/>
      <c r="W219" s="41"/>
      <c r="X219" s="41"/>
      <c r="Y219" s="41"/>
      <c r="Z219" s="41"/>
      <c r="AA219" s="41"/>
      <c r="AB219" s="41"/>
      <c r="AC219" s="41"/>
      <c r="AD219" s="41"/>
      <c r="AE219" s="41"/>
      <c r="AT219" s="20" t="s">
        <v>143</v>
      </c>
      <c r="AU219" s="20" t="s">
        <v>134</v>
      </c>
    </row>
    <row r="220" s="2" customFormat="1">
      <c r="A220" s="41"/>
      <c r="B220" s="42"/>
      <c r="C220" s="43"/>
      <c r="D220" s="226" t="s">
        <v>145</v>
      </c>
      <c r="E220" s="43"/>
      <c r="F220" s="227" t="s">
        <v>303</v>
      </c>
      <c r="G220" s="43"/>
      <c r="H220" s="43"/>
      <c r="I220" s="223"/>
      <c r="J220" s="43"/>
      <c r="K220" s="43"/>
      <c r="L220" s="47"/>
      <c r="M220" s="224"/>
      <c r="N220" s="225"/>
      <c r="O220" s="87"/>
      <c r="P220" s="87"/>
      <c r="Q220" s="87"/>
      <c r="R220" s="87"/>
      <c r="S220" s="87"/>
      <c r="T220" s="88"/>
      <c r="U220" s="41"/>
      <c r="V220" s="41"/>
      <c r="W220" s="41"/>
      <c r="X220" s="41"/>
      <c r="Y220" s="41"/>
      <c r="Z220" s="41"/>
      <c r="AA220" s="41"/>
      <c r="AB220" s="41"/>
      <c r="AC220" s="41"/>
      <c r="AD220" s="41"/>
      <c r="AE220" s="41"/>
      <c r="AT220" s="20" t="s">
        <v>145</v>
      </c>
      <c r="AU220" s="20" t="s">
        <v>134</v>
      </c>
    </row>
    <row r="221" s="12" customFormat="1" ht="20.88" customHeight="1">
      <c r="A221" s="12"/>
      <c r="B221" s="192"/>
      <c r="C221" s="193"/>
      <c r="D221" s="194" t="s">
        <v>71</v>
      </c>
      <c r="E221" s="206" t="s">
        <v>304</v>
      </c>
      <c r="F221" s="206" t="s">
        <v>305</v>
      </c>
      <c r="G221" s="193"/>
      <c r="H221" s="193"/>
      <c r="I221" s="196"/>
      <c r="J221" s="207">
        <f>BK221</f>
        <v>0</v>
      </c>
      <c r="K221" s="193"/>
      <c r="L221" s="198"/>
      <c r="M221" s="199"/>
      <c r="N221" s="200"/>
      <c r="O221" s="200"/>
      <c r="P221" s="201">
        <f>SUM(P222:P225)</f>
        <v>0</v>
      </c>
      <c r="Q221" s="200"/>
      <c r="R221" s="201">
        <f>SUM(R222:R225)</f>
        <v>0</v>
      </c>
      <c r="S221" s="200"/>
      <c r="T221" s="202">
        <f>SUM(T222:T225)</f>
        <v>0.33000000000000002</v>
      </c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R221" s="203" t="s">
        <v>80</v>
      </c>
      <c r="AT221" s="204" t="s">
        <v>71</v>
      </c>
      <c r="AU221" s="204" t="s">
        <v>82</v>
      </c>
      <c r="AY221" s="203" t="s">
        <v>133</v>
      </c>
      <c r="BK221" s="205">
        <f>SUM(BK222:BK225)</f>
        <v>0</v>
      </c>
    </row>
    <row r="222" s="2" customFormat="1" ht="24.15" customHeight="1">
      <c r="A222" s="41"/>
      <c r="B222" s="42"/>
      <c r="C222" s="208" t="s">
        <v>306</v>
      </c>
      <c r="D222" s="208" t="s">
        <v>136</v>
      </c>
      <c r="E222" s="209" t="s">
        <v>307</v>
      </c>
      <c r="F222" s="210" t="s">
        <v>308</v>
      </c>
      <c r="G222" s="211" t="s">
        <v>205</v>
      </c>
      <c r="H222" s="212">
        <v>3</v>
      </c>
      <c r="I222" s="213"/>
      <c r="J222" s="214">
        <f>ROUND(I222*H222,2)</f>
        <v>0</v>
      </c>
      <c r="K222" s="210" t="s">
        <v>140</v>
      </c>
      <c r="L222" s="47"/>
      <c r="M222" s="215" t="s">
        <v>19</v>
      </c>
      <c r="N222" s="216" t="s">
        <v>43</v>
      </c>
      <c r="O222" s="87"/>
      <c r="P222" s="217">
        <f>O222*H222</f>
        <v>0</v>
      </c>
      <c r="Q222" s="217">
        <v>0</v>
      </c>
      <c r="R222" s="217">
        <f>Q222*H222</f>
        <v>0</v>
      </c>
      <c r="S222" s="217">
        <v>0.11</v>
      </c>
      <c r="T222" s="218">
        <f>S222*H222</f>
        <v>0.33000000000000002</v>
      </c>
      <c r="U222" s="41"/>
      <c r="V222" s="41"/>
      <c r="W222" s="41"/>
      <c r="X222" s="41"/>
      <c r="Y222" s="41"/>
      <c r="Z222" s="41"/>
      <c r="AA222" s="41"/>
      <c r="AB222" s="41"/>
      <c r="AC222" s="41"/>
      <c r="AD222" s="41"/>
      <c r="AE222" s="41"/>
      <c r="AR222" s="219" t="s">
        <v>141</v>
      </c>
      <c r="AT222" s="219" t="s">
        <v>136</v>
      </c>
      <c r="AU222" s="219" t="s">
        <v>134</v>
      </c>
      <c r="AY222" s="20" t="s">
        <v>133</v>
      </c>
      <c r="BE222" s="220">
        <f>IF(N222="základní",J222,0)</f>
        <v>0</v>
      </c>
      <c r="BF222" s="220">
        <f>IF(N222="snížená",J222,0)</f>
        <v>0</v>
      </c>
      <c r="BG222" s="220">
        <f>IF(N222="zákl. přenesená",J222,0)</f>
        <v>0</v>
      </c>
      <c r="BH222" s="220">
        <f>IF(N222="sníž. přenesená",J222,0)</f>
        <v>0</v>
      </c>
      <c r="BI222" s="220">
        <f>IF(N222="nulová",J222,0)</f>
        <v>0</v>
      </c>
      <c r="BJ222" s="20" t="s">
        <v>80</v>
      </c>
      <c r="BK222" s="220">
        <f>ROUND(I222*H222,2)</f>
        <v>0</v>
      </c>
      <c r="BL222" s="20" t="s">
        <v>141</v>
      </c>
      <c r="BM222" s="219" t="s">
        <v>309</v>
      </c>
    </row>
    <row r="223" s="2" customFormat="1">
      <c r="A223" s="41"/>
      <c r="B223" s="42"/>
      <c r="C223" s="43"/>
      <c r="D223" s="221" t="s">
        <v>143</v>
      </c>
      <c r="E223" s="43"/>
      <c r="F223" s="222" t="s">
        <v>310</v>
      </c>
      <c r="G223" s="43"/>
      <c r="H223" s="43"/>
      <c r="I223" s="223"/>
      <c r="J223" s="43"/>
      <c r="K223" s="43"/>
      <c r="L223" s="47"/>
      <c r="M223" s="224"/>
      <c r="N223" s="225"/>
      <c r="O223" s="87"/>
      <c r="P223" s="87"/>
      <c r="Q223" s="87"/>
      <c r="R223" s="87"/>
      <c r="S223" s="87"/>
      <c r="T223" s="88"/>
      <c r="U223" s="41"/>
      <c r="V223" s="41"/>
      <c r="W223" s="41"/>
      <c r="X223" s="41"/>
      <c r="Y223" s="41"/>
      <c r="Z223" s="41"/>
      <c r="AA223" s="41"/>
      <c r="AB223" s="41"/>
      <c r="AC223" s="41"/>
      <c r="AD223" s="41"/>
      <c r="AE223" s="41"/>
      <c r="AT223" s="20" t="s">
        <v>143</v>
      </c>
      <c r="AU223" s="20" t="s">
        <v>134</v>
      </c>
    </row>
    <row r="224" s="2" customFormat="1">
      <c r="A224" s="41"/>
      <c r="B224" s="42"/>
      <c r="C224" s="43"/>
      <c r="D224" s="226" t="s">
        <v>145</v>
      </c>
      <c r="E224" s="43"/>
      <c r="F224" s="227" t="s">
        <v>311</v>
      </c>
      <c r="G224" s="43"/>
      <c r="H224" s="43"/>
      <c r="I224" s="223"/>
      <c r="J224" s="43"/>
      <c r="K224" s="43"/>
      <c r="L224" s="47"/>
      <c r="M224" s="224"/>
      <c r="N224" s="225"/>
      <c r="O224" s="87"/>
      <c r="P224" s="87"/>
      <c r="Q224" s="87"/>
      <c r="R224" s="87"/>
      <c r="S224" s="87"/>
      <c r="T224" s="88"/>
      <c r="U224" s="41"/>
      <c r="V224" s="41"/>
      <c r="W224" s="41"/>
      <c r="X224" s="41"/>
      <c r="Y224" s="41"/>
      <c r="Z224" s="41"/>
      <c r="AA224" s="41"/>
      <c r="AB224" s="41"/>
      <c r="AC224" s="41"/>
      <c r="AD224" s="41"/>
      <c r="AE224" s="41"/>
      <c r="AT224" s="20" t="s">
        <v>145</v>
      </c>
      <c r="AU224" s="20" t="s">
        <v>134</v>
      </c>
    </row>
    <row r="225" s="13" customFormat="1">
      <c r="A225" s="13"/>
      <c r="B225" s="228"/>
      <c r="C225" s="229"/>
      <c r="D225" s="221" t="s">
        <v>147</v>
      </c>
      <c r="E225" s="230" t="s">
        <v>19</v>
      </c>
      <c r="F225" s="231" t="s">
        <v>312</v>
      </c>
      <c r="G225" s="229"/>
      <c r="H225" s="232">
        <v>3</v>
      </c>
      <c r="I225" s="233"/>
      <c r="J225" s="229"/>
      <c r="K225" s="229"/>
      <c r="L225" s="234"/>
      <c r="M225" s="235"/>
      <c r="N225" s="236"/>
      <c r="O225" s="236"/>
      <c r="P225" s="236"/>
      <c r="Q225" s="236"/>
      <c r="R225" s="236"/>
      <c r="S225" s="236"/>
      <c r="T225" s="237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38" t="s">
        <v>147</v>
      </c>
      <c r="AU225" s="238" t="s">
        <v>134</v>
      </c>
      <c r="AV225" s="13" t="s">
        <v>82</v>
      </c>
      <c r="AW225" s="13" t="s">
        <v>33</v>
      </c>
      <c r="AX225" s="13" t="s">
        <v>80</v>
      </c>
      <c r="AY225" s="238" t="s">
        <v>133</v>
      </c>
    </row>
    <row r="226" s="12" customFormat="1" ht="20.88" customHeight="1">
      <c r="A226" s="12"/>
      <c r="B226" s="192"/>
      <c r="C226" s="193"/>
      <c r="D226" s="194" t="s">
        <v>71</v>
      </c>
      <c r="E226" s="206" t="s">
        <v>313</v>
      </c>
      <c r="F226" s="206" t="s">
        <v>314</v>
      </c>
      <c r="G226" s="193"/>
      <c r="H226" s="193"/>
      <c r="I226" s="196"/>
      <c r="J226" s="207">
        <f>BK226</f>
        <v>0</v>
      </c>
      <c r="K226" s="193"/>
      <c r="L226" s="198"/>
      <c r="M226" s="199"/>
      <c r="N226" s="200"/>
      <c r="O226" s="200"/>
      <c r="P226" s="201">
        <f>SUM(P227:P234)</f>
        <v>0</v>
      </c>
      <c r="Q226" s="200"/>
      <c r="R226" s="201">
        <f>SUM(R227:R234)</f>
        <v>0</v>
      </c>
      <c r="S226" s="200"/>
      <c r="T226" s="202">
        <f>SUM(T227:T234)</f>
        <v>48.345806800000005</v>
      </c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R226" s="203" t="s">
        <v>80</v>
      </c>
      <c r="AT226" s="204" t="s">
        <v>71</v>
      </c>
      <c r="AU226" s="204" t="s">
        <v>82</v>
      </c>
      <c r="AY226" s="203" t="s">
        <v>133</v>
      </c>
      <c r="BK226" s="205">
        <f>SUM(BK227:BK234)</f>
        <v>0</v>
      </c>
    </row>
    <row r="227" s="2" customFormat="1" ht="37.8" customHeight="1">
      <c r="A227" s="41"/>
      <c r="B227" s="42"/>
      <c r="C227" s="208" t="s">
        <v>212</v>
      </c>
      <c r="D227" s="208" t="s">
        <v>136</v>
      </c>
      <c r="E227" s="209" t="s">
        <v>315</v>
      </c>
      <c r="F227" s="210" t="s">
        <v>316</v>
      </c>
      <c r="G227" s="211" t="s">
        <v>155</v>
      </c>
      <c r="H227" s="212">
        <v>2912.3980000000001</v>
      </c>
      <c r="I227" s="213"/>
      <c r="J227" s="214">
        <f>ROUND(I227*H227,2)</f>
        <v>0</v>
      </c>
      <c r="K227" s="210" t="s">
        <v>140</v>
      </c>
      <c r="L227" s="47"/>
      <c r="M227" s="215" t="s">
        <v>19</v>
      </c>
      <c r="N227" s="216" t="s">
        <v>43</v>
      </c>
      <c r="O227" s="87"/>
      <c r="P227" s="217">
        <f>O227*H227</f>
        <v>0</v>
      </c>
      <c r="Q227" s="217">
        <v>0</v>
      </c>
      <c r="R227" s="217">
        <f>Q227*H227</f>
        <v>0</v>
      </c>
      <c r="S227" s="217">
        <v>0.014</v>
      </c>
      <c r="T227" s="218">
        <f>S227*H227</f>
        <v>40.773572000000001</v>
      </c>
      <c r="U227" s="41"/>
      <c r="V227" s="41"/>
      <c r="W227" s="41"/>
      <c r="X227" s="41"/>
      <c r="Y227" s="41"/>
      <c r="Z227" s="41"/>
      <c r="AA227" s="41"/>
      <c r="AB227" s="41"/>
      <c r="AC227" s="41"/>
      <c r="AD227" s="41"/>
      <c r="AE227" s="41"/>
      <c r="AR227" s="219" t="s">
        <v>141</v>
      </c>
      <c r="AT227" s="219" t="s">
        <v>136</v>
      </c>
      <c r="AU227" s="219" t="s">
        <v>134</v>
      </c>
      <c r="AY227" s="20" t="s">
        <v>133</v>
      </c>
      <c r="BE227" s="220">
        <f>IF(N227="základní",J227,0)</f>
        <v>0</v>
      </c>
      <c r="BF227" s="220">
        <f>IF(N227="snížená",J227,0)</f>
        <v>0</v>
      </c>
      <c r="BG227" s="220">
        <f>IF(N227="zákl. přenesená",J227,0)</f>
        <v>0</v>
      </c>
      <c r="BH227" s="220">
        <f>IF(N227="sníž. přenesená",J227,0)</f>
        <v>0</v>
      </c>
      <c r="BI227" s="220">
        <f>IF(N227="nulová",J227,0)</f>
        <v>0</v>
      </c>
      <c r="BJ227" s="20" t="s">
        <v>80</v>
      </c>
      <c r="BK227" s="220">
        <f>ROUND(I227*H227,2)</f>
        <v>0</v>
      </c>
      <c r="BL227" s="20" t="s">
        <v>141</v>
      </c>
      <c r="BM227" s="219" t="s">
        <v>317</v>
      </c>
    </row>
    <row r="228" s="2" customFormat="1">
      <c r="A228" s="41"/>
      <c r="B228" s="42"/>
      <c r="C228" s="43"/>
      <c r="D228" s="221" t="s">
        <v>143</v>
      </c>
      <c r="E228" s="43"/>
      <c r="F228" s="222" t="s">
        <v>318</v>
      </c>
      <c r="G228" s="43"/>
      <c r="H228" s="43"/>
      <c r="I228" s="223"/>
      <c r="J228" s="43"/>
      <c r="K228" s="43"/>
      <c r="L228" s="47"/>
      <c r="M228" s="224"/>
      <c r="N228" s="225"/>
      <c r="O228" s="87"/>
      <c r="P228" s="87"/>
      <c r="Q228" s="87"/>
      <c r="R228" s="87"/>
      <c r="S228" s="87"/>
      <c r="T228" s="88"/>
      <c r="U228" s="41"/>
      <c r="V228" s="41"/>
      <c r="W228" s="41"/>
      <c r="X228" s="41"/>
      <c r="Y228" s="41"/>
      <c r="Z228" s="41"/>
      <c r="AA228" s="41"/>
      <c r="AB228" s="41"/>
      <c r="AC228" s="41"/>
      <c r="AD228" s="41"/>
      <c r="AE228" s="41"/>
      <c r="AT228" s="20" t="s">
        <v>143</v>
      </c>
      <c r="AU228" s="20" t="s">
        <v>134</v>
      </c>
    </row>
    <row r="229" s="2" customFormat="1">
      <c r="A229" s="41"/>
      <c r="B229" s="42"/>
      <c r="C229" s="43"/>
      <c r="D229" s="226" t="s">
        <v>145</v>
      </c>
      <c r="E229" s="43"/>
      <c r="F229" s="227" t="s">
        <v>319</v>
      </c>
      <c r="G229" s="43"/>
      <c r="H229" s="43"/>
      <c r="I229" s="223"/>
      <c r="J229" s="43"/>
      <c r="K229" s="43"/>
      <c r="L229" s="47"/>
      <c r="M229" s="224"/>
      <c r="N229" s="225"/>
      <c r="O229" s="87"/>
      <c r="P229" s="87"/>
      <c r="Q229" s="87"/>
      <c r="R229" s="87"/>
      <c r="S229" s="87"/>
      <c r="T229" s="88"/>
      <c r="U229" s="41"/>
      <c r="V229" s="41"/>
      <c r="W229" s="41"/>
      <c r="X229" s="41"/>
      <c r="Y229" s="41"/>
      <c r="Z229" s="41"/>
      <c r="AA229" s="41"/>
      <c r="AB229" s="41"/>
      <c r="AC229" s="41"/>
      <c r="AD229" s="41"/>
      <c r="AE229" s="41"/>
      <c r="AT229" s="20" t="s">
        <v>145</v>
      </c>
      <c r="AU229" s="20" t="s">
        <v>134</v>
      </c>
    </row>
    <row r="230" s="13" customFormat="1">
      <c r="A230" s="13"/>
      <c r="B230" s="228"/>
      <c r="C230" s="229"/>
      <c r="D230" s="221" t="s">
        <v>147</v>
      </c>
      <c r="E230" s="230" t="s">
        <v>19</v>
      </c>
      <c r="F230" s="231" t="s">
        <v>320</v>
      </c>
      <c r="G230" s="229"/>
      <c r="H230" s="232">
        <v>2912.3980000000001</v>
      </c>
      <c r="I230" s="233"/>
      <c r="J230" s="229"/>
      <c r="K230" s="229"/>
      <c r="L230" s="234"/>
      <c r="M230" s="235"/>
      <c r="N230" s="236"/>
      <c r="O230" s="236"/>
      <c r="P230" s="236"/>
      <c r="Q230" s="236"/>
      <c r="R230" s="236"/>
      <c r="S230" s="236"/>
      <c r="T230" s="237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38" t="s">
        <v>147</v>
      </c>
      <c r="AU230" s="238" t="s">
        <v>134</v>
      </c>
      <c r="AV230" s="13" t="s">
        <v>82</v>
      </c>
      <c r="AW230" s="13" t="s">
        <v>33</v>
      </c>
      <c r="AX230" s="13" t="s">
        <v>80</v>
      </c>
      <c r="AY230" s="238" t="s">
        <v>133</v>
      </c>
    </row>
    <row r="231" s="2" customFormat="1" ht="24.15" customHeight="1">
      <c r="A231" s="41"/>
      <c r="B231" s="42"/>
      <c r="C231" s="208" t="s">
        <v>7</v>
      </c>
      <c r="D231" s="208" t="s">
        <v>136</v>
      </c>
      <c r="E231" s="209" t="s">
        <v>321</v>
      </c>
      <c r="F231" s="210" t="s">
        <v>322</v>
      </c>
      <c r="G231" s="211" t="s">
        <v>155</v>
      </c>
      <c r="H231" s="212">
        <v>2912.3980000000001</v>
      </c>
      <c r="I231" s="213"/>
      <c r="J231" s="214">
        <f>ROUND(I231*H231,2)</f>
        <v>0</v>
      </c>
      <c r="K231" s="210" t="s">
        <v>140</v>
      </c>
      <c r="L231" s="47"/>
      <c r="M231" s="215" t="s">
        <v>19</v>
      </c>
      <c r="N231" s="216" t="s">
        <v>43</v>
      </c>
      <c r="O231" s="87"/>
      <c r="P231" s="217">
        <f>O231*H231</f>
        <v>0</v>
      </c>
      <c r="Q231" s="217">
        <v>0</v>
      </c>
      <c r="R231" s="217">
        <f>Q231*H231</f>
        <v>0</v>
      </c>
      <c r="S231" s="217">
        <v>0.0025999999999999999</v>
      </c>
      <c r="T231" s="218">
        <f>S231*H231</f>
        <v>7.5722348000000004</v>
      </c>
      <c r="U231" s="41"/>
      <c r="V231" s="41"/>
      <c r="W231" s="41"/>
      <c r="X231" s="41"/>
      <c r="Y231" s="41"/>
      <c r="Z231" s="41"/>
      <c r="AA231" s="41"/>
      <c r="AB231" s="41"/>
      <c r="AC231" s="41"/>
      <c r="AD231" s="41"/>
      <c r="AE231" s="41"/>
      <c r="AR231" s="219" t="s">
        <v>141</v>
      </c>
      <c r="AT231" s="219" t="s">
        <v>136</v>
      </c>
      <c r="AU231" s="219" t="s">
        <v>134</v>
      </c>
      <c r="AY231" s="20" t="s">
        <v>133</v>
      </c>
      <c r="BE231" s="220">
        <f>IF(N231="základní",J231,0)</f>
        <v>0</v>
      </c>
      <c r="BF231" s="220">
        <f>IF(N231="snížená",J231,0)</f>
        <v>0</v>
      </c>
      <c r="BG231" s="220">
        <f>IF(N231="zákl. přenesená",J231,0)</f>
        <v>0</v>
      </c>
      <c r="BH231" s="220">
        <f>IF(N231="sníž. přenesená",J231,0)</f>
        <v>0</v>
      </c>
      <c r="BI231" s="220">
        <f>IF(N231="nulová",J231,0)</f>
        <v>0</v>
      </c>
      <c r="BJ231" s="20" t="s">
        <v>80</v>
      </c>
      <c r="BK231" s="220">
        <f>ROUND(I231*H231,2)</f>
        <v>0</v>
      </c>
      <c r="BL231" s="20" t="s">
        <v>141</v>
      </c>
      <c r="BM231" s="219" t="s">
        <v>323</v>
      </c>
    </row>
    <row r="232" s="2" customFormat="1">
      <c r="A232" s="41"/>
      <c r="B232" s="42"/>
      <c r="C232" s="43"/>
      <c r="D232" s="221" t="s">
        <v>143</v>
      </c>
      <c r="E232" s="43"/>
      <c r="F232" s="222" t="s">
        <v>324</v>
      </c>
      <c r="G232" s="43"/>
      <c r="H232" s="43"/>
      <c r="I232" s="223"/>
      <c r="J232" s="43"/>
      <c r="K232" s="43"/>
      <c r="L232" s="47"/>
      <c r="M232" s="224"/>
      <c r="N232" s="225"/>
      <c r="O232" s="87"/>
      <c r="P232" s="87"/>
      <c r="Q232" s="87"/>
      <c r="R232" s="87"/>
      <c r="S232" s="87"/>
      <c r="T232" s="88"/>
      <c r="U232" s="41"/>
      <c r="V232" s="41"/>
      <c r="W232" s="41"/>
      <c r="X232" s="41"/>
      <c r="Y232" s="41"/>
      <c r="Z232" s="41"/>
      <c r="AA232" s="41"/>
      <c r="AB232" s="41"/>
      <c r="AC232" s="41"/>
      <c r="AD232" s="41"/>
      <c r="AE232" s="41"/>
      <c r="AT232" s="20" t="s">
        <v>143</v>
      </c>
      <c r="AU232" s="20" t="s">
        <v>134</v>
      </c>
    </row>
    <row r="233" s="2" customFormat="1">
      <c r="A233" s="41"/>
      <c r="B233" s="42"/>
      <c r="C233" s="43"/>
      <c r="D233" s="226" t="s">
        <v>145</v>
      </c>
      <c r="E233" s="43"/>
      <c r="F233" s="227" t="s">
        <v>325</v>
      </c>
      <c r="G233" s="43"/>
      <c r="H233" s="43"/>
      <c r="I233" s="223"/>
      <c r="J233" s="43"/>
      <c r="K233" s="43"/>
      <c r="L233" s="47"/>
      <c r="M233" s="224"/>
      <c r="N233" s="225"/>
      <c r="O233" s="87"/>
      <c r="P233" s="87"/>
      <c r="Q233" s="87"/>
      <c r="R233" s="87"/>
      <c r="S233" s="87"/>
      <c r="T233" s="88"/>
      <c r="U233" s="41"/>
      <c r="V233" s="41"/>
      <c r="W233" s="41"/>
      <c r="X233" s="41"/>
      <c r="Y233" s="41"/>
      <c r="Z233" s="41"/>
      <c r="AA233" s="41"/>
      <c r="AB233" s="41"/>
      <c r="AC233" s="41"/>
      <c r="AD233" s="41"/>
      <c r="AE233" s="41"/>
      <c r="AT233" s="20" t="s">
        <v>145</v>
      </c>
      <c r="AU233" s="20" t="s">
        <v>134</v>
      </c>
    </row>
    <row r="234" s="13" customFormat="1">
      <c r="A234" s="13"/>
      <c r="B234" s="228"/>
      <c r="C234" s="229"/>
      <c r="D234" s="221" t="s">
        <v>147</v>
      </c>
      <c r="E234" s="230" t="s">
        <v>19</v>
      </c>
      <c r="F234" s="231" t="s">
        <v>326</v>
      </c>
      <c r="G234" s="229"/>
      <c r="H234" s="232">
        <v>2912.3980000000001</v>
      </c>
      <c r="I234" s="233"/>
      <c r="J234" s="229"/>
      <c r="K234" s="229"/>
      <c r="L234" s="234"/>
      <c r="M234" s="235"/>
      <c r="N234" s="236"/>
      <c r="O234" s="236"/>
      <c r="P234" s="236"/>
      <c r="Q234" s="236"/>
      <c r="R234" s="236"/>
      <c r="S234" s="236"/>
      <c r="T234" s="237"/>
      <c r="U234" s="13"/>
      <c r="V234" s="13"/>
      <c r="W234" s="13"/>
      <c r="X234" s="13"/>
      <c r="Y234" s="13"/>
      <c r="Z234" s="13"/>
      <c r="AA234" s="13"/>
      <c r="AB234" s="13"/>
      <c r="AC234" s="13"/>
      <c r="AD234" s="13"/>
      <c r="AE234" s="13"/>
      <c r="AT234" s="238" t="s">
        <v>147</v>
      </c>
      <c r="AU234" s="238" t="s">
        <v>134</v>
      </c>
      <c r="AV234" s="13" t="s">
        <v>82</v>
      </c>
      <c r="AW234" s="13" t="s">
        <v>33</v>
      </c>
      <c r="AX234" s="13" t="s">
        <v>80</v>
      </c>
      <c r="AY234" s="238" t="s">
        <v>133</v>
      </c>
    </row>
    <row r="235" s="12" customFormat="1" ht="20.88" customHeight="1">
      <c r="A235" s="12"/>
      <c r="B235" s="192"/>
      <c r="C235" s="193"/>
      <c r="D235" s="194" t="s">
        <v>71</v>
      </c>
      <c r="E235" s="206" t="s">
        <v>327</v>
      </c>
      <c r="F235" s="206" t="s">
        <v>328</v>
      </c>
      <c r="G235" s="193"/>
      <c r="H235" s="193"/>
      <c r="I235" s="196"/>
      <c r="J235" s="207">
        <f>BK235</f>
        <v>0</v>
      </c>
      <c r="K235" s="193"/>
      <c r="L235" s="198"/>
      <c r="M235" s="199"/>
      <c r="N235" s="200"/>
      <c r="O235" s="200"/>
      <c r="P235" s="201">
        <f>SUM(P236:P238)</f>
        <v>0</v>
      </c>
      <c r="Q235" s="200"/>
      <c r="R235" s="201">
        <f>SUM(R236:R238)</f>
        <v>1.3707034</v>
      </c>
      <c r="S235" s="200"/>
      <c r="T235" s="202">
        <f>SUM(T236:T238)</f>
        <v>1.3544499999999999</v>
      </c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R235" s="203" t="s">
        <v>80</v>
      </c>
      <c r="AT235" s="204" t="s">
        <v>71</v>
      </c>
      <c r="AU235" s="204" t="s">
        <v>82</v>
      </c>
      <c r="AY235" s="203" t="s">
        <v>133</v>
      </c>
      <c r="BK235" s="205">
        <f>SUM(BK236:BK238)</f>
        <v>0</v>
      </c>
    </row>
    <row r="236" s="2" customFormat="1" ht="24.15" customHeight="1">
      <c r="A236" s="41"/>
      <c r="B236" s="42"/>
      <c r="C236" s="208" t="s">
        <v>329</v>
      </c>
      <c r="D236" s="208" t="s">
        <v>136</v>
      </c>
      <c r="E236" s="209" t="s">
        <v>330</v>
      </c>
      <c r="F236" s="210" t="s">
        <v>331</v>
      </c>
      <c r="G236" s="211" t="s">
        <v>155</v>
      </c>
      <c r="H236" s="212">
        <v>270.88999999999999</v>
      </c>
      <c r="I236" s="213"/>
      <c r="J236" s="214">
        <f>ROUND(I236*H236,2)</f>
        <v>0</v>
      </c>
      <c r="K236" s="210" t="s">
        <v>140</v>
      </c>
      <c r="L236" s="47"/>
      <c r="M236" s="215" t="s">
        <v>19</v>
      </c>
      <c r="N236" s="216" t="s">
        <v>43</v>
      </c>
      <c r="O236" s="87"/>
      <c r="P236" s="217">
        <f>O236*H236</f>
        <v>0</v>
      </c>
      <c r="Q236" s="217">
        <v>0.0050600000000000003</v>
      </c>
      <c r="R236" s="217">
        <f>Q236*H236</f>
        <v>1.3707034</v>
      </c>
      <c r="S236" s="217">
        <v>0.0050000000000000001</v>
      </c>
      <c r="T236" s="218">
        <f>S236*H236</f>
        <v>1.3544499999999999</v>
      </c>
      <c r="U236" s="41"/>
      <c r="V236" s="41"/>
      <c r="W236" s="41"/>
      <c r="X236" s="41"/>
      <c r="Y236" s="41"/>
      <c r="Z236" s="41"/>
      <c r="AA236" s="41"/>
      <c r="AB236" s="41"/>
      <c r="AC236" s="41"/>
      <c r="AD236" s="41"/>
      <c r="AE236" s="41"/>
      <c r="AR236" s="219" t="s">
        <v>141</v>
      </c>
      <c r="AT236" s="219" t="s">
        <v>136</v>
      </c>
      <c r="AU236" s="219" t="s">
        <v>134</v>
      </c>
      <c r="AY236" s="20" t="s">
        <v>133</v>
      </c>
      <c r="BE236" s="220">
        <f>IF(N236="základní",J236,0)</f>
        <v>0</v>
      </c>
      <c r="BF236" s="220">
        <f>IF(N236="snížená",J236,0)</f>
        <v>0</v>
      </c>
      <c r="BG236" s="220">
        <f>IF(N236="zákl. přenesená",J236,0)</f>
        <v>0</v>
      </c>
      <c r="BH236" s="220">
        <f>IF(N236="sníž. přenesená",J236,0)</f>
        <v>0</v>
      </c>
      <c r="BI236" s="220">
        <f>IF(N236="nulová",J236,0)</f>
        <v>0</v>
      </c>
      <c r="BJ236" s="20" t="s">
        <v>80</v>
      </c>
      <c r="BK236" s="220">
        <f>ROUND(I236*H236,2)</f>
        <v>0</v>
      </c>
      <c r="BL236" s="20" t="s">
        <v>141</v>
      </c>
      <c r="BM236" s="219" t="s">
        <v>82</v>
      </c>
    </row>
    <row r="237" s="2" customFormat="1">
      <c r="A237" s="41"/>
      <c r="B237" s="42"/>
      <c r="C237" s="43"/>
      <c r="D237" s="221" t="s">
        <v>143</v>
      </c>
      <c r="E237" s="43"/>
      <c r="F237" s="222" t="s">
        <v>332</v>
      </c>
      <c r="G237" s="43"/>
      <c r="H237" s="43"/>
      <c r="I237" s="223"/>
      <c r="J237" s="43"/>
      <c r="K237" s="43"/>
      <c r="L237" s="47"/>
      <c r="M237" s="224"/>
      <c r="N237" s="225"/>
      <c r="O237" s="87"/>
      <c r="P237" s="87"/>
      <c r="Q237" s="87"/>
      <c r="R237" s="87"/>
      <c r="S237" s="87"/>
      <c r="T237" s="88"/>
      <c r="U237" s="41"/>
      <c r="V237" s="41"/>
      <c r="W237" s="41"/>
      <c r="X237" s="41"/>
      <c r="Y237" s="41"/>
      <c r="Z237" s="41"/>
      <c r="AA237" s="41"/>
      <c r="AB237" s="41"/>
      <c r="AC237" s="41"/>
      <c r="AD237" s="41"/>
      <c r="AE237" s="41"/>
      <c r="AT237" s="20" t="s">
        <v>143</v>
      </c>
      <c r="AU237" s="20" t="s">
        <v>134</v>
      </c>
    </row>
    <row r="238" s="2" customFormat="1">
      <c r="A238" s="41"/>
      <c r="B238" s="42"/>
      <c r="C238" s="43"/>
      <c r="D238" s="226" t="s">
        <v>145</v>
      </c>
      <c r="E238" s="43"/>
      <c r="F238" s="227" t="s">
        <v>333</v>
      </c>
      <c r="G238" s="43"/>
      <c r="H238" s="43"/>
      <c r="I238" s="223"/>
      <c r="J238" s="43"/>
      <c r="K238" s="43"/>
      <c r="L238" s="47"/>
      <c r="M238" s="224"/>
      <c r="N238" s="225"/>
      <c r="O238" s="87"/>
      <c r="P238" s="87"/>
      <c r="Q238" s="87"/>
      <c r="R238" s="87"/>
      <c r="S238" s="87"/>
      <c r="T238" s="88"/>
      <c r="U238" s="41"/>
      <c r="V238" s="41"/>
      <c r="W238" s="41"/>
      <c r="X238" s="41"/>
      <c r="Y238" s="41"/>
      <c r="Z238" s="41"/>
      <c r="AA238" s="41"/>
      <c r="AB238" s="41"/>
      <c r="AC238" s="41"/>
      <c r="AD238" s="41"/>
      <c r="AE238" s="41"/>
      <c r="AT238" s="20" t="s">
        <v>145</v>
      </c>
      <c r="AU238" s="20" t="s">
        <v>134</v>
      </c>
    </row>
    <row r="239" s="12" customFormat="1" ht="20.88" customHeight="1">
      <c r="A239" s="12"/>
      <c r="B239" s="192"/>
      <c r="C239" s="193"/>
      <c r="D239" s="194" t="s">
        <v>71</v>
      </c>
      <c r="E239" s="206" t="s">
        <v>334</v>
      </c>
      <c r="F239" s="206" t="s">
        <v>335</v>
      </c>
      <c r="G239" s="193"/>
      <c r="H239" s="193"/>
      <c r="I239" s="196"/>
      <c r="J239" s="207">
        <f>BK239</f>
        <v>0</v>
      </c>
      <c r="K239" s="193"/>
      <c r="L239" s="198"/>
      <c r="M239" s="199"/>
      <c r="N239" s="200"/>
      <c r="O239" s="200"/>
      <c r="P239" s="201">
        <f>P240+P254</f>
        <v>0</v>
      </c>
      <c r="Q239" s="200"/>
      <c r="R239" s="201">
        <f>R240+R254</f>
        <v>0</v>
      </c>
      <c r="S239" s="200"/>
      <c r="T239" s="202">
        <f>T240+T254</f>
        <v>0</v>
      </c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R239" s="203" t="s">
        <v>80</v>
      </c>
      <c r="AT239" s="204" t="s">
        <v>71</v>
      </c>
      <c r="AU239" s="204" t="s">
        <v>82</v>
      </c>
      <c r="AY239" s="203" t="s">
        <v>133</v>
      </c>
      <c r="BK239" s="205">
        <f>BK240+BK254</f>
        <v>0</v>
      </c>
    </row>
    <row r="240" s="17" customFormat="1" ht="20.88" customHeight="1">
      <c r="A240" s="17"/>
      <c r="B240" s="281"/>
      <c r="C240" s="282"/>
      <c r="D240" s="283" t="s">
        <v>71</v>
      </c>
      <c r="E240" s="283" t="s">
        <v>336</v>
      </c>
      <c r="F240" s="283" t="s">
        <v>337</v>
      </c>
      <c r="G240" s="282"/>
      <c r="H240" s="282"/>
      <c r="I240" s="284"/>
      <c r="J240" s="285">
        <f>BK240</f>
        <v>0</v>
      </c>
      <c r="K240" s="282"/>
      <c r="L240" s="286"/>
      <c r="M240" s="287"/>
      <c r="N240" s="288"/>
      <c r="O240" s="288"/>
      <c r="P240" s="289">
        <f>SUM(P241:P253)</f>
        <v>0</v>
      </c>
      <c r="Q240" s="288"/>
      <c r="R240" s="289">
        <f>SUM(R241:R253)</f>
        <v>0</v>
      </c>
      <c r="S240" s="288"/>
      <c r="T240" s="290">
        <f>SUM(T241:T253)</f>
        <v>0</v>
      </c>
      <c r="U240" s="17"/>
      <c r="V240" s="17"/>
      <c r="W240" s="17"/>
      <c r="X240" s="17"/>
      <c r="Y240" s="17"/>
      <c r="Z240" s="17"/>
      <c r="AA240" s="17"/>
      <c r="AB240" s="17"/>
      <c r="AC240" s="17"/>
      <c r="AD240" s="17"/>
      <c r="AE240" s="17"/>
      <c r="AR240" s="291" t="s">
        <v>80</v>
      </c>
      <c r="AT240" s="292" t="s">
        <v>71</v>
      </c>
      <c r="AU240" s="292" t="s">
        <v>134</v>
      </c>
      <c r="AY240" s="291" t="s">
        <v>133</v>
      </c>
      <c r="BK240" s="293">
        <f>SUM(BK241:BK253)</f>
        <v>0</v>
      </c>
    </row>
    <row r="241" s="2" customFormat="1" ht="24.15" customHeight="1">
      <c r="A241" s="41"/>
      <c r="B241" s="42"/>
      <c r="C241" s="208" t="s">
        <v>338</v>
      </c>
      <c r="D241" s="208" t="s">
        <v>136</v>
      </c>
      <c r="E241" s="209" t="s">
        <v>339</v>
      </c>
      <c r="F241" s="210" t="s">
        <v>340</v>
      </c>
      <c r="G241" s="211" t="s">
        <v>341</v>
      </c>
      <c r="H241" s="212">
        <v>52.938000000000002</v>
      </c>
      <c r="I241" s="213"/>
      <c r="J241" s="214">
        <f>ROUND(I241*H241,2)</f>
        <v>0</v>
      </c>
      <c r="K241" s="210" t="s">
        <v>140</v>
      </c>
      <c r="L241" s="47"/>
      <c r="M241" s="215" t="s">
        <v>19</v>
      </c>
      <c r="N241" s="216" t="s">
        <v>43</v>
      </c>
      <c r="O241" s="87"/>
      <c r="P241" s="217">
        <f>O241*H241</f>
        <v>0</v>
      </c>
      <c r="Q241" s="217">
        <v>0</v>
      </c>
      <c r="R241" s="217">
        <f>Q241*H241</f>
        <v>0</v>
      </c>
      <c r="S241" s="217">
        <v>0</v>
      </c>
      <c r="T241" s="218">
        <f>S241*H241</f>
        <v>0</v>
      </c>
      <c r="U241" s="41"/>
      <c r="V241" s="41"/>
      <c r="W241" s="41"/>
      <c r="X241" s="41"/>
      <c r="Y241" s="41"/>
      <c r="Z241" s="41"/>
      <c r="AA241" s="41"/>
      <c r="AB241" s="41"/>
      <c r="AC241" s="41"/>
      <c r="AD241" s="41"/>
      <c r="AE241" s="41"/>
      <c r="AR241" s="219" t="s">
        <v>141</v>
      </c>
      <c r="AT241" s="219" t="s">
        <v>136</v>
      </c>
      <c r="AU241" s="219" t="s">
        <v>141</v>
      </c>
      <c r="AY241" s="20" t="s">
        <v>133</v>
      </c>
      <c r="BE241" s="220">
        <f>IF(N241="základní",J241,0)</f>
        <v>0</v>
      </c>
      <c r="BF241" s="220">
        <f>IF(N241="snížená",J241,0)</f>
        <v>0</v>
      </c>
      <c r="BG241" s="220">
        <f>IF(N241="zákl. přenesená",J241,0)</f>
        <v>0</v>
      </c>
      <c r="BH241" s="220">
        <f>IF(N241="sníž. přenesená",J241,0)</f>
        <v>0</v>
      </c>
      <c r="BI241" s="220">
        <f>IF(N241="nulová",J241,0)</f>
        <v>0</v>
      </c>
      <c r="BJ241" s="20" t="s">
        <v>80</v>
      </c>
      <c r="BK241" s="220">
        <f>ROUND(I241*H241,2)</f>
        <v>0</v>
      </c>
      <c r="BL241" s="20" t="s">
        <v>141</v>
      </c>
      <c r="BM241" s="219" t="s">
        <v>342</v>
      </c>
    </row>
    <row r="242" s="2" customFormat="1">
      <c r="A242" s="41"/>
      <c r="B242" s="42"/>
      <c r="C242" s="43"/>
      <c r="D242" s="221" t="s">
        <v>143</v>
      </c>
      <c r="E242" s="43"/>
      <c r="F242" s="222" t="s">
        <v>343</v>
      </c>
      <c r="G242" s="43"/>
      <c r="H242" s="43"/>
      <c r="I242" s="223"/>
      <c r="J242" s="43"/>
      <c r="K242" s="43"/>
      <c r="L242" s="47"/>
      <c r="M242" s="224"/>
      <c r="N242" s="225"/>
      <c r="O242" s="87"/>
      <c r="P242" s="87"/>
      <c r="Q242" s="87"/>
      <c r="R242" s="87"/>
      <c r="S242" s="87"/>
      <c r="T242" s="88"/>
      <c r="U242" s="41"/>
      <c r="V242" s="41"/>
      <c r="W242" s="41"/>
      <c r="X242" s="41"/>
      <c r="Y242" s="41"/>
      <c r="Z242" s="41"/>
      <c r="AA242" s="41"/>
      <c r="AB242" s="41"/>
      <c r="AC242" s="41"/>
      <c r="AD242" s="41"/>
      <c r="AE242" s="41"/>
      <c r="AT242" s="20" t="s">
        <v>143</v>
      </c>
      <c r="AU242" s="20" t="s">
        <v>141</v>
      </c>
    </row>
    <row r="243" s="2" customFormat="1">
      <c r="A243" s="41"/>
      <c r="B243" s="42"/>
      <c r="C243" s="43"/>
      <c r="D243" s="226" t="s">
        <v>145</v>
      </c>
      <c r="E243" s="43"/>
      <c r="F243" s="227" t="s">
        <v>344</v>
      </c>
      <c r="G243" s="43"/>
      <c r="H243" s="43"/>
      <c r="I243" s="223"/>
      <c r="J243" s="43"/>
      <c r="K243" s="43"/>
      <c r="L243" s="47"/>
      <c r="M243" s="224"/>
      <c r="N243" s="225"/>
      <c r="O243" s="87"/>
      <c r="P243" s="87"/>
      <c r="Q243" s="87"/>
      <c r="R243" s="87"/>
      <c r="S243" s="87"/>
      <c r="T243" s="88"/>
      <c r="U243" s="41"/>
      <c r="V243" s="41"/>
      <c r="W243" s="41"/>
      <c r="X243" s="41"/>
      <c r="Y243" s="41"/>
      <c r="Z243" s="41"/>
      <c r="AA243" s="41"/>
      <c r="AB243" s="41"/>
      <c r="AC243" s="41"/>
      <c r="AD243" s="41"/>
      <c r="AE243" s="41"/>
      <c r="AT243" s="20" t="s">
        <v>145</v>
      </c>
      <c r="AU243" s="20" t="s">
        <v>141</v>
      </c>
    </row>
    <row r="244" s="2" customFormat="1" ht="24.15" customHeight="1">
      <c r="A244" s="41"/>
      <c r="B244" s="42"/>
      <c r="C244" s="208" t="s">
        <v>263</v>
      </c>
      <c r="D244" s="208" t="s">
        <v>136</v>
      </c>
      <c r="E244" s="209" t="s">
        <v>345</v>
      </c>
      <c r="F244" s="210" t="s">
        <v>346</v>
      </c>
      <c r="G244" s="211" t="s">
        <v>341</v>
      </c>
      <c r="H244" s="212">
        <v>52.938000000000002</v>
      </c>
      <c r="I244" s="213"/>
      <c r="J244" s="214">
        <f>ROUND(I244*H244,2)</f>
        <v>0</v>
      </c>
      <c r="K244" s="210" t="s">
        <v>140</v>
      </c>
      <c r="L244" s="47"/>
      <c r="M244" s="215" t="s">
        <v>19</v>
      </c>
      <c r="N244" s="216" t="s">
        <v>43</v>
      </c>
      <c r="O244" s="87"/>
      <c r="P244" s="217">
        <f>O244*H244</f>
        <v>0</v>
      </c>
      <c r="Q244" s="217">
        <v>0</v>
      </c>
      <c r="R244" s="217">
        <f>Q244*H244</f>
        <v>0</v>
      </c>
      <c r="S244" s="217">
        <v>0</v>
      </c>
      <c r="T244" s="218">
        <f>S244*H244</f>
        <v>0</v>
      </c>
      <c r="U244" s="41"/>
      <c r="V244" s="41"/>
      <c r="W244" s="41"/>
      <c r="X244" s="41"/>
      <c r="Y244" s="41"/>
      <c r="Z244" s="41"/>
      <c r="AA244" s="41"/>
      <c r="AB244" s="41"/>
      <c r="AC244" s="41"/>
      <c r="AD244" s="41"/>
      <c r="AE244" s="41"/>
      <c r="AR244" s="219" t="s">
        <v>141</v>
      </c>
      <c r="AT244" s="219" t="s">
        <v>136</v>
      </c>
      <c r="AU244" s="219" t="s">
        <v>141</v>
      </c>
      <c r="AY244" s="20" t="s">
        <v>133</v>
      </c>
      <c r="BE244" s="220">
        <f>IF(N244="základní",J244,0)</f>
        <v>0</v>
      </c>
      <c r="BF244" s="220">
        <f>IF(N244="snížená",J244,0)</f>
        <v>0</v>
      </c>
      <c r="BG244" s="220">
        <f>IF(N244="zákl. přenesená",J244,0)</f>
        <v>0</v>
      </c>
      <c r="BH244" s="220">
        <f>IF(N244="sníž. přenesená",J244,0)</f>
        <v>0</v>
      </c>
      <c r="BI244" s="220">
        <f>IF(N244="nulová",J244,0)</f>
        <v>0</v>
      </c>
      <c r="BJ244" s="20" t="s">
        <v>80</v>
      </c>
      <c r="BK244" s="220">
        <f>ROUND(I244*H244,2)</f>
        <v>0</v>
      </c>
      <c r="BL244" s="20" t="s">
        <v>141</v>
      </c>
      <c r="BM244" s="219" t="s">
        <v>347</v>
      </c>
    </row>
    <row r="245" s="2" customFormat="1">
      <c r="A245" s="41"/>
      <c r="B245" s="42"/>
      <c r="C245" s="43"/>
      <c r="D245" s="221" t="s">
        <v>143</v>
      </c>
      <c r="E245" s="43"/>
      <c r="F245" s="222" t="s">
        <v>348</v>
      </c>
      <c r="G245" s="43"/>
      <c r="H245" s="43"/>
      <c r="I245" s="223"/>
      <c r="J245" s="43"/>
      <c r="K245" s="43"/>
      <c r="L245" s="47"/>
      <c r="M245" s="224"/>
      <c r="N245" s="225"/>
      <c r="O245" s="87"/>
      <c r="P245" s="87"/>
      <c r="Q245" s="87"/>
      <c r="R245" s="87"/>
      <c r="S245" s="87"/>
      <c r="T245" s="88"/>
      <c r="U245" s="41"/>
      <c r="V245" s="41"/>
      <c r="W245" s="41"/>
      <c r="X245" s="41"/>
      <c r="Y245" s="41"/>
      <c r="Z245" s="41"/>
      <c r="AA245" s="41"/>
      <c r="AB245" s="41"/>
      <c r="AC245" s="41"/>
      <c r="AD245" s="41"/>
      <c r="AE245" s="41"/>
      <c r="AT245" s="20" t="s">
        <v>143</v>
      </c>
      <c r="AU245" s="20" t="s">
        <v>141</v>
      </c>
    </row>
    <row r="246" s="2" customFormat="1">
      <c r="A246" s="41"/>
      <c r="B246" s="42"/>
      <c r="C246" s="43"/>
      <c r="D246" s="226" t="s">
        <v>145</v>
      </c>
      <c r="E246" s="43"/>
      <c r="F246" s="227" t="s">
        <v>349</v>
      </c>
      <c r="G246" s="43"/>
      <c r="H246" s="43"/>
      <c r="I246" s="223"/>
      <c r="J246" s="43"/>
      <c r="K246" s="43"/>
      <c r="L246" s="47"/>
      <c r="M246" s="224"/>
      <c r="N246" s="225"/>
      <c r="O246" s="87"/>
      <c r="P246" s="87"/>
      <c r="Q246" s="87"/>
      <c r="R246" s="87"/>
      <c r="S246" s="87"/>
      <c r="T246" s="88"/>
      <c r="U246" s="41"/>
      <c r="V246" s="41"/>
      <c r="W246" s="41"/>
      <c r="X246" s="41"/>
      <c r="Y246" s="41"/>
      <c r="Z246" s="41"/>
      <c r="AA246" s="41"/>
      <c r="AB246" s="41"/>
      <c r="AC246" s="41"/>
      <c r="AD246" s="41"/>
      <c r="AE246" s="41"/>
      <c r="AT246" s="20" t="s">
        <v>145</v>
      </c>
      <c r="AU246" s="20" t="s">
        <v>141</v>
      </c>
    </row>
    <row r="247" s="2" customFormat="1" ht="24.15" customHeight="1">
      <c r="A247" s="41"/>
      <c r="B247" s="42"/>
      <c r="C247" s="208" t="s">
        <v>350</v>
      </c>
      <c r="D247" s="208" t="s">
        <v>136</v>
      </c>
      <c r="E247" s="209" t="s">
        <v>351</v>
      </c>
      <c r="F247" s="210" t="s">
        <v>352</v>
      </c>
      <c r="G247" s="211" t="s">
        <v>341</v>
      </c>
      <c r="H247" s="212">
        <v>741.13199999999995</v>
      </c>
      <c r="I247" s="213"/>
      <c r="J247" s="214">
        <f>ROUND(I247*H247,2)</f>
        <v>0</v>
      </c>
      <c r="K247" s="210" t="s">
        <v>140</v>
      </c>
      <c r="L247" s="47"/>
      <c r="M247" s="215" t="s">
        <v>19</v>
      </c>
      <c r="N247" s="216" t="s">
        <v>43</v>
      </c>
      <c r="O247" s="87"/>
      <c r="P247" s="217">
        <f>O247*H247</f>
        <v>0</v>
      </c>
      <c r="Q247" s="217">
        <v>0</v>
      </c>
      <c r="R247" s="217">
        <f>Q247*H247</f>
        <v>0</v>
      </c>
      <c r="S247" s="217">
        <v>0</v>
      </c>
      <c r="T247" s="218">
        <f>S247*H247</f>
        <v>0</v>
      </c>
      <c r="U247" s="41"/>
      <c r="V247" s="41"/>
      <c r="W247" s="41"/>
      <c r="X247" s="41"/>
      <c r="Y247" s="41"/>
      <c r="Z247" s="41"/>
      <c r="AA247" s="41"/>
      <c r="AB247" s="41"/>
      <c r="AC247" s="41"/>
      <c r="AD247" s="41"/>
      <c r="AE247" s="41"/>
      <c r="AR247" s="219" t="s">
        <v>141</v>
      </c>
      <c r="AT247" s="219" t="s">
        <v>136</v>
      </c>
      <c r="AU247" s="219" t="s">
        <v>141</v>
      </c>
      <c r="AY247" s="20" t="s">
        <v>133</v>
      </c>
      <c r="BE247" s="220">
        <f>IF(N247="základní",J247,0)</f>
        <v>0</v>
      </c>
      <c r="BF247" s="220">
        <f>IF(N247="snížená",J247,0)</f>
        <v>0</v>
      </c>
      <c r="BG247" s="220">
        <f>IF(N247="zákl. přenesená",J247,0)</f>
        <v>0</v>
      </c>
      <c r="BH247" s="220">
        <f>IF(N247="sníž. přenesená",J247,0)</f>
        <v>0</v>
      </c>
      <c r="BI247" s="220">
        <f>IF(N247="nulová",J247,0)</f>
        <v>0</v>
      </c>
      <c r="BJ247" s="20" t="s">
        <v>80</v>
      </c>
      <c r="BK247" s="220">
        <f>ROUND(I247*H247,2)</f>
        <v>0</v>
      </c>
      <c r="BL247" s="20" t="s">
        <v>141</v>
      </c>
      <c r="BM247" s="219" t="s">
        <v>353</v>
      </c>
    </row>
    <row r="248" s="2" customFormat="1">
      <c r="A248" s="41"/>
      <c r="B248" s="42"/>
      <c r="C248" s="43"/>
      <c r="D248" s="221" t="s">
        <v>143</v>
      </c>
      <c r="E248" s="43"/>
      <c r="F248" s="222" t="s">
        <v>354</v>
      </c>
      <c r="G248" s="43"/>
      <c r="H248" s="43"/>
      <c r="I248" s="223"/>
      <c r="J248" s="43"/>
      <c r="K248" s="43"/>
      <c r="L248" s="47"/>
      <c r="M248" s="224"/>
      <c r="N248" s="225"/>
      <c r="O248" s="87"/>
      <c r="P248" s="87"/>
      <c r="Q248" s="87"/>
      <c r="R248" s="87"/>
      <c r="S248" s="87"/>
      <c r="T248" s="88"/>
      <c r="U248" s="41"/>
      <c r="V248" s="41"/>
      <c r="W248" s="41"/>
      <c r="X248" s="41"/>
      <c r="Y248" s="41"/>
      <c r="Z248" s="41"/>
      <c r="AA248" s="41"/>
      <c r="AB248" s="41"/>
      <c r="AC248" s="41"/>
      <c r="AD248" s="41"/>
      <c r="AE248" s="41"/>
      <c r="AT248" s="20" t="s">
        <v>143</v>
      </c>
      <c r="AU248" s="20" t="s">
        <v>141</v>
      </c>
    </row>
    <row r="249" s="2" customFormat="1">
      <c r="A249" s="41"/>
      <c r="B249" s="42"/>
      <c r="C249" s="43"/>
      <c r="D249" s="226" t="s">
        <v>145</v>
      </c>
      <c r="E249" s="43"/>
      <c r="F249" s="227" t="s">
        <v>355</v>
      </c>
      <c r="G249" s="43"/>
      <c r="H249" s="43"/>
      <c r="I249" s="223"/>
      <c r="J249" s="43"/>
      <c r="K249" s="43"/>
      <c r="L249" s="47"/>
      <c r="M249" s="224"/>
      <c r="N249" s="225"/>
      <c r="O249" s="87"/>
      <c r="P249" s="87"/>
      <c r="Q249" s="87"/>
      <c r="R249" s="87"/>
      <c r="S249" s="87"/>
      <c r="T249" s="88"/>
      <c r="U249" s="41"/>
      <c r="V249" s="41"/>
      <c r="W249" s="41"/>
      <c r="X249" s="41"/>
      <c r="Y249" s="41"/>
      <c r="Z249" s="41"/>
      <c r="AA249" s="41"/>
      <c r="AB249" s="41"/>
      <c r="AC249" s="41"/>
      <c r="AD249" s="41"/>
      <c r="AE249" s="41"/>
      <c r="AT249" s="20" t="s">
        <v>145</v>
      </c>
      <c r="AU249" s="20" t="s">
        <v>141</v>
      </c>
    </row>
    <row r="250" s="13" customFormat="1">
      <c r="A250" s="13"/>
      <c r="B250" s="228"/>
      <c r="C250" s="229"/>
      <c r="D250" s="221" t="s">
        <v>147</v>
      </c>
      <c r="E250" s="229"/>
      <c r="F250" s="231" t="s">
        <v>356</v>
      </c>
      <c r="G250" s="229"/>
      <c r="H250" s="232">
        <v>741.13199999999995</v>
      </c>
      <c r="I250" s="233"/>
      <c r="J250" s="229"/>
      <c r="K250" s="229"/>
      <c r="L250" s="234"/>
      <c r="M250" s="235"/>
      <c r="N250" s="236"/>
      <c r="O250" s="236"/>
      <c r="P250" s="236"/>
      <c r="Q250" s="236"/>
      <c r="R250" s="236"/>
      <c r="S250" s="236"/>
      <c r="T250" s="237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38" t="s">
        <v>147</v>
      </c>
      <c r="AU250" s="238" t="s">
        <v>141</v>
      </c>
      <c r="AV250" s="13" t="s">
        <v>82</v>
      </c>
      <c r="AW250" s="13" t="s">
        <v>4</v>
      </c>
      <c r="AX250" s="13" t="s">
        <v>80</v>
      </c>
      <c r="AY250" s="238" t="s">
        <v>133</v>
      </c>
    </row>
    <row r="251" s="2" customFormat="1" ht="44.25" customHeight="1">
      <c r="A251" s="41"/>
      <c r="B251" s="42"/>
      <c r="C251" s="208" t="s">
        <v>272</v>
      </c>
      <c r="D251" s="208" t="s">
        <v>136</v>
      </c>
      <c r="E251" s="209" t="s">
        <v>357</v>
      </c>
      <c r="F251" s="210" t="s">
        <v>358</v>
      </c>
      <c r="G251" s="211" t="s">
        <v>341</v>
      </c>
      <c r="H251" s="212">
        <v>52.938000000000002</v>
      </c>
      <c r="I251" s="213"/>
      <c r="J251" s="214">
        <f>ROUND(I251*H251,2)</f>
        <v>0</v>
      </c>
      <c r="K251" s="210" t="s">
        <v>140</v>
      </c>
      <c r="L251" s="47"/>
      <c r="M251" s="215" t="s">
        <v>19</v>
      </c>
      <c r="N251" s="216" t="s">
        <v>43</v>
      </c>
      <c r="O251" s="87"/>
      <c r="P251" s="217">
        <f>O251*H251</f>
        <v>0</v>
      </c>
      <c r="Q251" s="217">
        <v>0</v>
      </c>
      <c r="R251" s="217">
        <f>Q251*H251</f>
        <v>0</v>
      </c>
      <c r="S251" s="217">
        <v>0</v>
      </c>
      <c r="T251" s="218">
        <f>S251*H251</f>
        <v>0</v>
      </c>
      <c r="U251" s="41"/>
      <c r="V251" s="41"/>
      <c r="W251" s="41"/>
      <c r="X251" s="41"/>
      <c r="Y251" s="41"/>
      <c r="Z251" s="41"/>
      <c r="AA251" s="41"/>
      <c r="AB251" s="41"/>
      <c r="AC251" s="41"/>
      <c r="AD251" s="41"/>
      <c r="AE251" s="41"/>
      <c r="AR251" s="219" t="s">
        <v>141</v>
      </c>
      <c r="AT251" s="219" t="s">
        <v>136</v>
      </c>
      <c r="AU251" s="219" t="s">
        <v>141</v>
      </c>
      <c r="AY251" s="20" t="s">
        <v>133</v>
      </c>
      <c r="BE251" s="220">
        <f>IF(N251="základní",J251,0)</f>
        <v>0</v>
      </c>
      <c r="BF251" s="220">
        <f>IF(N251="snížená",J251,0)</f>
        <v>0</v>
      </c>
      <c r="BG251" s="220">
        <f>IF(N251="zákl. přenesená",J251,0)</f>
        <v>0</v>
      </c>
      <c r="BH251" s="220">
        <f>IF(N251="sníž. přenesená",J251,0)</f>
        <v>0</v>
      </c>
      <c r="BI251" s="220">
        <f>IF(N251="nulová",J251,0)</f>
        <v>0</v>
      </c>
      <c r="BJ251" s="20" t="s">
        <v>80</v>
      </c>
      <c r="BK251" s="220">
        <f>ROUND(I251*H251,2)</f>
        <v>0</v>
      </c>
      <c r="BL251" s="20" t="s">
        <v>141</v>
      </c>
      <c r="BM251" s="219" t="s">
        <v>359</v>
      </c>
    </row>
    <row r="252" s="2" customFormat="1">
      <c r="A252" s="41"/>
      <c r="B252" s="42"/>
      <c r="C252" s="43"/>
      <c r="D252" s="221" t="s">
        <v>143</v>
      </c>
      <c r="E252" s="43"/>
      <c r="F252" s="222" t="s">
        <v>360</v>
      </c>
      <c r="G252" s="43"/>
      <c r="H252" s="43"/>
      <c r="I252" s="223"/>
      <c r="J252" s="43"/>
      <c r="K252" s="43"/>
      <c r="L252" s="47"/>
      <c r="M252" s="224"/>
      <c r="N252" s="225"/>
      <c r="O252" s="87"/>
      <c r="P252" s="87"/>
      <c r="Q252" s="87"/>
      <c r="R252" s="87"/>
      <c r="S252" s="87"/>
      <c r="T252" s="88"/>
      <c r="U252" s="41"/>
      <c r="V252" s="41"/>
      <c r="W252" s="41"/>
      <c r="X252" s="41"/>
      <c r="Y252" s="41"/>
      <c r="Z252" s="41"/>
      <c r="AA252" s="41"/>
      <c r="AB252" s="41"/>
      <c r="AC252" s="41"/>
      <c r="AD252" s="41"/>
      <c r="AE252" s="41"/>
      <c r="AT252" s="20" t="s">
        <v>143</v>
      </c>
      <c r="AU252" s="20" t="s">
        <v>141</v>
      </c>
    </row>
    <row r="253" s="2" customFormat="1">
      <c r="A253" s="41"/>
      <c r="B253" s="42"/>
      <c r="C253" s="43"/>
      <c r="D253" s="226" t="s">
        <v>145</v>
      </c>
      <c r="E253" s="43"/>
      <c r="F253" s="227" t="s">
        <v>361</v>
      </c>
      <c r="G253" s="43"/>
      <c r="H253" s="43"/>
      <c r="I253" s="223"/>
      <c r="J253" s="43"/>
      <c r="K253" s="43"/>
      <c r="L253" s="47"/>
      <c r="M253" s="224"/>
      <c r="N253" s="225"/>
      <c r="O253" s="87"/>
      <c r="P253" s="87"/>
      <c r="Q253" s="87"/>
      <c r="R253" s="87"/>
      <c r="S253" s="87"/>
      <c r="T253" s="88"/>
      <c r="U253" s="41"/>
      <c r="V253" s="41"/>
      <c r="W253" s="41"/>
      <c r="X253" s="41"/>
      <c r="Y253" s="41"/>
      <c r="Z253" s="41"/>
      <c r="AA253" s="41"/>
      <c r="AB253" s="41"/>
      <c r="AC253" s="41"/>
      <c r="AD253" s="41"/>
      <c r="AE253" s="41"/>
      <c r="AT253" s="20" t="s">
        <v>145</v>
      </c>
      <c r="AU253" s="20" t="s">
        <v>141</v>
      </c>
    </row>
    <row r="254" s="17" customFormat="1" ht="20.88" customHeight="1">
      <c r="A254" s="17"/>
      <c r="B254" s="281"/>
      <c r="C254" s="282"/>
      <c r="D254" s="283" t="s">
        <v>71</v>
      </c>
      <c r="E254" s="283" t="s">
        <v>362</v>
      </c>
      <c r="F254" s="283" t="s">
        <v>363</v>
      </c>
      <c r="G254" s="282"/>
      <c r="H254" s="282"/>
      <c r="I254" s="284"/>
      <c r="J254" s="285">
        <f>BK254</f>
        <v>0</v>
      </c>
      <c r="K254" s="282"/>
      <c r="L254" s="286"/>
      <c r="M254" s="287"/>
      <c r="N254" s="288"/>
      <c r="O254" s="288"/>
      <c r="P254" s="289">
        <f>SUM(P255:P257)</f>
        <v>0</v>
      </c>
      <c r="Q254" s="288"/>
      <c r="R254" s="289">
        <f>SUM(R255:R257)</f>
        <v>0</v>
      </c>
      <c r="S254" s="288"/>
      <c r="T254" s="290">
        <f>SUM(T255:T257)</f>
        <v>0</v>
      </c>
      <c r="U254" s="17"/>
      <c r="V254" s="17"/>
      <c r="W254" s="17"/>
      <c r="X254" s="17"/>
      <c r="Y254" s="17"/>
      <c r="Z254" s="17"/>
      <c r="AA254" s="17"/>
      <c r="AB254" s="17"/>
      <c r="AC254" s="17"/>
      <c r="AD254" s="17"/>
      <c r="AE254" s="17"/>
      <c r="AR254" s="291" t="s">
        <v>80</v>
      </c>
      <c r="AT254" s="292" t="s">
        <v>71</v>
      </c>
      <c r="AU254" s="292" t="s">
        <v>134</v>
      </c>
      <c r="AY254" s="291" t="s">
        <v>133</v>
      </c>
      <c r="BK254" s="293">
        <f>SUM(BK255:BK257)</f>
        <v>0</v>
      </c>
    </row>
    <row r="255" s="2" customFormat="1" ht="21.75" customHeight="1">
      <c r="A255" s="41"/>
      <c r="B255" s="42"/>
      <c r="C255" s="208" t="s">
        <v>364</v>
      </c>
      <c r="D255" s="208" t="s">
        <v>136</v>
      </c>
      <c r="E255" s="209" t="s">
        <v>365</v>
      </c>
      <c r="F255" s="210" t="s">
        <v>366</v>
      </c>
      <c r="G255" s="211" t="s">
        <v>341</v>
      </c>
      <c r="H255" s="212">
        <v>94.305999999999997</v>
      </c>
      <c r="I255" s="213"/>
      <c r="J255" s="214">
        <f>ROUND(I255*H255,2)</f>
        <v>0</v>
      </c>
      <c r="K255" s="210" t="s">
        <v>140</v>
      </c>
      <c r="L255" s="47"/>
      <c r="M255" s="215" t="s">
        <v>19</v>
      </c>
      <c r="N255" s="216" t="s">
        <v>43</v>
      </c>
      <c r="O255" s="87"/>
      <c r="P255" s="217">
        <f>O255*H255</f>
        <v>0</v>
      </c>
      <c r="Q255" s="217">
        <v>0</v>
      </c>
      <c r="R255" s="217">
        <f>Q255*H255</f>
        <v>0</v>
      </c>
      <c r="S255" s="217">
        <v>0</v>
      </c>
      <c r="T255" s="218">
        <f>S255*H255</f>
        <v>0</v>
      </c>
      <c r="U255" s="41"/>
      <c r="V255" s="41"/>
      <c r="W255" s="41"/>
      <c r="X255" s="41"/>
      <c r="Y255" s="41"/>
      <c r="Z255" s="41"/>
      <c r="AA255" s="41"/>
      <c r="AB255" s="41"/>
      <c r="AC255" s="41"/>
      <c r="AD255" s="41"/>
      <c r="AE255" s="41"/>
      <c r="AR255" s="219" t="s">
        <v>141</v>
      </c>
      <c r="AT255" s="219" t="s">
        <v>136</v>
      </c>
      <c r="AU255" s="219" t="s">
        <v>141</v>
      </c>
      <c r="AY255" s="20" t="s">
        <v>133</v>
      </c>
      <c r="BE255" s="220">
        <f>IF(N255="základní",J255,0)</f>
        <v>0</v>
      </c>
      <c r="BF255" s="220">
        <f>IF(N255="snížená",J255,0)</f>
        <v>0</v>
      </c>
      <c r="BG255" s="220">
        <f>IF(N255="zákl. přenesená",J255,0)</f>
        <v>0</v>
      </c>
      <c r="BH255" s="220">
        <f>IF(N255="sníž. přenesená",J255,0)</f>
        <v>0</v>
      </c>
      <c r="BI255" s="220">
        <f>IF(N255="nulová",J255,0)</f>
        <v>0</v>
      </c>
      <c r="BJ255" s="20" t="s">
        <v>80</v>
      </c>
      <c r="BK255" s="220">
        <f>ROUND(I255*H255,2)</f>
        <v>0</v>
      </c>
      <c r="BL255" s="20" t="s">
        <v>141</v>
      </c>
      <c r="BM255" s="219" t="s">
        <v>367</v>
      </c>
    </row>
    <row r="256" s="2" customFormat="1">
      <c r="A256" s="41"/>
      <c r="B256" s="42"/>
      <c r="C256" s="43"/>
      <c r="D256" s="221" t="s">
        <v>143</v>
      </c>
      <c r="E256" s="43"/>
      <c r="F256" s="222" t="s">
        <v>368</v>
      </c>
      <c r="G256" s="43"/>
      <c r="H256" s="43"/>
      <c r="I256" s="223"/>
      <c r="J256" s="43"/>
      <c r="K256" s="43"/>
      <c r="L256" s="47"/>
      <c r="M256" s="224"/>
      <c r="N256" s="225"/>
      <c r="O256" s="87"/>
      <c r="P256" s="87"/>
      <c r="Q256" s="87"/>
      <c r="R256" s="87"/>
      <c r="S256" s="87"/>
      <c r="T256" s="88"/>
      <c r="U256" s="41"/>
      <c r="V256" s="41"/>
      <c r="W256" s="41"/>
      <c r="X256" s="41"/>
      <c r="Y256" s="41"/>
      <c r="Z256" s="41"/>
      <c r="AA256" s="41"/>
      <c r="AB256" s="41"/>
      <c r="AC256" s="41"/>
      <c r="AD256" s="41"/>
      <c r="AE256" s="41"/>
      <c r="AT256" s="20" t="s">
        <v>143</v>
      </c>
      <c r="AU256" s="20" t="s">
        <v>141</v>
      </c>
    </row>
    <row r="257" s="2" customFormat="1">
      <c r="A257" s="41"/>
      <c r="B257" s="42"/>
      <c r="C257" s="43"/>
      <c r="D257" s="226" t="s">
        <v>145</v>
      </c>
      <c r="E257" s="43"/>
      <c r="F257" s="227" t="s">
        <v>369</v>
      </c>
      <c r="G257" s="43"/>
      <c r="H257" s="43"/>
      <c r="I257" s="223"/>
      <c r="J257" s="43"/>
      <c r="K257" s="43"/>
      <c r="L257" s="47"/>
      <c r="M257" s="224"/>
      <c r="N257" s="225"/>
      <c r="O257" s="87"/>
      <c r="P257" s="87"/>
      <c r="Q257" s="87"/>
      <c r="R257" s="87"/>
      <c r="S257" s="87"/>
      <c r="T257" s="88"/>
      <c r="U257" s="41"/>
      <c r="V257" s="41"/>
      <c r="W257" s="41"/>
      <c r="X257" s="41"/>
      <c r="Y257" s="41"/>
      <c r="Z257" s="41"/>
      <c r="AA257" s="41"/>
      <c r="AB257" s="41"/>
      <c r="AC257" s="41"/>
      <c r="AD257" s="41"/>
      <c r="AE257" s="41"/>
      <c r="AT257" s="20" t="s">
        <v>145</v>
      </c>
      <c r="AU257" s="20" t="s">
        <v>141</v>
      </c>
    </row>
    <row r="258" s="12" customFormat="1" ht="25.92" customHeight="1">
      <c r="A258" s="12"/>
      <c r="B258" s="192"/>
      <c r="C258" s="193"/>
      <c r="D258" s="194" t="s">
        <v>71</v>
      </c>
      <c r="E258" s="195" t="s">
        <v>370</v>
      </c>
      <c r="F258" s="195" t="s">
        <v>371</v>
      </c>
      <c r="G258" s="193"/>
      <c r="H258" s="193"/>
      <c r="I258" s="196"/>
      <c r="J258" s="197">
        <f>BK258</f>
        <v>0</v>
      </c>
      <c r="K258" s="193"/>
      <c r="L258" s="198"/>
      <c r="M258" s="199"/>
      <c r="N258" s="200"/>
      <c r="O258" s="200"/>
      <c r="P258" s="201">
        <f>P259+P284+P291+P316+P320</f>
        <v>0</v>
      </c>
      <c r="Q258" s="200"/>
      <c r="R258" s="201">
        <f>R259+R284+R291+R316+R320</f>
        <v>6.6893177399999999</v>
      </c>
      <c r="S258" s="200"/>
      <c r="T258" s="202">
        <f>T259+T284+T291+T316+T320</f>
        <v>2.9076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3" t="s">
        <v>82</v>
      </c>
      <c r="AT258" s="204" t="s">
        <v>71</v>
      </c>
      <c r="AU258" s="204" t="s">
        <v>72</v>
      </c>
      <c r="AY258" s="203" t="s">
        <v>133</v>
      </c>
      <c r="BK258" s="205">
        <f>BK259+BK284+BK291+BK316+BK320</f>
        <v>0</v>
      </c>
    </row>
    <row r="259" s="12" customFormat="1" ht="22.8" customHeight="1">
      <c r="A259" s="12"/>
      <c r="B259" s="192"/>
      <c r="C259" s="193"/>
      <c r="D259" s="194" t="s">
        <v>71</v>
      </c>
      <c r="E259" s="206" t="s">
        <v>372</v>
      </c>
      <c r="F259" s="206" t="s">
        <v>373</v>
      </c>
      <c r="G259" s="193"/>
      <c r="H259" s="193"/>
      <c r="I259" s="196"/>
      <c r="J259" s="207">
        <f>BK259</f>
        <v>0</v>
      </c>
      <c r="K259" s="193"/>
      <c r="L259" s="198"/>
      <c r="M259" s="199"/>
      <c r="N259" s="200"/>
      <c r="O259" s="200"/>
      <c r="P259" s="201">
        <f>SUM(P260:P283)</f>
        <v>0</v>
      </c>
      <c r="Q259" s="200"/>
      <c r="R259" s="201">
        <f>SUM(R260:R283)</f>
        <v>2.9012499999999997</v>
      </c>
      <c r="S259" s="200"/>
      <c r="T259" s="202">
        <f>SUM(T260:T283)</f>
        <v>2.8956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03" t="s">
        <v>82</v>
      </c>
      <c r="AT259" s="204" t="s">
        <v>71</v>
      </c>
      <c r="AU259" s="204" t="s">
        <v>80</v>
      </c>
      <c r="AY259" s="203" t="s">
        <v>133</v>
      </c>
      <c r="BK259" s="205">
        <f>SUM(BK260:BK283)</f>
        <v>0</v>
      </c>
    </row>
    <row r="260" s="2" customFormat="1" ht="16.5" customHeight="1">
      <c r="A260" s="41"/>
      <c r="B260" s="42"/>
      <c r="C260" s="208" t="s">
        <v>279</v>
      </c>
      <c r="D260" s="208" t="s">
        <v>136</v>
      </c>
      <c r="E260" s="209" t="s">
        <v>374</v>
      </c>
      <c r="F260" s="210" t="s">
        <v>375</v>
      </c>
      <c r="G260" s="211" t="s">
        <v>205</v>
      </c>
      <c r="H260" s="212">
        <v>210</v>
      </c>
      <c r="I260" s="213"/>
      <c r="J260" s="214">
        <f>ROUND(I260*H260,2)</f>
        <v>0</v>
      </c>
      <c r="K260" s="210" t="s">
        <v>140</v>
      </c>
      <c r="L260" s="47"/>
      <c r="M260" s="215" t="s">
        <v>19</v>
      </c>
      <c r="N260" s="216" t="s">
        <v>43</v>
      </c>
      <c r="O260" s="87"/>
      <c r="P260" s="217">
        <f>O260*H260</f>
        <v>0</v>
      </c>
      <c r="Q260" s="217">
        <v>0</v>
      </c>
      <c r="R260" s="217">
        <f>Q260*H260</f>
        <v>0</v>
      </c>
      <c r="S260" s="217">
        <v>0.00167</v>
      </c>
      <c r="T260" s="218">
        <f>S260*H260</f>
        <v>0.35070000000000001</v>
      </c>
      <c r="U260" s="41"/>
      <c r="V260" s="41"/>
      <c r="W260" s="41"/>
      <c r="X260" s="41"/>
      <c r="Y260" s="41"/>
      <c r="Z260" s="41"/>
      <c r="AA260" s="41"/>
      <c r="AB260" s="41"/>
      <c r="AC260" s="41"/>
      <c r="AD260" s="41"/>
      <c r="AE260" s="41"/>
      <c r="AR260" s="219" t="s">
        <v>222</v>
      </c>
      <c r="AT260" s="219" t="s">
        <v>136</v>
      </c>
      <c r="AU260" s="219" t="s">
        <v>82</v>
      </c>
      <c r="AY260" s="20" t="s">
        <v>133</v>
      </c>
      <c r="BE260" s="220">
        <f>IF(N260="základní",J260,0)</f>
        <v>0</v>
      </c>
      <c r="BF260" s="220">
        <f>IF(N260="snížená",J260,0)</f>
        <v>0</v>
      </c>
      <c r="BG260" s="220">
        <f>IF(N260="zákl. přenesená",J260,0)</f>
        <v>0</v>
      </c>
      <c r="BH260" s="220">
        <f>IF(N260="sníž. přenesená",J260,0)</f>
        <v>0</v>
      </c>
      <c r="BI260" s="220">
        <f>IF(N260="nulová",J260,0)</f>
        <v>0</v>
      </c>
      <c r="BJ260" s="20" t="s">
        <v>80</v>
      </c>
      <c r="BK260" s="220">
        <f>ROUND(I260*H260,2)</f>
        <v>0</v>
      </c>
      <c r="BL260" s="20" t="s">
        <v>222</v>
      </c>
      <c r="BM260" s="219" t="s">
        <v>376</v>
      </c>
    </row>
    <row r="261" s="2" customFormat="1">
      <c r="A261" s="41"/>
      <c r="B261" s="42"/>
      <c r="C261" s="43"/>
      <c r="D261" s="221" t="s">
        <v>143</v>
      </c>
      <c r="E261" s="43"/>
      <c r="F261" s="222" t="s">
        <v>377</v>
      </c>
      <c r="G261" s="43"/>
      <c r="H261" s="43"/>
      <c r="I261" s="223"/>
      <c r="J261" s="43"/>
      <c r="K261" s="43"/>
      <c r="L261" s="47"/>
      <c r="M261" s="224"/>
      <c r="N261" s="225"/>
      <c r="O261" s="87"/>
      <c r="P261" s="87"/>
      <c r="Q261" s="87"/>
      <c r="R261" s="87"/>
      <c r="S261" s="87"/>
      <c r="T261" s="88"/>
      <c r="U261" s="41"/>
      <c r="V261" s="41"/>
      <c r="W261" s="41"/>
      <c r="X261" s="41"/>
      <c r="Y261" s="41"/>
      <c r="Z261" s="41"/>
      <c r="AA261" s="41"/>
      <c r="AB261" s="41"/>
      <c r="AC261" s="41"/>
      <c r="AD261" s="41"/>
      <c r="AE261" s="41"/>
      <c r="AT261" s="20" t="s">
        <v>143</v>
      </c>
      <c r="AU261" s="20" t="s">
        <v>82</v>
      </c>
    </row>
    <row r="262" s="2" customFormat="1">
      <c r="A262" s="41"/>
      <c r="B262" s="42"/>
      <c r="C262" s="43"/>
      <c r="D262" s="226" t="s">
        <v>145</v>
      </c>
      <c r="E262" s="43"/>
      <c r="F262" s="227" t="s">
        <v>378</v>
      </c>
      <c r="G262" s="43"/>
      <c r="H262" s="43"/>
      <c r="I262" s="223"/>
      <c r="J262" s="43"/>
      <c r="K262" s="43"/>
      <c r="L262" s="47"/>
      <c r="M262" s="224"/>
      <c r="N262" s="225"/>
      <c r="O262" s="87"/>
      <c r="P262" s="87"/>
      <c r="Q262" s="87"/>
      <c r="R262" s="87"/>
      <c r="S262" s="87"/>
      <c r="T262" s="88"/>
      <c r="U262" s="41"/>
      <c r="V262" s="41"/>
      <c r="W262" s="41"/>
      <c r="X262" s="41"/>
      <c r="Y262" s="41"/>
      <c r="Z262" s="41"/>
      <c r="AA262" s="41"/>
      <c r="AB262" s="41"/>
      <c r="AC262" s="41"/>
      <c r="AD262" s="41"/>
      <c r="AE262" s="41"/>
      <c r="AT262" s="20" t="s">
        <v>145</v>
      </c>
      <c r="AU262" s="20" t="s">
        <v>82</v>
      </c>
    </row>
    <row r="263" s="2" customFormat="1" ht="21.75" customHeight="1">
      <c r="A263" s="41"/>
      <c r="B263" s="42"/>
      <c r="C263" s="208" t="s">
        <v>379</v>
      </c>
      <c r="D263" s="208" t="s">
        <v>136</v>
      </c>
      <c r="E263" s="209" t="s">
        <v>380</v>
      </c>
      <c r="F263" s="210" t="s">
        <v>381</v>
      </c>
      <c r="G263" s="211" t="s">
        <v>205</v>
      </c>
      <c r="H263" s="212">
        <v>620</v>
      </c>
      <c r="I263" s="213"/>
      <c r="J263" s="214">
        <f>ROUND(I263*H263,2)</f>
        <v>0</v>
      </c>
      <c r="K263" s="210" t="s">
        <v>140</v>
      </c>
      <c r="L263" s="47"/>
      <c r="M263" s="215" t="s">
        <v>19</v>
      </c>
      <c r="N263" s="216" t="s">
        <v>43</v>
      </c>
      <c r="O263" s="87"/>
      <c r="P263" s="217">
        <f>O263*H263</f>
        <v>0</v>
      </c>
      <c r="Q263" s="217">
        <v>0</v>
      </c>
      <c r="R263" s="217">
        <f>Q263*H263</f>
        <v>0</v>
      </c>
      <c r="S263" s="217">
        <v>0.0022300000000000002</v>
      </c>
      <c r="T263" s="218">
        <f>S263*H263</f>
        <v>1.3826000000000001</v>
      </c>
      <c r="U263" s="41"/>
      <c r="V263" s="41"/>
      <c r="W263" s="41"/>
      <c r="X263" s="41"/>
      <c r="Y263" s="41"/>
      <c r="Z263" s="41"/>
      <c r="AA263" s="41"/>
      <c r="AB263" s="41"/>
      <c r="AC263" s="41"/>
      <c r="AD263" s="41"/>
      <c r="AE263" s="41"/>
      <c r="AR263" s="219" t="s">
        <v>222</v>
      </c>
      <c r="AT263" s="219" t="s">
        <v>136</v>
      </c>
      <c r="AU263" s="219" t="s">
        <v>82</v>
      </c>
      <c r="AY263" s="20" t="s">
        <v>133</v>
      </c>
      <c r="BE263" s="220">
        <f>IF(N263="základní",J263,0)</f>
        <v>0</v>
      </c>
      <c r="BF263" s="220">
        <f>IF(N263="snížená",J263,0)</f>
        <v>0</v>
      </c>
      <c r="BG263" s="220">
        <f>IF(N263="zákl. přenesená",J263,0)</f>
        <v>0</v>
      </c>
      <c r="BH263" s="220">
        <f>IF(N263="sníž. přenesená",J263,0)</f>
        <v>0</v>
      </c>
      <c r="BI263" s="220">
        <f>IF(N263="nulová",J263,0)</f>
        <v>0</v>
      </c>
      <c r="BJ263" s="20" t="s">
        <v>80</v>
      </c>
      <c r="BK263" s="220">
        <f>ROUND(I263*H263,2)</f>
        <v>0</v>
      </c>
      <c r="BL263" s="20" t="s">
        <v>222</v>
      </c>
      <c r="BM263" s="219" t="s">
        <v>382</v>
      </c>
    </row>
    <row r="264" s="2" customFormat="1">
      <c r="A264" s="41"/>
      <c r="B264" s="42"/>
      <c r="C264" s="43"/>
      <c r="D264" s="221" t="s">
        <v>143</v>
      </c>
      <c r="E264" s="43"/>
      <c r="F264" s="222" t="s">
        <v>383</v>
      </c>
      <c r="G264" s="43"/>
      <c r="H264" s="43"/>
      <c r="I264" s="223"/>
      <c r="J264" s="43"/>
      <c r="K264" s="43"/>
      <c r="L264" s="47"/>
      <c r="M264" s="224"/>
      <c r="N264" s="225"/>
      <c r="O264" s="87"/>
      <c r="P264" s="87"/>
      <c r="Q264" s="87"/>
      <c r="R264" s="87"/>
      <c r="S264" s="87"/>
      <c r="T264" s="88"/>
      <c r="U264" s="41"/>
      <c r="V264" s="41"/>
      <c r="W264" s="41"/>
      <c r="X264" s="41"/>
      <c r="Y264" s="41"/>
      <c r="Z264" s="41"/>
      <c r="AA264" s="41"/>
      <c r="AB264" s="41"/>
      <c r="AC264" s="41"/>
      <c r="AD264" s="41"/>
      <c r="AE264" s="41"/>
      <c r="AT264" s="20" t="s">
        <v>143</v>
      </c>
      <c r="AU264" s="20" t="s">
        <v>82</v>
      </c>
    </row>
    <row r="265" s="2" customFormat="1">
      <c r="A265" s="41"/>
      <c r="B265" s="42"/>
      <c r="C265" s="43"/>
      <c r="D265" s="226" t="s">
        <v>145</v>
      </c>
      <c r="E265" s="43"/>
      <c r="F265" s="227" t="s">
        <v>384</v>
      </c>
      <c r="G265" s="43"/>
      <c r="H265" s="43"/>
      <c r="I265" s="223"/>
      <c r="J265" s="43"/>
      <c r="K265" s="43"/>
      <c r="L265" s="47"/>
      <c r="M265" s="224"/>
      <c r="N265" s="225"/>
      <c r="O265" s="87"/>
      <c r="P265" s="87"/>
      <c r="Q265" s="87"/>
      <c r="R265" s="87"/>
      <c r="S265" s="87"/>
      <c r="T265" s="88"/>
      <c r="U265" s="41"/>
      <c r="V265" s="41"/>
      <c r="W265" s="41"/>
      <c r="X265" s="41"/>
      <c r="Y265" s="41"/>
      <c r="Z265" s="41"/>
      <c r="AA265" s="41"/>
      <c r="AB265" s="41"/>
      <c r="AC265" s="41"/>
      <c r="AD265" s="41"/>
      <c r="AE265" s="41"/>
      <c r="AT265" s="20" t="s">
        <v>145</v>
      </c>
      <c r="AU265" s="20" t="s">
        <v>82</v>
      </c>
    </row>
    <row r="266" s="2" customFormat="1" ht="16.5" customHeight="1">
      <c r="A266" s="41"/>
      <c r="B266" s="42"/>
      <c r="C266" s="208" t="s">
        <v>385</v>
      </c>
      <c r="D266" s="208" t="s">
        <v>136</v>
      </c>
      <c r="E266" s="209" t="s">
        <v>386</v>
      </c>
      <c r="F266" s="210" t="s">
        <v>387</v>
      </c>
      <c r="G266" s="211" t="s">
        <v>205</v>
      </c>
      <c r="H266" s="212">
        <v>295</v>
      </c>
      <c r="I266" s="213"/>
      <c r="J266" s="214">
        <f>ROUND(I266*H266,2)</f>
        <v>0</v>
      </c>
      <c r="K266" s="210" t="s">
        <v>140</v>
      </c>
      <c r="L266" s="47"/>
      <c r="M266" s="215" t="s">
        <v>19</v>
      </c>
      <c r="N266" s="216" t="s">
        <v>43</v>
      </c>
      <c r="O266" s="87"/>
      <c r="P266" s="217">
        <f>O266*H266</f>
        <v>0</v>
      </c>
      <c r="Q266" s="217">
        <v>0</v>
      </c>
      <c r="R266" s="217">
        <f>Q266*H266</f>
        <v>0</v>
      </c>
      <c r="S266" s="217">
        <v>0.0039399999999999999</v>
      </c>
      <c r="T266" s="218">
        <f>S266*H266</f>
        <v>1.1622999999999999</v>
      </c>
      <c r="U266" s="41"/>
      <c r="V266" s="41"/>
      <c r="W266" s="41"/>
      <c r="X266" s="41"/>
      <c r="Y266" s="41"/>
      <c r="Z266" s="41"/>
      <c r="AA266" s="41"/>
      <c r="AB266" s="41"/>
      <c r="AC266" s="41"/>
      <c r="AD266" s="41"/>
      <c r="AE266" s="41"/>
      <c r="AR266" s="219" t="s">
        <v>222</v>
      </c>
      <c r="AT266" s="219" t="s">
        <v>136</v>
      </c>
      <c r="AU266" s="219" t="s">
        <v>82</v>
      </c>
      <c r="AY266" s="20" t="s">
        <v>133</v>
      </c>
      <c r="BE266" s="220">
        <f>IF(N266="základní",J266,0)</f>
        <v>0</v>
      </c>
      <c r="BF266" s="220">
        <f>IF(N266="snížená",J266,0)</f>
        <v>0</v>
      </c>
      <c r="BG266" s="220">
        <f>IF(N266="zákl. přenesená",J266,0)</f>
        <v>0</v>
      </c>
      <c r="BH266" s="220">
        <f>IF(N266="sníž. přenesená",J266,0)</f>
        <v>0</v>
      </c>
      <c r="BI266" s="220">
        <f>IF(N266="nulová",J266,0)</f>
        <v>0</v>
      </c>
      <c r="BJ266" s="20" t="s">
        <v>80</v>
      </c>
      <c r="BK266" s="220">
        <f>ROUND(I266*H266,2)</f>
        <v>0</v>
      </c>
      <c r="BL266" s="20" t="s">
        <v>222</v>
      </c>
      <c r="BM266" s="219" t="s">
        <v>388</v>
      </c>
    </row>
    <row r="267" s="2" customFormat="1">
      <c r="A267" s="41"/>
      <c r="B267" s="42"/>
      <c r="C267" s="43"/>
      <c r="D267" s="221" t="s">
        <v>143</v>
      </c>
      <c r="E267" s="43"/>
      <c r="F267" s="222" t="s">
        <v>389</v>
      </c>
      <c r="G267" s="43"/>
      <c r="H267" s="43"/>
      <c r="I267" s="223"/>
      <c r="J267" s="43"/>
      <c r="K267" s="43"/>
      <c r="L267" s="47"/>
      <c r="M267" s="224"/>
      <c r="N267" s="225"/>
      <c r="O267" s="87"/>
      <c r="P267" s="87"/>
      <c r="Q267" s="87"/>
      <c r="R267" s="87"/>
      <c r="S267" s="87"/>
      <c r="T267" s="88"/>
      <c r="U267" s="41"/>
      <c r="V267" s="41"/>
      <c r="W267" s="41"/>
      <c r="X267" s="41"/>
      <c r="Y267" s="41"/>
      <c r="Z267" s="41"/>
      <c r="AA267" s="41"/>
      <c r="AB267" s="41"/>
      <c r="AC267" s="41"/>
      <c r="AD267" s="41"/>
      <c r="AE267" s="41"/>
      <c r="AT267" s="20" t="s">
        <v>143</v>
      </c>
      <c r="AU267" s="20" t="s">
        <v>82</v>
      </c>
    </row>
    <row r="268" s="2" customFormat="1">
      <c r="A268" s="41"/>
      <c r="B268" s="42"/>
      <c r="C268" s="43"/>
      <c r="D268" s="226" t="s">
        <v>145</v>
      </c>
      <c r="E268" s="43"/>
      <c r="F268" s="227" t="s">
        <v>390</v>
      </c>
      <c r="G268" s="43"/>
      <c r="H268" s="43"/>
      <c r="I268" s="223"/>
      <c r="J268" s="43"/>
      <c r="K268" s="43"/>
      <c r="L268" s="47"/>
      <c r="M268" s="224"/>
      <c r="N268" s="225"/>
      <c r="O268" s="87"/>
      <c r="P268" s="87"/>
      <c r="Q268" s="87"/>
      <c r="R268" s="87"/>
      <c r="S268" s="87"/>
      <c r="T268" s="88"/>
      <c r="U268" s="41"/>
      <c r="V268" s="41"/>
      <c r="W268" s="41"/>
      <c r="X268" s="41"/>
      <c r="Y268" s="41"/>
      <c r="Z268" s="41"/>
      <c r="AA268" s="41"/>
      <c r="AB268" s="41"/>
      <c r="AC268" s="41"/>
      <c r="AD268" s="41"/>
      <c r="AE268" s="41"/>
      <c r="AT268" s="20" t="s">
        <v>145</v>
      </c>
      <c r="AU268" s="20" t="s">
        <v>82</v>
      </c>
    </row>
    <row r="269" s="2" customFormat="1" ht="24.15" customHeight="1">
      <c r="A269" s="41"/>
      <c r="B269" s="42"/>
      <c r="C269" s="208" t="s">
        <v>391</v>
      </c>
      <c r="D269" s="208" t="s">
        <v>136</v>
      </c>
      <c r="E269" s="209" t="s">
        <v>392</v>
      </c>
      <c r="F269" s="210" t="s">
        <v>393</v>
      </c>
      <c r="G269" s="211" t="s">
        <v>205</v>
      </c>
      <c r="H269" s="212">
        <v>210</v>
      </c>
      <c r="I269" s="213"/>
      <c r="J269" s="214">
        <f>ROUND(I269*H269,2)</f>
        <v>0</v>
      </c>
      <c r="K269" s="210" t="s">
        <v>140</v>
      </c>
      <c r="L269" s="47"/>
      <c r="M269" s="215" t="s">
        <v>19</v>
      </c>
      <c r="N269" s="216" t="s">
        <v>43</v>
      </c>
      <c r="O269" s="87"/>
      <c r="P269" s="217">
        <f>O269*H269</f>
        <v>0</v>
      </c>
      <c r="Q269" s="217">
        <v>0.0012700000000000001</v>
      </c>
      <c r="R269" s="217">
        <f>Q269*H269</f>
        <v>0.26669999999999999</v>
      </c>
      <c r="S269" s="217">
        <v>0</v>
      </c>
      <c r="T269" s="218">
        <f>S269*H269</f>
        <v>0</v>
      </c>
      <c r="U269" s="41"/>
      <c r="V269" s="41"/>
      <c r="W269" s="41"/>
      <c r="X269" s="41"/>
      <c r="Y269" s="41"/>
      <c r="Z269" s="41"/>
      <c r="AA269" s="41"/>
      <c r="AB269" s="41"/>
      <c r="AC269" s="41"/>
      <c r="AD269" s="41"/>
      <c r="AE269" s="41"/>
      <c r="AR269" s="219" t="s">
        <v>222</v>
      </c>
      <c r="AT269" s="219" t="s">
        <v>136</v>
      </c>
      <c r="AU269" s="219" t="s">
        <v>82</v>
      </c>
      <c r="AY269" s="20" t="s">
        <v>133</v>
      </c>
      <c r="BE269" s="220">
        <f>IF(N269="základní",J269,0)</f>
        <v>0</v>
      </c>
      <c r="BF269" s="220">
        <f>IF(N269="snížená",J269,0)</f>
        <v>0</v>
      </c>
      <c r="BG269" s="220">
        <f>IF(N269="zákl. přenesená",J269,0)</f>
        <v>0</v>
      </c>
      <c r="BH269" s="220">
        <f>IF(N269="sníž. přenesená",J269,0)</f>
        <v>0</v>
      </c>
      <c r="BI269" s="220">
        <f>IF(N269="nulová",J269,0)</f>
        <v>0</v>
      </c>
      <c r="BJ269" s="20" t="s">
        <v>80</v>
      </c>
      <c r="BK269" s="220">
        <f>ROUND(I269*H269,2)</f>
        <v>0</v>
      </c>
      <c r="BL269" s="20" t="s">
        <v>222</v>
      </c>
      <c r="BM269" s="219" t="s">
        <v>394</v>
      </c>
    </row>
    <row r="270" s="2" customFormat="1">
      <c r="A270" s="41"/>
      <c r="B270" s="42"/>
      <c r="C270" s="43"/>
      <c r="D270" s="221" t="s">
        <v>143</v>
      </c>
      <c r="E270" s="43"/>
      <c r="F270" s="222" t="s">
        <v>395</v>
      </c>
      <c r="G270" s="43"/>
      <c r="H270" s="43"/>
      <c r="I270" s="223"/>
      <c r="J270" s="43"/>
      <c r="K270" s="43"/>
      <c r="L270" s="47"/>
      <c r="M270" s="224"/>
      <c r="N270" s="225"/>
      <c r="O270" s="87"/>
      <c r="P270" s="87"/>
      <c r="Q270" s="87"/>
      <c r="R270" s="87"/>
      <c r="S270" s="87"/>
      <c r="T270" s="88"/>
      <c r="U270" s="41"/>
      <c r="V270" s="41"/>
      <c r="W270" s="41"/>
      <c r="X270" s="41"/>
      <c r="Y270" s="41"/>
      <c r="Z270" s="41"/>
      <c r="AA270" s="41"/>
      <c r="AB270" s="41"/>
      <c r="AC270" s="41"/>
      <c r="AD270" s="41"/>
      <c r="AE270" s="41"/>
      <c r="AT270" s="20" t="s">
        <v>143</v>
      </c>
      <c r="AU270" s="20" t="s">
        <v>82</v>
      </c>
    </row>
    <row r="271" s="2" customFormat="1">
      <c r="A271" s="41"/>
      <c r="B271" s="42"/>
      <c r="C271" s="43"/>
      <c r="D271" s="226" t="s">
        <v>145</v>
      </c>
      <c r="E271" s="43"/>
      <c r="F271" s="227" t="s">
        <v>396</v>
      </c>
      <c r="G271" s="43"/>
      <c r="H271" s="43"/>
      <c r="I271" s="223"/>
      <c r="J271" s="43"/>
      <c r="K271" s="43"/>
      <c r="L271" s="47"/>
      <c r="M271" s="224"/>
      <c r="N271" s="225"/>
      <c r="O271" s="87"/>
      <c r="P271" s="87"/>
      <c r="Q271" s="87"/>
      <c r="R271" s="87"/>
      <c r="S271" s="87"/>
      <c r="T271" s="88"/>
      <c r="U271" s="41"/>
      <c r="V271" s="41"/>
      <c r="W271" s="41"/>
      <c r="X271" s="41"/>
      <c r="Y271" s="41"/>
      <c r="Z271" s="41"/>
      <c r="AA271" s="41"/>
      <c r="AB271" s="41"/>
      <c r="AC271" s="41"/>
      <c r="AD271" s="41"/>
      <c r="AE271" s="41"/>
      <c r="AT271" s="20" t="s">
        <v>145</v>
      </c>
      <c r="AU271" s="20" t="s">
        <v>82</v>
      </c>
    </row>
    <row r="272" s="2" customFormat="1" ht="24.15" customHeight="1">
      <c r="A272" s="41"/>
      <c r="B272" s="42"/>
      <c r="C272" s="208" t="s">
        <v>250</v>
      </c>
      <c r="D272" s="208" t="s">
        <v>136</v>
      </c>
      <c r="E272" s="209" t="s">
        <v>397</v>
      </c>
      <c r="F272" s="210" t="s">
        <v>398</v>
      </c>
      <c r="G272" s="211" t="s">
        <v>205</v>
      </c>
      <c r="H272" s="212">
        <v>620</v>
      </c>
      <c r="I272" s="213"/>
      <c r="J272" s="214">
        <f>ROUND(I272*H272,2)</f>
        <v>0</v>
      </c>
      <c r="K272" s="210" t="s">
        <v>140</v>
      </c>
      <c r="L272" s="47"/>
      <c r="M272" s="215" t="s">
        <v>19</v>
      </c>
      <c r="N272" s="216" t="s">
        <v>43</v>
      </c>
      <c r="O272" s="87"/>
      <c r="P272" s="217">
        <f>O272*H272</f>
        <v>0</v>
      </c>
      <c r="Q272" s="217">
        <v>0.0027599999999999999</v>
      </c>
      <c r="R272" s="217">
        <f>Q272*H272</f>
        <v>1.7111999999999998</v>
      </c>
      <c r="S272" s="217">
        <v>0</v>
      </c>
      <c r="T272" s="218">
        <f>S272*H272</f>
        <v>0</v>
      </c>
      <c r="U272" s="41"/>
      <c r="V272" s="41"/>
      <c r="W272" s="41"/>
      <c r="X272" s="41"/>
      <c r="Y272" s="41"/>
      <c r="Z272" s="41"/>
      <c r="AA272" s="41"/>
      <c r="AB272" s="41"/>
      <c r="AC272" s="41"/>
      <c r="AD272" s="41"/>
      <c r="AE272" s="41"/>
      <c r="AR272" s="219" t="s">
        <v>222</v>
      </c>
      <c r="AT272" s="219" t="s">
        <v>136</v>
      </c>
      <c r="AU272" s="219" t="s">
        <v>82</v>
      </c>
      <c r="AY272" s="20" t="s">
        <v>133</v>
      </c>
      <c r="BE272" s="220">
        <f>IF(N272="základní",J272,0)</f>
        <v>0</v>
      </c>
      <c r="BF272" s="220">
        <f>IF(N272="snížená",J272,0)</f>
        <v>0</v>
      </c>
      <c r="BG272" s="220">
        <f>IF(N272="zákl. přenesená",J272,0)</f>
        <v>0</v>
      </c>
      <c r="BH272" s="220">
        <f>IF(N272="sníž. přenesená",J272,0)</f>
        <v>0</v>
      </c>
      <c r="BI272" s="220">
        <f>IF(N272="nulová",J272,0)</f>
        <v>0</v>
      </c>
      <c r="BJ272" s="20" t="s">
        <v>80</v>
      </c>
      <c r="BK272" s="220">
        <f>ROUND(I272*H272,2)</f>
        <v>0</v>
      </c>
      <c r="BL272" s="20" t="s">
        <v>222</v>
      </c>
      <c r="BM272" s="219" t="s">
        <v>399</v>
      </c>
    </row>
    <row r="273" s="2" customFormat="1">
      <c r="A273" s="41"/>
      <c r="B273" s="42"/>
      <c r="C273" s="43"/>
      <c r="D273" s="221" t="s">
        <v>143</v>
      </c>
      <c r="E273" s="43"/>
      <c r="F273" s="222" t="s">
        <v>400</v>
      </c>
      <c r="G273" s="43"/>
      <c r="H273" s="43"/>
      <c r="I273" s="223"/>
      <c r="J273" s="43"/>
      <c r="K273" s="43"/>
      <c r="L273" s="47"/>
      <c r="M273" s="224"/>
      <c r="N273" s="225"/>
      <c r="O273" s="87"/>
      <c r="P273" s="87"/>
      <c r="Q273" s="87"/>
      <c r="R273" s="87"/>
      <c r="S273" s="87"/>
      <c r="T273" s="88"/>
      <c r="U273" s="41"/>
      <c r="V273" s="41"/>
      <c r="W273" s="41"/>
      <c r="X273" s="41"/>
      <c r="Y273" s="41"/>
      <c r="Z273" s="41"/>
      <c r="AA273" s="41"/>
      <c r="AB273" s="41"/>
      <c r="AC273" s="41"/>
      <c r="AD273" s="41"/>
      <c r="AE273" s="41"/>
      <c r="AT273" s="20" t="s">
        <v>143</v>
      </c>
      <c r="AU273" s="20" t="s">
        <v>82</v>
      </c>
    </row>
    <row r="274" s="2" customFormat="1">
      <c r="A274" s="41"/>
      <c r="B274" s="42"/>
      <c r="C274" s="43"/>
      <c r="D274" s="226" t="s">
        <v>145</v>
      </c>
      <c r="E274" s="43"/>
      <c r="F274" s="227" t="s">
        <v>401</v>
      </c>
      <c r="G274" s="43"/>
      <c r="H274" s="43"/>
      <c r="I274" s="223"/>
      <c r="J274" s="43"/>
      <c r="K274" s="43"/>
      <c r="L274" s="47"/>
      <c r="M274" s="224"/>
      <c r="N274" s="225"/>
      <c r="O274" s="87"/>
      <c r="P274" s="87"/>
      <c r="Q274" s="87"/>
      <c r="R274" s="87"/>
      <c r="S274" s="87"/>
      <c r="T274" s="88"/>
      <c r="U274" s="41"/>
      <c r="V274" s="41"/>
      <c r="W274" s="41"/>
      <c r="X274" s="41"/>
      <c r="Y274" s="41"/>
      <c r="Z274" s="41"/>
      <c r="AA274" s="41"/>
      <c r="AB274" s="41"/>
      <c r="AC274" s="41"/>
      <c r="AD274" s="41"/>
      <c r="AE274" s="41"/>
      <c r="AT274" s="20" t="s">
        <v>145</v>
      </c>
      <c r="AU274" s="20" t="s">
        <v>82</v>
      </c>
    </row>
    <row r="275" s="2" customFormat="1" ht="24.15" customHeight="1">
      <c r="A275" s="41"/>
      <c r="B275" s="42"/>
      <c r="C275" s="208" t="s">
        <v>402</v>
      </c>
      <c r="D275" s="208" t="s">
        <v>136</v>
      </c>
      <c r="E275" s="209" t="s">
        <v>403</v>
      </c>
      <c r="F275" s="210" t="s">
        <v>404</v>
      </c>
      <c r="G275" s="211" t="s">
        <v>205</v>
      </c>
      <c r="H275" s="212">
        <v>295</v>
      </c>
      <c r="I275" s="213"/>
      <c r="J275" s="214">
        <f>ROUND(I275*H275,2)</f>
        <v>0</v>
      </c>
      <c r="K275" s="210" t="s">
        <v>140</v>
      </c>
      <c r="L275" s="47"/>
      <c r="M275" s="215" t="s">
        <v>19</v>
      </c>
      <c r="N275" s="216" t="s">
        <v>43</v>
      </c>
      <c r="O275" s="87"/>
      <c r="P275" s="217">
        <f>O275*H275</f>
        <v>0</v>
      </c>
      <c r="Q275" s="217">
        <v>0.00313</v>
      </c>
      <c r="R275" s="217">
        <f>Q275*H275</f>
        <v>0.92335</v>
      </c>
      <c r="S275" s="217">
        <v>0</v>
      </c>
      <c r="T275" s="218">
        <f>S275*H275</f>
        <v>0</v>
      </c>
      <c r="U275" s="41"/>
      <c r="V275" s="41"/>
      <c r="W275" s="41"/>
      <c r="X275" s="41"/>
      <c r="Y275" s="41"/>
      <c r="Z275" s="41"/>
      <c r="AA275" s="41"/>
      <c r="AB275" s="41"/>
      <c r="AC275" s="41"/>
      <c r="AD275" s="41"/>
      <c r="AE275" s="41"/>
      <c r="AR275" s="219" t="s">
        <v>222</v>
      </c>
      <c r="AT275" s="219" t="s">
        <v>136</v>
      </c>
      <c r="AU275" s="219" t="s">
        <v>82</v>
      </c>
      <c r="AY275" s="20" t="s">
        <v>133</v>
      </c>
      <c r="BE275" s="220">
        <f>IF(N275="základní",J275,0)</f>
        <v>0</v>
      </c>
      <c r="BF275" s="220">
        <f>IF(N275="snížená",J275,0)</f>
        <v>0</v>
      </c>
      <c r="BG275" s="220">
        <f>IF(N275="zákl. přenesená",J275,0)</f>
        <v>0</v>
      </c>
      <c r="BH275" s="220">
        <f>IF(N275="sníž. přenesená",J275,0)</f>
        <v>0</v>
      </c>
      <c r="BI275" s="220">
        <f>IF(N275="nulová",J275,0)</f>
        <v>0</v>
      </c>
      <c r="BJ275" s="20" t="s">
        <v>80</v>
      </c>
      <c r="BK275" s="220">
        <f>ROUND(I275*H275,2)</f>
        <v>0</v>
      </c>
      <c r="BL275" s="20" t="s">
        <v>222</v>
      </c>
      <c r="BM275" s="219" t="s">
        <v>405</v>
      </c>
    </row>
    <row r="276" s="2" customFormat="1">
      <c r="A276" s="41"/>
      <c r="B276" s="42"/>
      <c r="C276" s="43"/>
      <c r="D276" s="221" t="s">
        <v>143</v>
      </c>
      <c r="E276" s="43"/>
      <c r="F276" s="222" t="s">
        <v>406</v>
      </c>
      <c r="G276" s="43"/>
      <c r="H276" s="43"/>
      <c r="I276" s="223"/>
      <c r="J276" s="43"/>
      <c r="K276" s="43"/>
      <c r="L276" s="47"/>
      <c r="M276" s="224"/>
      <c r="N276" s="225"/>
      <c r="O276" s="87"/>
      <c r="P276" s="87"/>
      <c r="Q276" s="87"/>
      <c r="R276" s="87"/>
      <c r="S276" s="87"/>
      <c r="T276" s="88"/>
      <c r="U276" s="41"/>
      <c r="V276" s="41"/>
      <c r="W276" s="41"/>
      <c r="X276" s="41"/>
      <c r="Y276" s="41"/>
      <c r="Z276" s="41"/>
      <c r="AA276" s="41"/>
      <c r="AB276" s="41"/>
      <c r="AC276" s="41"/>
      <c r="AD276" s="41"/>
      <c r="AE276" s="41"/>
      <c r="AT276" s="20" t="s">
        <v>143</v>
      </c>
      <c r="AU276" s="20" t="s">
        <v>82</v>
      </c>
    </row>
    <row r="277" s="2" customFormat="1">
      <c r="A277" s="41"/>
      <c r="B277" s="42"/>
      <c r="C277" s="43"/>
      <c r="D277" s="226" t="s">
        <v>145</v>
      </c>
      <c r="E277" s="43"/>
      <c r="F277" s="227" t="s">
        <v>407</v>
      </c>
      <c r="G277" s="43"/>
      <c r="H277" s="43"/>
      <c r="I277" s="223"/>
      <c r="J277" s="43"/>
      <c r="K277" s="43"/>
      <c r="L277" s="47"/>
      <c r="M277" s="224"/>
      <c r="N277" s="225"/>
      <c r="O277" s="87"/>
      <c r="P277" s="87"/>
      <c r="Q277" s="87"/>
      <c r="R277" s="87"/>
      <c r="S277" s="87"/>
      <c r="T277" s="88"/>
      <c r="U277" s="41"/>
      <c r="V277" s="41"/>
      <c r="W277" s="41"/>
      <c r="X277" s="41"/>
      <c r="Y277" s="41"/>
      <c r="Z277" s="41"/>
      <c r="AA277" s="41"/>
      <c r="AB277" s="41"/>
      <c r="AC277" s="41"/>
      <c r="AD277" s="41"/>
      <c r="AE277" s="41"/>
      <c r="AT277" s="20" t="s">
        <v>145</v>
      </c>
      <c r="AU277" s="20" t="s">
        <v>82</v>
      </c>
    </row>
    <row r="278" s="2" customFormat="1" ht="24.15" customHeight="1">
      <c r="A278" s="41"/>
      <c r="B278" s="42"/>
      <c r="C278" s="208" t="s">
        <v>288</v>
      </c>
      <c r="D278" s="208" t="s">
        <v>136</v>
      </c>
      <c r="E278" s="209" t="s">
        <v>408</v>
      </c>
      <c r="F278" s="210" t="s">
        <v>409</v>
      </c>
      <c r="G278" s="211" t="s">
        <v>341</v>
      </c>
      <c r="H278" s="212">
        <v>3.8780000000000001</v>
      </c>
      <c r="I278" s="213"/>
      <c r="J278" s="214">
        <f>ROUND(I278*H278,2)</f>
        <v>0</v>
      </c>
      <c r="K278" s="210" t="s">
        <v>140</v>
      </c>
      <c r="L278" s="47"/>
      <c r="M278" s="215" t="s">
        <v>19</v>
      </c>
      <c r="N278" s="216" t="s">
        <v>43</v>
      </c>
      <c r="O278" s="87"/>
      <c r="P278" s="217">
        <f>O278*H278</f>
        <v>0</v>
      </c>
      <c r="Q278" s="217">
        <v>0</v>
      </c>
      <c r="R278" s="217">
        <f>Q278*H278</f>
        <v>0</v>
      </c>
      <c r="S278" s="217">
        <v>0</v>
      </c>
      <c r="T278" s="218">
        <f>S278*H278</f>
        <v>0</v>
      </c>
      <c r="U278" s="41"/>
      <c r="V278" s="41"/>
      <c r="W278" s="41"/>
      <c r="X278" s="41"/>
      <c r="Y278" s="41"/>
      <c r="Z278" s="41"/>
      <c r="AA278" s="41"/>
      <c r="AB278" s="41"/>
      <c r="AC278" s="41"/>
      <c r="AD278" s="41"/>
      <c r="AE278" s="41"/>
      <c r="AR278" s="219" t="s">
        <v>222</v>
      </c>
      <c r="AT278" s="219" t="s">
        <v>136</v>
      </c>
      <c r="AU278" s="219" t="s">
        <v>82</v>
      </c>
      <c r="AY278" s="20" t="s">
        <v>133</v>
      </c>
      <c r="BE278" s="220">
        <f>IF(N278="základní",J278,0)</f>
        <v>0</v>
      </c>
      <c r="BF278" s="220">
        <f>IF(N278="snížená",J278,0)</f>
        <v>0</v>
      </c>
      <c r="BG278" s="220">
        <f>IF(N278="zákl. přenesená",J278,0)</f>
        <v>0</v>
      </c>
      <c r="BH278" s="220">
        <f>IF(N278="sníž. přenesená",J278,0)</f>
        <v>0</v>
      </c>
      <c r="BI278" s="220">
        <f>IF(N278="nulová",J278,0)</f>
        <v>0</v>
      </c>
      <c r="BJ278" s="20" t="s">
        <v>80</v>
      </c>
      <c r="BK278" s="220">
        <f>ROUND(I278*H278,2)</f>
        <v>0</v>
      </c>
      <c r="BL278" s="20" t="s">
        <v>222</v>
      </c>
      <c r="BM278" s="219" t="s">
        <v>410</v>
      </c>
    </row>
    <row r="279" s="2" customFormat="1">
      <c r="A279" s="41"/>
      <c r="B279" s="42"/>
      <c r="C279" s="43"/>
      <c r="D279" s="221" t="s">
        <v>143</v>
      </c>
      <c r="E279" s="43"/>
      <c r="F279" s="222" t="s">
        <v>411</v>
      </c>
      <c r="G279" s="43"/>
      <c r="H279" s="43"/>
      <c r="I279" s="223"/>
      <c r="J279" s="43"/>
      <c r="K279" s="43"/>
      <c r="L279" s="47"/>
      <c r="M279" s="224"/>
      <c r="N279" s="225"/>
      <c r="O279" s="87"/>
      <c r="P279" s="87"/>
      <c r="Q279" s="87"/>
      <c r="R279" s="87"/>
      <c r="S279" s="87"/>
      <c r="T279" s="88"/>
      <c r="U279" s="41"/>
      <c r="V279" s="41"/>
      <c r="W279" s="41"/>
      <c r="X279" s="41"/>
      <c r="Y279" s="41"/>
      <c r="Z279" s="41"/>
      <c r="AA279" s="41"/>
      <c r="AB279" s="41"/>
      <c r="AC279" s="41"/>
      <c r="AD279" s="41"/>
      <c r="AE279" s="41"/>
      <c r="AT279" s="20" t="s">
        <v>143</v>
      </c>
      <c r="AU279" s="20" t="s">
        <v>82</v>
      </c>
    </row>
    <row r="280" s="2" customFormat="1">
      <c r="A280" s="41"/>
      <c r="B280" s="42"/>
      <c r="C280" s="43"/>
      <c r="D280" s="226" t="s">
        <v>145</v>
      </c>
      <c r="E280" s="43"/>
      <c r="F280" s="227" t="s">
        <v>412</v>
      </c>
      <c r="G280" s="43"/>
      <c r="H280" s="43"/>
      <c r="I280" s="223"/>
      <c r="J280" s="43"/>
      <c r="K280" s="43"/>
      <c r="L280" s="47"/>
      <c r="M280" s="224"/>
      <c r="N280" s="225"/>
      <c r="O280" s="87"/>
      <c r="P280" s="87"/>
      <c r="Q280" s="87"/>
      <c r="R280" s="87"/>
      <c r="S280" s="87"/>
      <c r="T280" s="88"/>
      <c r="U280" s="41"/>
      <c r="V280" s="41"/>
      <c r="W280" s="41"/>
      <c r="X280" s="41"/>
      <c r="Y280" s="41"/>
      <c r="Z280" s="41"/>
      <c r="AA280" s="41"/>
      <c r="AB280" s="41"/>
      <c r="AC280" s="41"/>
      <c r="AD280" s="41"/>
      <c r="AE280" s="41"/>
      <c r="AT280" s="20" t="s">
        <v>145</v>
      </c>
      <c r="AU280" s="20" t="s">
        <v>82</v>
      </c>
    </row>
    <row r="281" s="2" customFormat="1" ht="24.15" customHeight="1">
      <c r="A281" s="41"/>
      <c r="B281" s="42"/>
      <c r="C281" s="208" t="s">
        <v>413</v>
      </c>
      <c r="D281" s="208" t="s">
        <v>136</v>
      </c>
      <c r="E281" s="209" t="s">
        <v>414</v>
      </c>
      <c r="F281" s="210" t="s">
        <v>415</v>
      </c>
      <c r="G281" s="211" t="s">
        <v>341</v>
      </c>
      <c r="H281" s="212">
        <v>2.9009999999999998</v>
      </c>
      <c r="I281" s="213"/>
      <c r="J281" s="214">
        <f>ROUND(I281*H281,2)</f>
        <v>0</v>
      </c>
      <c r="K281" s="210" t="s">
        <v>140</v>
      </c>
      <c r="L281" s="47"/>
      <c r="M281" s="215" t="s">
        <v>19</v>
      </c>
      <c r="N281" s="216" t="s">
        <v>43</v>
      </c>
      <c r="O281" s="87"/>
      <c r="P281" s="217">
        <f>O281*H281</f>
        <v>0</v>
      </c>
      <c r="Q281" s="217">
        <v>0</v>
      </c>
      <c r="R281" s="217">
        <f>Q281*H281</f>
        <v>0</v>
      </c>
      <c r="S281" s="217">
        <v>0</v>
      </c>
      <c r="T281" s="218">
        <f>S281*H281</f>
        <v>0</v>
      </c>
      <c r="U281" s="41"/>
      <c r="V281" s="41"/>
      <c r="W281" s="41"/>
      <c r="X281" s="41"/>
      <c r="Y281" s="41"/>
      <c r="Z281" s="41"/>
      <c r="AA281" s="41"/>
      <c r="AB281" s="41"/>
      <c r="AC281" s="41"/>
      <c r="AD281" s="41"/>
      <c r="AE281" s="41"/>
      <c r="AR281" s="219" t="s">
        <v>222</v>
      </c>
      <c r="AT281" s="219" t="s">
        <v>136</v>
      </c>
      <c r="AU281" s="219" t="s">
        <v>82</v>
      </c>
      <c r="AY281" s="20" t="s">
        <v>133</v>
      </c>
      <c r="BE281" s="220">
        <f>IF(N281="základní",J281,0)</f>
        <v>0</v>
      </c>
      <c r="BF281" s="220">
        <f>IF(N281="snížená",J281,0)</f>
        <v>0</v>
      </c>
      <c r="BG281" s="220">
        <f>IF(N281="zákl. přenesená",J281,0)</f>
        <v>0</v>
      </c>
      <c r="BH281" s="220">
        <f>IF(N281="sníž. přenesená",J281,0)</f>
        <v>0</v>
      </c>
      <c r="BI281" s="220">
        <f>IF(N281="nulová",J281,0)</f>
        <v>0</v>
      </c>
      <c r="BJ281" s="20" t="s">
        <v>80</v>
      </c>
      <c r="BK281" s="220">
        <f>ROUND(I281*H281,2)</f>
        <v>0</v>
      </c>
      <c r="BL281" s="20" t="s">
        <v>222</v>
      </c>
      <c r="BM281" s="219" t="s">
        <v>416</v>
      </c>
    </row>
    <row r="282" s="2" customFormat="1">
      <c r="A282" s="41"/>
      <c r="B282" s="42"/>
      <c r="C282" s="43"/>
      <c r="D282" s="221" t="s">
        <v>143</v>
      </c>
      <c r="E282" s="43"/>
      <c r="F282" s="222" t="s">
        <v>417</v>
      </c>
      <c r="G282" s="43"/>
      <c r="H282" s="43"/>
      <c r="I282" s="223"/>
      <c r="J282" s="43"/>
      <c r="K282" s="43"/>
      <c r="L282" s="47"/>
      <c r="M282" s="224"/>
      <c r="N282" s="225"/>
      <c r="O282" s="87"/>
      <c r="P282" s="87"/>
      <c r="Q282" s="87"/>
      <c r="R282" s="87"/>
      <c r="S282" s="87"/>
      <c r="T282" s="88"/>
      <c r="U282" s="41"/>
      <c r="V282" s="41"/>
      <c r="W282" s="41"/>
      <c r="X282" s="41"/>
      <c r="Y282" s="41"/>
      <c r="Z282" s="41"/>
      <c r="AA282" s="41"/>
      <c r="AB282" s="41"/>
      <c r="AC282" s="41"/>
      <c r="AD282" s="41"/>
      <c r="AE282" s="41"/>
      <c r="AT282" s="20" t="s">
        <v>143</v>
      </c>
      <c r="AU282" s="20" t="s">
        <v>82</v>
      </c>
    </row>
    <row r="283" s="2" customFormat="1">
      <c r="A283" s="41"/>
      <c r="B283" s="42"/>
      <c r="C283" s="43"/>
      <c r="D283" s="226" t="s">
        <v>145</v>
      </c>
      <c r="E283" s="43"/>
      <c r="F283" s="227" t="s">
        <v>418</v>
      </c>
      <c r="G283" s="43"/>
      <c r="H283" s="43"/>
      <c r="I283" s="223"/>
      <c r="J283" s="43"/>
      <c r="K283" s="43"/>
      <c r="L283" s="47"/>
      <c r="M283" s="224"/>
      <c r="N283" s="225"/>
      <c r="O283" s="87"/>
      <c r="P283" s="87"/>
      <c r="Q283" s="87"/>
      <c r="R283" s="87"/>
      <c r="S283" s="87"/>
      <c r="T283" s="88"/>
      <c r="U283" s="41"/>
      <c r="V283" s="41"/>
      <c r="W283" s="41"/>
      <c r="X283" s="41"/>
      <c r="Y283" s="41"/>
      <c r="Z283" s="41"/>
      <c r="AA283" s="41"/>
      <c r="AB283" s="41"/>
      <c r="AC283" s="41"/>
      <c r="AD283" s="41"/>
      <c r="AE283" s="41"/>
      <c r="AT283" s="20" t="s">
        <v>145</v>
      </c>
      <c r="AU283" s="20" t="s">
        <v>82</v>
      </c>
    </row>
    <row r="284" s="12" customFormat="1" ht="22.8" customHeight="1">
      <c r="A284" s="12"/>
      <c r="B284" s="192"/>
      <c r="C284" s="193"/>
      <c r="D284" s="194" t="s">
        <v>71</v>
      </c>
      <c r="E284" s="206" t="s">
        <v>419</v>
      </c>
      <c r="F284" s="206" t="s">
        <v>420</v>
      </c>
      <c r="G284" s="193"/>
      <c r="H284" s="193"/>
      <c r="I284" s="196"/>
      <c r="J284" s="207">
        <f>BK284</f>
        <v>0</v>
      </c>
      <c r="K284" s="193"/>
      <c r="L284" s="198"/>
      <c r="M284" s="199"/>
      <c r="N284" s="200"/>
      <c r="O284" s="200"/>
      <c r="P284" s="201">
        <f>SUM(P285:P290)</f>
        <v>0</v>
      </c>
      <c r="Q284" s="200"/>
      <c r="R284" s="201">
        <f>SUM(R285:R290)</f>
        <v>0</v>
      </c>
      <c r="S284" s="200"/>
      <c r="T284" s="202">
        <f>SUM(T285:T290)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3" t="s">
        <v>82</v>
      </c>
      <c r="AT284" s="204" t="s">
        <v>71</v>
      </c>
      <c r="AU284" s="204" t="s">
        <v>80</v>
      </c>
      <c r="AY284" s="203" t="s">
        <v>133</v>
      </c>
      <c r="BK284" s="205">
        <f>SUM(BK285:BK290)</f>
        <v>0</v>
      </c>
    </row>
    <row r="285" s="2" customFormat="1" ht="24.15" customHeight="1">
      <c r="A285" s="41"/>
      <c r="B285" s="42"/>
      <c r="C285" s="208" t="s">
        <v>294</v>
      </c>
      <c r="D285" s="208" t="s">
        <v>136</v>
      </c>
      <c r="E285" s="209" t="s">
        <v>421</v>
      </c>
      <c r="F285" s="210" t="s">
        <v>422</v>
      </c>
      <c r="G285" s="211" t="s">
        <v>240</v>
      </c>
      <c r="H285" s="212">
        <v>1</v>
      </c>
      <c r="I285" s="213"/>
      <c r="J285" s="214">
        <f>ROUND(I285*H285,2)</f>
        <v>0</v>
      </c>
      <c r="K285" s="210" t="s">
        <v>201</v>
      </c>
      <c r="L285" s="47"/>
      <c r="M285" s="215" t="s">
        <v>19</v>
      </c>
      <c r="N285" s="216" t="s">
        <v>43</v>
      </c>
      <c r="O285" s="87"/>
      <c r="P285" s="217">
        <f>O285*H285</f>
        <v>0</v>
      </c>
      <c r="Q285" s="217">
        <v>0</v>
      </c>
      <c r="R285" s="217">
        <f>Q285*H285</f>
        <v>0</v>
      </c>
      <c r="S285" s="217">
        <v>0</v>
      </c>
      <c r="T285" s="218">
        <f>S285*H285</f>
        <v>0</v>
      </c>
      <c r="U285" s="41"/>
      <c r="V285" s="41"/>
      <c r="W285" s="41"/>
      <c r="X285" s="41"/>
      <c r="Y285" s="41"/>
      <c r="Z285" s="41"/>
      <c r="AA285" s="41"/>
      <c r="AB285" s="41"/>
      <c r="AC285" s="41"/>
      <c r="AD285" s="41"/>
      <c r="AE285" s="41"/>
      <c r="AR285" s="219" t="s">
        <v>222</v>
      </c>
      <c r="AT285" s="219" t="s">
        <v>136</v>
      </c>
      <c r="AU285" s="219" t="s">
        <v>82</v>
      </c>
      <c r="AY285" s="20" t="s">
        <v>133</v>
      </c>
      <c r="BE285" s="220">
        <f>IF(N285="základní",J285,0)</f>
        <v>0</v>
      </c>
      <c r="BF285" s="220">
        <f>IF(N285="snížená",J285,0)</f>
        <v>0</v>
      </c>
      <c r="BG285" s="220">
        <f>IF(N285="zákl. přenesená",J285,0)</f>
        <v>0</v>
      </c>
      <c r="BH285" s="220">
        <f>IF(N285="sníž. přenesená",J285,0)</f>
        <v>0</v>
      </c>
      <c r="BI285" s="220">
        <f>IF(N285="nulová",J285,0)</f>
        <v>0</v>
      </c>
      <c r="BJ285" s="20" t="s">
        <v>80</v>
      </c>
      <c r="BK285" s="220">
        <f>ROUND(I285*H285,2)</f>
        <v>0</v>
      </c>
      <c r="BL285" s="20" t="s">
        <v>222</v>
      </c>
      <c r="BM285" s="219" t="s">
        <v>423</v>
      </c>
    </row>
    <row r="286" s="2" customFormat="1">
      <c r="A286" s="41"/>
      <c r="B286" s="42"/>
      <c r="C286" s="43"/>
      <c r="D286" s="221" t="s">
        <v>143</v>
      </c>
      <c r="E286" s="43"/>
      <c r="F286" s="222" t="s">
        <v>422</v>
      </c>
      <c r="G286" s="43"/>
      <c r="H286" s="43"/>
      <c r="I286" s="223"/>
      <c r="J286" s="43"/>
      <c r="K286" s="43"/>
      <c r="L286" s="47"/>
      <c r="M286" s="224"/>
      <c r="N286" s="225"/>
      <c r="O286" s="87"/>
      <c r="P286" s="87"/>
      <c r="Q286" s="87"/>
      <c r="R286" s="87"/>
      <c r="S286" s="87"/>
      <c r="T286" s="88"/>
      <c r="U286" s="41"/>
      <c r="V286" s="41"/>
      <c r="W286" s="41"/>
      <c r="X286" s="41"/>
      <c r="Y286" s="41"/>
      <c r="Z286" s="41"/>
      <c r="AA286" s="41"/>
      <c r="AB286" s="41"/>
      <c r="AC286" s="41"/>
      <c r="AD286" s="41"/>
      <c r="AE286" s="41"/>
      <c r="AT286" s="20" t="s">
        <v>143</v>
      </c>
      <c r="AU286" s="20" t="s">
        <v>82</v>
      </c>
    </row>
    <row r="287" s="2" customFormat="1" ht="24.15" customHeight="1">
      <c r="A287" s="41"/>
      <c r="B287" s="42"/>
      <c r="C287" s="208" t="s">
        <v>424</v>
      </c>
      <c r="D287" s="208" t="s">
        <v>136</v>
      </c>
      <c r="E287" s="209" t="s">
        <v>425</v>
      </c>
      <c r="F287" s="210" t="s">
        <v>426</v>
      </c>
      <c r="G287" s="211" t="s">
        <v>240</v>
      </c>
      <c r="H287" s="212">
        <v>1</v>
      </c>
      <c r="I287" s="213"/>
      <c r="J287" s="214">
        <f>ROUND(I287*H287,2)</f>
        <v>0</v>
      </c>
      <c r="K287" s="210" t="s">
        <v>201</v>
      </c>
      <c r="L287" s="47"/>
      <c r="M287" s="215" t="s">
        <v>19</v>
      </c>
      <c r="N287" s="216" t="s">
        <v>43</v>
      </c>
      <c r="O287" s="87"/>
      <c r="P287" s="217">
        <f>O287*H287</f>
        <v>0</v>
      </c>
      <c r="Q287" s="217">
        <v>0</v>
      </c>
      <c r="R287" s="217">
        <f>Q287*H287</f>
        <v>0</v>
      </c>
      <c r="S287" s="217">
        <v>0</v>
      </c>
      <c r="T287" s="218">
        <f>S287*H287</f>
        <v>0</v>
      </c>
      <c r="U287" s="41"/>
      <c r="V287" s="41"/>
      <c r="W287" s="41"/>
      <c r="X287" s="41"/>
      <c r="Y287" s="41"/>
      <c r="Z287" s="41"/>
      <c r="AA287" s="41"/>
      <c r="AB287" s="41"/>
      <c r="AC287" s="41"/>
      <c r="AD287" s="41"/>
      <c r="AE287" s="41"/>
      <c r="AR287" s="219" t="s">
        <v>222</v>
      </c>
      <c r="AT287" s="219" t="s">
        <v>136</v>
      </c>
      <c r="AU287" s="219" t="s">
        <v>82</v>
      </c>
      <c r="AY287" s="20" t="s">
        <v>133</v>
      </c>
      <c r="BE287" s="220">
        <f>IF(N287="základní",J287,0)</f>
        <v>0</v>
      </c>
      <c r="BF287" s="220">
        <f>IF(N287="snížená",J287,0)</f>
        <v>0</v>
      </c>
      <c r="BG287" s="220">
        <f>IF(N287="zákl. přenesená",J287,0)</f>
        <v>0</v>
      </c>
      <c r="BH287" s="220">
        <f>IF(N287="sníž. přenesená",J287,0)</f>
        <v>0</v>
      </c>
      <c r="BI287" s="220">
        <f>IF(N287="nulová",J287,0)</f>
        <v>0</v>
      </c>
      <c r="BJ287" s="20" t="s">
        <v>80</v>
      </c>
      <c r="BK287" s="220">
        <f>ROUND(I287*H287,2)</f>
        <v>0</v>
      </c>
      <c r="BL287" s="20" t="s">
        <v>222</v>
      </c>
      <c r="BM287" s="219" t="s">
        <v>427</v>
      </c>
    </row>
    <row r="288" s="2" customFormat="1">
      <c r="A288" s="41"/>
      <c r="B288" s="42"/>
      <c r="C288" s="43"/>
      <c r="D288" s="221" t="s">
        <v>143</v>
      </c>
      <c r="E288" s="43"/>
      <c r="F288" s="222" t="s">
        <v>426</v>
      </c>
      <c r="G288" s="43"/>
      <c r="H288" s="43"/>
      <c r="I288" s="223"/>
      <c r="J288" s="43"/>
      <c r="K288" s="43"/>
      <c r="L288" s="47"/>
      <c r="M288" s="224"/>
      <c r="N288" s="225"/>
      <c r="O288" s="87"/>
      <c r="P288" s="87"/>
      <c r="Q288" s="87"/>
      <c r="R288" s="87"/>
      <c r="S288" s="87"/>
      <c r="T288" s="88"/>
      <c r="U288" s="41"/>
      <c r="V288" s="41"/>
      <c r="W288" s="41"/>
      <c r="X288" s="41"/>
      <c r="Y288" s="41"/>
      <c r="Z288" s="41"/>
      <c r="AA288" s="41"/>
      <c r="AB288" s="41"/>
      <c r="AC288" s="41"/>
      <c r="AD288" s="41"/>
      <c r="AE288" s="41"/>
      <c r="AT288" s="20" t="s">
        <v>143</v>
      </c>
      <c r="AU288" s="20" t="s">
        <v>82</v>
      </c>
    </row>
    <row r="289" s="2" customFormat="1" ht="24.15" customHeight="1">
      <c r="A289" s="41"/>
      <c r="B289" s="42"/>
      <c r="C289" s="208" t="s">
        <v>301</v>
      </c>
      <c r="D289" s="208" t="s">
        <v>136</v>
      </c>
      <c r="E289" s="209" t="s">
        <v>428</v>
      </c>
      <c r="F289" s="210" t="s">
        <v>429</v>
      </c>
      <c r="G289" s="211" t="s">
        <v>240</v>
      </c>
      <c r="H289" s="212">
        <v>3</v>
      </c>
      <c r="I289" s="213"/>
      <c r="J289" s="214">
        <f>ROUND(I289*H289,2)</f>
        <v>0</v>
      </c>
      <c r="K289" s="210" t="s">
        <v>201</v>
      </c>
      <c r="L289" s="47"/>
      <c r="M289" s="215" t="s">
        <v>19</v>
      </c>
      <c r="N289" s="216" t="s">
        <v>43</v>
      </c>
      <c r="O289" s="87"/>
      <c r="P289" s="217">
        <f>O289*H289</f>
        <v>0</v>
      </c>
      <c r="Q289" s="217">
        <v>0</v>
      </c>
      <c r="R289" s="217">
        <f>Q289*H289</f>
        <v>0</v>
      </c>
      <c r="S289" s="217">
        <v>0</v>
      </c>
      <c r="T289" s="218">
        <f>S289*H289</f>
        <v>0</v>
      </c>
      <c r="U289" s="41"/>
      <c r="V289" s="41"/>
      <c r="W289" s="41"/>
      <c r="X289" s="41"/>
      <c r="Y289" s="41"/>
      <c r="Z289" s="41"/>
      <c r="AA289" s="41"/>
      <c r="AB289" s="41"/>
      <c r="AC289" s="41"/>
      <c r="AD289" s="41"/>
      <c r="AE289" s="41"/>
      <c r="AR289" s="219" t="s">
        <v>222</v>
      </c>
      <c r="AT289" s="219" t="s">
        <v>136</v>
      </c>
      <c r="AU289" s="219" t="s">
        <v>82</v>
      </c>
      <c r="AY289" s="20" t="s">
        <v>133</v>
      </c>
      <c r="BE289" s="220">
        <f>IF(N289="základní",J289,0)</f>
        <v>0</v>
      </c>
      <c r="BF289" s="220">
        <f>IF(N289="snížená",J289,0)</f>
        <v>0</v>
      </c>
      <c r="BG289" s="220">
        <f>IF(N289="zákl. přenesená",J289,0)</f>
        <v>0</v>
      </c>
      <c r="BH289" s="220">
        <f>IF(N289="sníž. přenesená",J289,0)</f>
        <v>0</v>
      </c>
      <c r="BI289" s="220">
        <f>IF(N289="nulová",J289,0)</f>
        <v>0</v>
      </c>
      <c r="BJ289" s="20" t="s">
        <v>80</v>
      </c>
      <c r="BK289" s="220">
        <f>ROUND(I289*H289,2)</f>
        <v>0</v>
      </c>
      <c r="BL289" s="20" t="s">
        <v>222</v>
      </c>
      <c r="BM289" s="219" t="s">
        <v>430</v>
      </c>
    </row>
    <row r="290" s="2" customFormat="1">
      <c r="A290" s="41"/>
      <c r="B290" s="42"/>
      <c r="C290" s="43"/>
      <c r="D290" s="221" t="s">
        <v>143</v>
      </c>
      <c r="E290" s="43"/>
      <c r="F290" s="222" t="s">
        <v>429</v>
      </c>
      <c r="G290" s="43"/>
      <c r="H290" s="43"/>
      <c r="I290" s="223"/>
      <c r="J290" s="43"/>
      <c r="K290" s="43"/>
      <c r="L290" s="47"/>
      <c r="M290" s="224"/>
      <c r="N290" s="225"/>
      <c r="O290" s="87"/>
      <c r="P290" s="87"/>
      <c r="Q290" s="87"/>
      <c r="R290" s="87"/>
      <c r="S290" s="87"/>
      <c r="T290" s="88"/>
      <c r="U290" s="41"/>
      <c r="V290" s="41"/>
      <c r="W290" s="41"/>
      <c r="X290" s="41"/>
      <c r="Y290" s="41"/>
      <c r="Z290" s="41"/>
      <c r="AA290" s="41"/>
      <c r="AB290" s="41"/>
      <c r="AC290" s="41"/>
      <c r="AD290" s="41"/>
      <c r="AE290" s="41"/>
      <c r="AT290" s="20" t="s">
        <v>143</v>
      </c>
      <c r="AU290" s="20" t="s">
        <v>82</v>
      </c>
    </row>
    <row r="291" s="12" customFormat="1" ht="22.8" customHeight="1">
      <c r="A291" s="12"/>
      <c r="B291" s="192"/>
      <c r="C291" s="193"/>
      <c r="D291" s="194" t="s">
        <v>71</v>
      </c>
      <c r="E291" s="206" t="s">
        <v>431</v>
      </c>
      <c r="F291" s="206" t="s">
        <v>432</v>
      </c>
      <c r="G291" s="193"/>
      <c r="H291" s="193"/>
      <c r="I291" s="196"/>
      <c r="J291" s="207">
        <f>BK291</f>
        <v>0</v>
      </c>
      <c r="K291" s="193"/>
      <c r="L291" s="198"/>
      <c r="M291" s="199"/>
      <c r="N291" s="200"/>
      <c r="O291" s="200"/>
      <c r="P291" s="201">
        <f>SUM(P292:P315)</f>
        <v>0</v>
      </c>
      <c r="Q291" s="200"/>
      <c r="R291" s="201">
        <f>SUM(R292:R315)</f>
        <v>0.072000000000000008</v>
      </c>
      <c r="S291" s="200"/>
      <c r="T291" s="202">
        <f>SUM(T292:T315)</f>
        <v>0.012</v>
      </c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R291" s="203" t="s">
        <v>82</v>
      </c>
      <c r="AT291" s="204" t="s">
        <v>71</v>
      </c>
      <c r="AU291" s="204" t="s">
        <v>80</v>
      </c>
      <c r="AY291" s="203" t="s">
        <v>133</v>
      </c>
      <c r="BK291" s="205">
        <f>SUM(BK292:BK315)</f>
        <v>0</v>
      </c>
    </row>
    <row r="292" s="2" customFormat="1" ht="24.15" customHeight="1">
      <c r="A292" s="41"/>
      <c r="B292" s="42"/>
      <c r="C292" s="208" t="s">
        <v>433</v>
      </c>
      <c r="D292" s="208" t="s">
        <v>136</v>
      </c>
      <c r="E292" s="209" t="s">
        <v>434</v>
      </c>
      <c r="F292" s="210" t="s">
        <v>435</v>
      </c>
      <c r="G292" s="211" t="s">
        <v>240</v>
      </c>
      <c r="H292" s="212">
        <v>18</v>
      </c>
      <c r="I292" s="213"/>
      <c r="J292" s="214">
        <f>ROUND(I292*H292,2)</f>
        <v>0</v>
      </c>
      <c r="K292" s="210" t="s">
        <v>140</v>
      </c>
      <c r="L292" s="47"/>
      <c r="M292" s="215" t="s">
        <v>19</v>
      </c>
      <c r="N292" s="216" t="s">
        <v>43</v>
      </c>
      <c r="O292" s="87"/>
      <c r="P292" s="217">
        <f>O292*H292</f>
        <v>0</v>
      </c>
      <c r="Q292" s="217">
        <v>0</v>
      </c>
      <c r="R292" s="217">
        <f>Q292*H292</f>
        <v>0</v>
      </c>
      <c r="S292" s="217">
        <v>0</v>
      </c>
      <c r="T292" s="218">
        <f>S292*H292</f>
        <v>0</v>
      </c>
      <c r="U292" s="41"/>
      <c r="V292" s="41"/>
      <c r="W292" s="41"/>
      <c r="X292" s="41"/>
      <c r="Y292" s="41"/>
      <c r="Z292" s="41"/>
      <c r="AA292" s="41"/>
      <c r="AB292" s="41"/>
      <c r="AC292" s="41"/>
      <c r="AD292" s="41"/>
      <c r="AE292" s="41"/>
      <c r="AR292" s="219" t="s">
        <v>222</v>
      </c>
      <c r="AT292" s="219" t="s">
        <v>136</v>
      </c>
      <c r="AU292" s="219" t="s">
        <v>82</v>
      </c>
      <c r="AY292" s="20" t="s">
        <v>133</v>
      </c>
      <c r="BE292" s="220">
        <f>IF(N292="základní",J292,0)</f>
        <v>0</v>
      </c>
      <c r="BF292" s="220">
        <f>IF(N292="snížená",J292,0)</f>
        <v>0</v>
      </c>
      <c r="BG292" s="220">
        <f>IF(N292="zákl. přenesená",J292,0)</f>
        <v>0</v>
      </c>
      <c r="BH292" s="220">
        <f>IF(N292="sníž. přenesená",J292,0)</f>
        <v>0</v>
      </c>
      <c r="BI292" s="220">
        <f>IF(N292="nulová",J292,0)</f>
        <v>0</v>
      </c>
      <c r="BJ292" s="20" t="s">
        <v>80</v>
      </c>
      <c r="BK292" s="220">
        <f>ROUND(I292*H292,2)</f>
        <v>0</v>
      </c>
      <c r="BL292" s="20" t="s">
        <v>222</v>
      </c>
      <c r="BM292" s="219" t="s">
        <v>436</v>
      </c>
    </row>
    <row r="293" s="2" customFormat="1">
      <c r="A293" s="41"/>
      <c r="B293" s="42"/>
      <c r="C293" s="43"/>
      <c r="D293" s="221" t="s">
        <v>143</v>
      </c>
      <c r="E293" s="43"/>
      <c r="F293" s="222" t="s">
        <v>437</v>
      </c>
      <c r="G293" s="43"/>
      <c r="H293" s="43"/>
      <c r="I293" s="223"/>
      <c r="J293" s="43"/>
      <c r="K293" s="43"/>
      <c r="L293" s="47"/>
      <c r="M293" s="224"/>
      <c r="N293" s="225"/>
      <c r="O293" s="87"/>
      <c r="P293" s="87"/>
      <c r="Q293" s="87"/>
      <c r="R293" s="87"/>
      <c r="S293" s="87"/>
      <c r="T293" s="88"/>
      <c r="U293" s="41"/>
      <c r="V293" s="41"/>
      <c r="W293" s="41"/>
      <c r="X293" s="41"/>
      <c r="Y293" s="41"/>
      <c r="Z293" s="41"/>
      <c r="AA293" s="41"/>
      <c r="AB293" s="41"/>
      <c r="AC293" s="41"/>
      <c r="AD293" s="41"/>
      <c r="AE293" s="41"/>
      <c r="AT293" s="20" t="s">
        <v>143</v>
      </c>
      <c r="AU293" s="20" t="s">
        <v>82</v>
      </c>
    </row>
    <row r="294" s="2" customFormat="1">
      <c r="A294" s="41"/>
      <c r="B294" s="42"/>
      <c r="C294" s="43"/>
      <c r="D294" s="226" t="s">
        <v>145</v>
      </c>
      <c r="E294" s="43"/>
      <c r="F294" s="227" t="s">
        <v>438</v>
      </c>
      <c r="G294" s="43"/>
      <c r="H294" s="43"/>
      <c r="I294" s="223"/>
      <c r="J294" s="43"/>
      <c r="K294" s="43"/>
      <c r="L294" s="47"/>
      <c r="M294" s="224"/>
      <c r="N294" s="225"/>
      <c r="O294" s="87"/>
      <c r="P294" s="87"/>
      <c r="Q294" s="87"/>
      <c r="R294" s="87"/>
      <c r="S294" s="87"/>
      <c r="T294" s="88"/>
      <c r="U294" s="41"/>
      <c r="V294" s="41"/>
      <c r="W294" s="41"/>
      <c r="X294" s="41"/>
      <c r="Y294" s="41"/>
      <c r="Z294" s="41"/>
      <c r="AA294" s="41"/>
      <c r="AB294" s="41"/>
      <c r="AC294" s="41"/>
      <c r="AD294" s="41"/>
      <c r="AE294" s="41"/>
      <c r="AT294" s="20" t="s">
        <v>145</v>
      </c>
      <c r="AU294" s="20" t="s">
        <v>82</v>
      </c>
    </row>
    <row r="295" s="14" customFormat="1">
      <c r="A295" s="14"/>
      <c r="B295" s="239"/>
      <c r="C295" s="240"/>
      <c r="D295" s="221" t="s">
        <v>147</v>
      </c>
      <c r="E295" s="241" t="s">
        <v>19</v>
      </c>
      <c r="F295" s="242" t="s">
        <v>439</v>
      </c>
      <c r="G295" s="240"/>
      <c r="H295" s="241" t="s">
        <v>19</v>
      </c>
      <c r="I295" s="243"/>
      <c r="J295" s="240"/>
      <c r="K295" s="240"/>
      <c r="L295" s="244"/>
      <c r="M295" s="245"/>
      <c r="N295" s="246"/>
      <c r="O295" s="246"/>
      <c r="P295" s="246"/>
      <c r="Q295" s="246"/>
      <c r="R295" s="246"/>
      <c r="S295" s="246"/>
      <c r="T295" s="247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8" t="s">
        <v>147</v>
      </c>
      <c r="AU295" s="248" t="s">
        <v>82</v>
      </c>
      <c r="AV295" s="14" t="s">
        <v>80</v>
      </c>
      <c r="AW295" s="14" t="s">
        <v>33</v>
      </c>
      <c r="AX295" s="14" t="s">
        <v>72</v>
      </c>
      <c r="AY295" s="248" t="s">
        <v>133</v>
      </c>
    </row>
    <row r="296" s="13" customFormat="1">
      <c r="A296" s="13"/>
      <c r="B296" s="228"/>
      <c r="C296" s="229"/>
      <c r="D296" s="221" t="s">
        <v>147</v>
      </c>
      <c r="E296" s="230" t="s">
        <v>19</v>
      </c>
      <c r="F296" s="231" t="s">
        <v>440</v>
      </c>
      <c r="G296" s="229"/>
      <c r="H296" s="232">
        <v>18</v>
      </c>
      <c r="I296" s="233"/>
      <c r="J296" s="229"/>
      <c r="K296" s="229"/>
      <c r="L296" s="234"/>
      <c r="M296" s="235"/>
      <c r="N296" s="236"/>
      <c r="O296" s="236"/>
      <c r="P296" s="236"/>
      <c r="Q296" s="236"/>
      <c r="R296" s="236"/>
      <c r="S296" s="236"/>
      <c r="T296" s="237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38" t="s">
        <v>147</v>
      </c>
      <c r="AU296" s="238" t="s">
        <v>82</v>
      </c>
      <c r="AV296" s="13" t="s">
        <v>82</v>
      </c>
      <c r="AW296" s="13" t="s">
        <v>33</v>
      </c>
      <c r="AX296" s="13" t="s">
        <v>72</v>
      </c>
      <c r="AY296" s="238" t="s">
        <v>133</v>
      </c>
    </row>
    <row r="297" s="16" customFormat="1">
      <c r="A297" s="16"/>
      <c r="B297" s="260"/>
      <c r="C297" s="261"/>
      <c r="D297" s="221" t="s">
        <v>147</v>
      </c>
      <c r="E297" s="262" t="s">
        <v>19</v>
      </c>
      <c r="F297" s="263" t="s">
        <v>198</v>
      </c>
      <c r="G297" s="261"/>
      <c r="H297" s="264">
        <v>18</v>
      </c>
      <c r="I297" s="265"/>
      <c r="J297" s="261"/>
      <c r="K297" s="261"/>
      <c r="L297" s="266"/>
      <c r="M297" s="267"/>
      <c r="N297" s="268"/>
      <c r="O297" s="268"/>
      <c r="P297" s="268"/>
      <c r="Q297" s="268"/>
      <c r="R297" s="268"/>
      <c r="S297" s="268"/>
      <c r="T297" s="269"/>
      <c r="U297" s="16"/>
      <c r="V297" s="16"/>
      <c r="W297" s="16"/>
      <c r="X297" s="16"/>
      <c r="Y297" s="16"/>
      <c r="Z297" s="16"/>
      <c r="AA297" s="16"/>
      <c r="AB297" s="16"/>
      <c r="AC297" s="16"/>
      <c r="AD297" s="16"/>
      <c r="AE297" s="16"/>
      <c r="AT297" s="270" t="s">
        <v>147</v>
      </c>
      <c r="AU297" s="270" t="s">
        <v>82</v>
      </c>
      <c r="AV297" s="16" t="s">
        <v>141</v>
      </c>
      <c r="AW297" s="16" t="s">
        <v>33</v>
      </c>
      <c r="AX297" s="16" t="s">
        <v>80</v>
      </c>
      <c r="AY297" s="270" t="s">
        <v>133</v>
      </c>
    </row>
    <row r="298" s="2" customFormat="1" ht="24.15" customHeight="1">
      <c r="A298" s="41"/>
      <c r="B298" s="42"/>
      <c r="C298" s="271" t="s">
        <v>367</v>
      </c>
      <c r="D298" s="271" t="s">
        <v>246</v>
      </c>
      <c r="E298" s="272" t="s">
        <v>441</v>
      </c>
      <c r="F298" s="273" t="s">
        <v>442</v>
      </c>
      <c r="G298" s="274" t="s">
        <v>240</v>
      </c>
      <c r="H298" s="275">
        <v>18</v>
      </c>
      <c r="I298" s="276"/>
      <c r="J298" s="277">
        <f>ROUND(I298*H298,2)</f>
        <v>0</v>
      </c>
      <c r="K298" s="273" t="s">
        <v>201</v>
      </c>
      <c r="L298" s="278"/>
      <c r="M298" s="279" t="s">
        <v>19</v>
      </c>
      <c r="N298" s="280" t="s">
        <v>43</v>
      </c>
      <c r="O298" s="87"/>
      <c r="P298" s="217">
        <f>O298*H298</f>
        <v>0</v>
      </c>
      <c r="Q298" s="217">
        <v>0.0040000000000000001</v>
      </c>
      <c r="R298" s="217">
        <f>Q298*H298</f>
        <v>0.072000000000000008</v>
      </c>
      <c r="S298" s="217">
        <v>0</v>
      </c>
      <c r="T298" s="218">
        <f>S298*H298</f>
        <v>0</v>
      </c>
      <c r="U298" s="41"/>
      <c r="V298" s="41"/>
      <c r="W298" s="41"/>
      <c r="X298" s="41"/>
      <c r="Y298" s="41"/>
      <c r="Z298" s="41"/>
      <c r="AA298" s="41"/>
      <c r="AB298" s="41"/>
      <c r="AC298" s="41"/>
      <c r="AD298" s="41"/>
      <c r="AE298" s="41"/>
      <c r="AR298" s="219" t="s">
        <v>250</v>
      </c>
      <c r="AT298" s="219" t="s">
        <v>246</v>
      </c>
      <c r="AU298" s="219" t="s">
        <v>82</v>
      </c>
      <c r="AY298" s="20" t="s">
        <v>133</v>
      </c>
      <c r="BE298" s="220">
        <f>IF(N298="základní",J298,0)</f>
        <v>0</v>
      </c>
      <c r="BF298" s="220">
        <f>IF(N298="snížená",J298,0)</f>
        <v>0</v>
      </c>
      <c r="BG298" s="220">
        <f>IF(N298="zákl. přenesená",J298,0)</f>
        <v>0</v>
      </c>
      <c r="BH298" s="220">
        <f>IF(N298="sníž. přenesená",J298,0)</f>
        <v>0</v>
      </c>
      <c r="BI298" s="220">
        <f>IF(N298="nulová",J298,0)</f>
        <v>0</v>
      </c>
      <c r="BJ298" s="20" t="s">
        <v>80</v>
      </c>
      <c r="BK298" s="220">
        <f>ROUND(I298*H298,2)</f>
        <v>0</v>
      </c>
      <c r="BL298" s="20" t="s">
        <v>222</v>
      </c>
      <c r="BM298" s="219" t="s">
        <v>443</v>
      </c>
    </row>
    <row r="299" s="2" customFormat="1">
      <c r="A299" s="41"/>
      <c r="B299" s="42"/>
      <c r="C299" s="43"/>
      <c r="D299" s="221" t="s">
        <v>143</v>
      </c>
      <c r="E299" s="43"/>
      <c r="F299" s="222" t="s">
        <v>442</v>
      </c>
      <c r="G299" s="43"/>
      <c r="H299" s="43"/>
      <c r="I299" s="223"/>
      <c r="J299" s="43"/>
      <c r="K299" s="43"/>
      <c r="L299" s="47"/>
      <c r="M299" s="224"/>
      <c r="N299" s="225"/>
      <c r="O299" s="87"/>
      <c r="P299" s="87"/>
      <c r="Q299" s="87"/>
      <c r="R299" s="87"/>
      <c r="S299" s="87"/>
      <c r="T299" s="88"/>
      <c r="U299" s="41"/>
      <c r="V299" s="41"/>
      <c r="W299" s="41"/>
      <c r="X299" s="41"/>
      <c r="Y299" s="41"/>
      <c r="Z299" s="41"/>
      <c r="AA299" s="41"/>
      <c r="AB299" s="41"/>
      <c r="AC299" s="41"/>
      <c r="AD299" s="41"/>
      <c r="AE299" s="41"/>
      <c r="AT299" s="20" t="s">
        <v>143</v>
      </c>
      <c r="AU299" s="20" t="s">
        <v>82</v>
      </c>
    </row>
    <row r="300" s="2" customFormat="1" ht="24.15" customHeight="1">
      <c r="A300" s="41"/>
      <c r="B300" s="42"/>
      <c r="C300" s="208" t="s">
        <v>444</v>
      </c>
      <c r="D300" s="208" t="s">
        <v>136</v>
      </c>
      <c r="E300" s="209" t="s">
        <v>445</v>
      </c>
      <c r="F300" s="210" t="s">
        <v>446</v>
      </c>
      <c r="G300" s="211" t="s">
        <v>240</v>
      </c>
      <c r="H300" s="212">
        <v>30</v>
      </c>
      <c r="I300" s="213"/>
      <c r="J300" s="214">
        <f>ROUND(I300*H300,2)</f>
        <v>0</v>
      </c>
      <c r="K300" s="210" t="s">
        <v>140</v>
      </c>
      <c r="L300" s="47"/>
      <c r="M300" s="215" t="s">
        <v>19</v>
      </c>
      <c r="N300" s="216" t="s">
        <v>43</v>
      </c>
      <c r="O300" s="87"/>
      <c r="P300" s="217">
        <f>O300*H300</f>
        <v>0</v>
      </c>
      <c r="Q300" s="217">
        <v>0</v>
      </c>
      <c r="R300" s="217">
        <f>Q300*H300</f>
        <v>0</v>
      </c>
      <c r="S300" s="217">
        <v>0.00040000000000000002</v>
      </c>
      <c r="T300" s="218">
        <f>S300*H300</f>
        <v>0.012</v>
      </c>
      <c r="U300" s="41"/>
      <c r="V300" s="41"/>
      <c r="W300" s="41"/>
      <c r="X300" s="41"/>
      <c r="Y300" s="41"/>
      <c r="Z300" s="41"/>
      <c r="AA300" s="41"/>
      <c r="AB300" s="41"/>
      <c r="AC300" s="41"/>
      <c r="AD300" s="41"/>
      <c r="AE300" s="41"/>
      <c r="AR300" s="219" t="s">
        <v>141</v>
      </c>
      <c r="AT300" s="219" t="s">
        <v>136</v>
      </c>
      <c r="AU300" s="219" t="s">
        <v>82</v>
      </c>
      <c r="AY300" s="20" t="s">
        <v>133</v>
      </c>
      <c r="BE300" s="220">
        <f>IF(N300="základní",J300,0)</f>
        <v>0</v>
      </c>
      <c r="BF300" s="220">
        <f>IF(N300="snížená",J300,0)</f>
        <v>0</v>
      </c>
      <c r="BG300" s="220">
        <f>IF(N300="zákl. přenesená",J300,0)</f>
        <v>0</v>
      </c>
      <c r="BH300" s="220">
        <f>IF(N300="sníž. přenesená",J300,0)</f>
        <v>0</v>
      </c>
      <c r="BI300" s="220">
        <f>IF(N300="nulová",J300,0)</f>
        <v>0</v>
      </c>
      <c r="BJ300" s="20" t="s">
        <v>80</v>
      </c>
      <c r="BK300" s="220">
        <f>ROUND(I300*H300,2)</f>
        <v>0</v>
      </c>
      <c r="BL300" s="20" t="s">
        <v>141</v>
      </c>
      <c r="BM300" s="219" t="s">
        <v>447</v>
      </c>
    </row>
    <row r="301" s="2" customFormat="1">
      <c r="A301" s="41"/>
      <c r="B301" s="42"/>
      <c r="C301" s="43"/>
      <c r="D301" s="221" t="s">
        <v>143</v>
      </c>
      <c r="E301" s="43"/>
      <c r="F301" s="222" t="s">
        <v>448</v>
      </c>
      <c r="G301" s="43"/>
      <c r="H301" s="43"/>
      <c r="I301" s="223"/>
      <c r="J301" s="43"/>
      <c r="K301" s="43"/>
      <c r="L301" s="47"/>
      <c r="M301" s="224"/>
      <c r="N301" s="225"/>
      <c r="O301" s="87"/>
      <c r="P301" s="87"/>
      <c r="Q301" s="87"/>
      <c r="R301" s="87"/>
      <c r="S301" s="87"/>
      <c r="T301" s="88"/>
      <c r="U301" s="41"/>
      <c r="V301" s="41"/>
      <c r="W301" s="41"/>
      <c r="X301" s="41"/>
      <c r="Y301" s="41"/>
      <c r="Z301" s="41"/>
      <c r="AA301" s="41"/>
      <c r="AB301" s="41"/>
      <c r="AC301" s="41"/>
      <c r="AD301" s="41"/>
      <c r="AE301" s="41"/>
      <c r="AT301" s="20" t="s">
        <v>143</v>
      </c>
      <c r="AU301" s="20" t="s">
        <v>82</v>
      </c>
    </row>
    <row r="302" s="2" customFormat="1">
      <c r="A302" s="41"/>
      <c r="B302" s="42"/>
      <c r="C302" s="43"/>
      <c r="D302" s="226" t="s">
        <v>145</v>
      </c>
      <c r="E302" s="43"/>
      <c r="F302" s="227" t="s">
        <v>449</v>
      </c>
      <c r="G302" s="43"/>
      <c r="H302" s="43"/>
      <c r="I302" s="223"/>
      <c r="J302" s="43"/>
      <c r="K302" s="43"/>
      <c r="L302" s="47"/>
      <c r="M302" s="224"/>
      <c r="N302" s="225"/>
      <c r="O302" s="87"/>
      <c r="P302" s="87"/>
      <c r="Q302" s="87"/>
      <c r="R302" s="87"/>
      <c r="S302" s="87"/>
      <c r="T302" s="88"/>
      <c r="U302" s="41"/>
      <c r="V302" s="41"/>
      <c r="W302" s="41"/>
      <c r="X302" s="41"/>
      <c r="Y302" s="41"/>
      <c r="Z302" s="41"/>
      <c r="AA302" s="41"/>
      <c r="AB302" s="41"/>
      <c r="AC302" s="41"/>
      <c r="AD302" s="41"/>
      <c r="AE302" s="41"/>
      <c r="AT302" s="20" t="s">
        <v>145</v>
      </c>
      <c r="AU302" s="20" t="s">
        <v>82</v>
      </c>
    </row>
    <row r="303" s="14" customFormat="1">
      <c r="A303" s="14"/>
      <c r="B303" s="239"/>
      <c r="C303" s="240"/>
      <c r="D303" s="221" t="s">
        <v>147</v>
      </c>
      <c r="E303" s="241" t="s">
        <v>19</v>
      </c>
      <c r="F303" s="242" t="s">
        <v>247</v>
      </c>
      <c r="G303" s="240"/>
      <c r="H303" s="241" t="s">
        <v>19</v>
      </c>
      <c r="I303" s="243"/>
      <c r="J303" s="240"/>
      <c r="K303" s="240"/>
      <c r="L303" s="244"/>
      <c r="M303" s="245"/>
      <c r="N303" s="246"/>
      <c r="O303" s="246"/>
      <c r="P303" s="246"/>
      <c r="Q303" s="246"/>
      <c r="R303" s="246"/>
      <c r="S303" s="246"/>
      <c r="T303" s="247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8" t="s">
        <v>147</v>
      </c>
      <c r="AU303" s="248" t="s">
        <v>82</v>
      </c>
      <c r="AV303" s="14" t="s">
        <v>80</v>
      </c>
      <c r="AW303" s="14" t="s">
        <v>33</v>
      </c>
      <c r="AX303" s="14" t="s">
        <v>72</v>
      </c>
      <c r="AY303" s="248" t="s">
        <v>133</v>
      </c>
    </row>
    <row r="304" s="13" customFormat="1">
      <c r="A304" s="13"/>
      <c r="B304" s="228"/>
      <c r="C304" s="229"/>
      <c r="D304" s="221" t="s">
        <v>147</v>
      </c>
      <c r="E304" s="230" t="s">
        <v>19</v>
      </c>
      <c r="F304" s="231" t="s">
        <v>202</v>
      </c>
      <c r="G304" s="229"/>
      <c r="H304" s="232">
        <v>10</v>
      </c>
      <c r="I304" s="233"/>
      <c r="J304" s="229"/>
      <c r="K304" s="229"/>
      <c r="L304" s="234"/>
      <c r="M304" s="235"/>
      <c r="N304" s="236"/>
      <c r="O304" s="236"/>
      <c r="P304" s="236"/>
      <c r="Q304" s="236"/>
      <c r="R304" s="236"/>
      <c r="S304" s="236"/>
      <c r="T304" s="237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8" t="s">
        <v>147</v>
      </c>
      <c r="AU304" s="238" t="s">
        <v>82</v>
      </c>
      <c r="AV304" s="13" t="s">
        <v>82</v>
      </c>
      <c r="AW304" s="13" t="s">
        <v>33</v>
      </c>
      <c r="AX304" s="13" t="s">
        <v>72</v>
      </c>
      <c r="AY304" s="238" t="s">
        <v>133</v>
      </c>
    </row>
    <row r="305" s="14" customFormat="1">
      <c r="A305" s="14"/>
      <c r="B305" s="239"/>
      <c r="C305" s="240"/>
      <c r="D305" s="221" t="s">
        <v>147</v>
      </c>
      <c r="E305" s="241" t="s">
        <v>19</v>
      </c>
      <c r="F305" s="242" t="s">
        <v>253</v>
      </c>
      <c r="G305" s="240"/>
      <c r="H305" s="241" t="s">
        <v>19</v>
      </c>
      <c r="I305" s="243"/>
      <c r="J305" s="240"/>
      <c r="K305" s="240"/>
      <c r="L305" s="244"/>
      <c r="M305" s="245"/>
      <c r="N305" s="246"/>
      <c r="O305" s="246"/>
      <c r="P305" s="246"/>
      <c r="Q305" s="246"/>
      <c r="R305" s="246"/>
      <c r="S305" s="246"/>
      <c r="T305" s="247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  <c r="AE305" s="14"/>
      <c r="AT305" s="248" t="s">
        <v>147</v>
      </c>
      <c r="AU305" s="248" t="s">
        <v>82</v>
      </c>
      <c r="AV305" s="14" t="s">
        <v>80</v>
      </c>
      <c r="AW305" s="14" t="s">
        <v>33</v>
      </c>
      <c r="AX305" s="14" t="s">
        <v>72</v>
      </c>
      <c r="AY305" s="248" t="s">
        <v>133</v>
      </c>
    </row>
    <row r="306" s="13" customFormat="1">
      <c r="A306" s="13"/>
      <c r="B306" s="228"/>
      <c r="C306" s="229"/>
      <c r="D306" s="221" t="s">
        <v>147</v>
      </c>
      <c r="E306" s="230" t="s">
        <v>19</v>
      </c>
      <c r="F306" s="231" t="s">
        <v>82</v>
      </c>
      <c r="G306" s="229"/>
      <c r="H306" s="232">
        <v>2</v>
      </c>
      <c r="I306" s="233"/>
      <c r="J306" s="229"/>
      <c r="K306" s="229"/>
      <c r="L306" s="234"/>
      <c r="M306" s="235"/>
      <c r="N306" s="236"/>
      <c r="O306" s="236"/>
      <c r="P306" s="236"/>
      <c r="Q306" s="236"/>
      <c r="R306" s="236"/>
      <c r="S306" s="236"/>
      <c r="T306" s="237"/>
      <c r="U306" s="13"/>
      <c r="V306" s="13"/>
      <c r="W306" s="13"/>
      <c r="X306" s="13"/>
      <c r="Y306" s="13"/>
      <c r="Z306" s="13"/>
      <c r="AA306" s="13"/>
      <c r="AB306" s="13"/>
      <c r="AC306" s="13"/>
      <c r="AD306" s="13"/>
      <c r="AE306" s="13"/>
      <c r="AT306" s="238" t="s">
        <v>147</v>
      </c>
      <c r="AU306" s="238" t="s">
        <v>82</v>
      </c>
      <c r="AV306" s="13" t="s">
        <v>82</v>
      </c>
      <c r="AW306" s="13" t="s">
        <v>33</v>
      </c>
      <c r="AX306" s="13" t="s">
        <v>72</v>
      </c>
      <c r="AY306" s="238" t="s">
        <v>133</v>
      </c>
    </row>
    <row r="307" s="14" customFormat="1">
      <c r="A307" s="14"/>
      <c r="B307" s="239"/>
      <c r="C307" s="240"/>
      <c r="D307" s="221" t="s">
        <v>147</v>
      </c>
      <c r="E307" s="241" t="s">
        <v>19</v>
      </c>
      <c r="F307" s="242" t="s">
        <v>439</v>
      </c>
      <c r="G307" s="240"/>
      <c r="H307" s="241" t="s">
        <v>19</v>
      </c>
      <c r="I307" s="243"/>
      <c r="J307" s="240"/>
      <c r="K307" s="240"/>
      <c r="L307" s="244"/>
      <c r="M307" s="245"/>
      <c r="N307" s="246"/>
      <c r="O307" s="246"/>
      <c r="P307" s="246"/>
      <c r="Q307" s="246"/>
      <c r="R307" s="246"/>
      <c r="S307" s="246"/>
      <c r="T307" s="247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  <c r="AE307" s="14"/>
      <c r="AT307" s="248" t="s">
        <v>147</v>
      </c>
      <c r="AU307" s="248" t="s">
        <v>82</v>
      </c>
      <c r="AV307" s="14" t="s">
        <v>80</v>
      </c>
      <c r="AW307" s="14" t="s">
        <v>33</v>
      </c>
      <c r="AX307" s="14" t="s">
        <v>72</v>
      </c>
      <c r="AY307" s="248" t="s">
        <v>133</v>
      </c>
    </row>
    <row r="308" s="13" customFormat="1">
      <c r="A308" s="13"/>
      <c r="B308" s="228"/>
      <c r="C308" s="229"/>
      <c r="D308" s="221" t="s">
        <v>147</v>
      </c>
      <c r="E308" s="230" t="s">
        <v>19</v>
      </c>
      <c r="F308" s="231" t="s">
        <v>440</v>
      </c>
      <c r="G308" s="229"/>
      <c r="H308" s="232">
        <v>18</v>
      </c>
      <c r="I308" s="233"/>
      <c r="J308" s="229"/>
      <c r="K308" s="229"/>
      <c r="L308" s="234"/>
      <c r="M308" s="235"/>
      <c r="N308" s="236"/>
      <c r="O308" s="236"/>
      <c r="P308" s="236"/>
      <c r="Q308" s="236"/>
      <c r="R308" s="236"/>
      <c r="S308" s="236"/>
      <c r="T308" s="237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38" t="s">
        <v>147</v>
      </c>
      <c r="AU308" s="238" t="s">
        <v>82</v>
      </c>
      <c r="AV308" s="13" t="s">
        <v>82</v>
      </c>
      <c r="AW308" s="13" t="s">
        <v>33</v>
      </c>
      <c r="AX308" s="13" t="s">
        <v>72</v>
      </c>
      <c r="AY308" s="238" t="s">
        <v>133</v>
      </c>
    </row>
    <row r="309" s="16" customFormat="1">
      <c r="A309" s="16"/>
      <c r="B309" s="260"/>
      <c r="C309" s="261"/>
      <c r="D309" s="221" t="s">
        <v>147</v>
      </c>
      <c r="E309" s="262" t="s">
        <v>19</v>
      </c>
      <c r="F309" s="263" t="s">
        <v>198</v>
      </c>
      <c r="G309" s="261"/>
      <c r="H309" s="264">
        <v>30</v>
      </c>
      <c r="I309" s="265"/>
      <c r="J309" s="261"/>
      <c r="K309" s="261"/>
      <c r="L309" s="266"/>
      <c r="M309" s="267"/>
      <c r="N309" s="268"/>
      <c r="O309" s="268"/>
      <c r="P309" s="268"/>
      <c r="Q309" s="268"/>
      <c r="R309" s="268"/>
      <c r="S309" s="268"/>
      <c r="T309" s="269"/>
      <c r="U309" s="16"/>
      <c r="V309" s="16"/>
      <c r="W309" s="16"/>
      <c r="X309" s="16"/>
      <c r="Y309" s="16"/>
      <c r="Z309" s="16"/>
      <c r="AA309" s="16"/>
      <c r="AB309" s="16"/>
      <c r="AC309" s="16"/>
      <c r="AD309" s="16"/>
      <c r="AE309" s="16"/>
      <c r="AT309" s="270" t="s">
        <v>147</v>
      </c>
      <c r="AU309" s="270" t="s">
        <v>82</v>
      </c>
      <c r="AV309" s="16" t="s">
        <v>141</v>
      </c>
      <c r="AW309" s="16" t="s">
        <v>33</v>
      </c>
      <c r="AX309" s="16" t="s">
        <v>80</v>
      </c>
      <c r="AY309" s="270" t="s">
        <v>133</v>
      </c>
    </row>
    <row r="310" s="2" customFormat="1" ht="24.15" customHeight="1">
      <c r="A310" s="41"/>
      <c r="B310" s="42"/>
      <c r="C310" s="208" t="s">
        <v>382</v>
      </c>
      <c r="D310" s="208" t="s">
        <v>136</v>
      </c>
      <c r="E310" s="209" t="s">
        <v>450</v>
      </c>
      <c r="F310" s="210" t="s">
        <v>451</v>
      </c>
      <c r="G310" s="211" t="s">
        <v>341</v>
      </c>
      <c r="H310" s="212">
        <v>0.071999999999999995</v>
      </c>
      <c r="I310" s="213"/>
      <c r="J310" s="214">
        <f>ROUND(I310*H310,2)</f>
        <v>0</v>
      </c>
      <c r="K310" s="210" t="s">
        <v>140</v>
      </c>
      <c r="L310" s="47"/>
      <c r="M310" s="215" t="s">
        <v>19</v>
      </c>
      <c r="N310" s="216" t="s">
        <v>43</v>
      </c>
      <c r="O310" s="87"/>
      <c r="P310" s="217">
        <f>O310*H310</f>
        <v>0</v>
      </c>
      <c r="Q310" s="217">
        <v>0</v>
      </c>
      <c r="R310" s="217">
        <f>Q310*H310</f>
        <v>0</v>
      </c>
      <c r="S310" s="217">
        <v>0</v>
      </c>
      <c r="T310" s="218">
        <f>S310*H310</f>
        <v>0</v>
      </c>
      <c r="U310" s="41"/>
      <c r="V310" s="41"/>
      <c r="W310" s="41"/>
      <c r="X310" s="41"/>
      <c r="Y310" s="41"/>
      <c r="Z310" s="41"/>
      <c r="AA310" s="41"/>
      <c r="AB310" s="41"/>
      <c r="AC310" s="41"/>
      <c r="AD310" s="41"/>
      <c r="AE310" s="41"/>
      <c r="AR310" s="219" t="s">
        <v>222</v>
      </c>
      <c r="AT310" s="219" t="s">
        <v>136</v>
      </c>
      <c r="AU310" s="219" t="s">
        <v>82</v>
      </c>
      <c r="AY310" s="20" t="s">
        <v>133</v>
      </c>
      <c r="BE310" s="220">
        <f>IF(N310="základní",J310,0)</f>
        <v>0</v>
      </c>
      <c r="BF310" s="220">
        <f>IF(N310="snížená",J310,0)</f>
        <v>0</v>
      </c>
      <c r="BG310" s="220">
        <f>IF(N310="zákl. přenesená",J310,0)</f>
        <v>0</v>
      </c>
      <c r="BH310" s="220">
        <f>IF(N310="sníž. přenesená",J310,0)</f>
        <v>0</v>
      </c>
      <c r="BI310" s="220">
        <f>IF(N310="nulová",J310,0)</f>
        <v>0</v>
      </c>
      <c r="BJ310" s="20" t="s">
        <v>80</v>
      </c>
      <c r="BK310" s="220">
        <f>ROUND(I310*H310,2)</f>
        <v>0</v>
      </c>
      <c r="BL310" s="20" t="s">
        <v>222</v>
      </c>
      <c r="BM310" s="219" t="s">
        <v>452</v>
      </c>
    </row>
    <row r="311" s="2" customFormat="1">
      <c r="A311" s="41"/>
      <c r="B311" s="42"/>
      <c r="C311" s="43"/>
      <c r="D311" s="221" t="s">
        <v>143</v>
      </c>
      <c r="E311" s="43"/>
      <c r="F311" s="222" t="s">
        <v>453</v>
      </c>
      <c r="G311" s="43"/>
      <c r="H311" s="43"/>
      <c r="I311" s="223"/>
      <c r="J311" s="43"/>
      <c r="K311" s="43"/>
      <c r="L311" s="47"/>
      <c r="M311" s="224"/>
      <c r="N311" s="225"/>
      <c r="O311" s="87"/>
      <c r="P311" s="87"/>
      <c r="Q311" s="87"/>
      <c r="R311" s="87"/>
      <c r="S311" s="87"/>
      <c r="T311" s="88"/>
      <c r="U311" s="41"/>
      <c r="V311" s="41"/>
      <c r="W311" s="41"/>
      <c r="X311" s="41"/>
      <c r="Y311" s="41"/>
      <c r="Z311" s="41"/>
      <c r="AA311" s="41"/>
      <c r="AB311" s="41"/>
      <c r="AC311" s="41"/>
      <c r="AD311" s="41"/>
      <c r="AE311" s="41"/>
      <c r="AT311" s="20" t="s">
        <v>143</v>
      </c>
      <c r="AU311" s="20" t="s">
        <v>82</v>
      </c>
    </row>
    <row r="312" s="2" customFormat="1">
      <c r="A312" s="41"/>
      <c r="B312" s="42"/>
      <c r="C312" s="43"/>
      <c r="D312" s="226" t="s">
        <v>145</v>
      </c>
      <c r="E312" s="43"/>
      <c r="F312" s="227" t="s">
        <v>454</v>
      </c>
      <c r="G312" s="43"/>
      <c r="H312" s="43"/>
      <c r="I312" s="223"/>
      <c r="J312" s="43"/>
      <c r="K312" s="43"/>
      <c r="L312" s="47"/>
      <c r="M312" s="224"/>
      <c r="N312" s="225"/>
      <c r="O312" s="87"/>
      <c r="P312" s="87"/>
      <c r="Q312" s="87"/>
      <c r="R312" s="87"/>
      <c r="S312" s="87"/>
      <c r="T312" s="88"/>
      <c r="U312" s="41"/>
      <c r="V312" s="41"/>
      <c r="W312" s="41"/>
      <c r="X312" s="41"/>
      <c r="Y312" s="41"/>
      <c r="Z312" s="41"/>
      <c r="AA312" s="41"/>
      <c r="AB312" s="41"/>
      <c r="AC312" s="41"/>
      <c r="AD312" s="41"/>
      <c r="AE312" s="41"/>
      <c r="AT312" s="20" t="s">
        <v>145</v>
      </c>
      <c r="AU312" s="20" t="s">
        <v>82</v>
      </c>
    </row>
    <row r="313" s="2" customFormat="1" ht="24.15" customHeight="1">
      <c r="A313" s="41"/>
      <c r="B313" s="42"/>
      <c r="C313" s="208" t="s">
        <v>455</v>
      </c>
      <c r="D313" s="208" t="s">
        <v>136</v>
      </c>
      <c r="E313" s="209" t="s">
        <v>456</v>
      </c>
      <c r="F313" s="210" t="s">
        <v>457</v>
      </c>
      <c r="G313" s="211" t="s">
        <v>341</v>
      </c>
      <c r="H313" s="212">
        <v>0.071999999999999995</v>
      </c>
      <c r="I313" s="213"/>
      <c r="J313" s="214">
        <f>ROUND(I313*H313,2)</f>
        <v>0</v>
      </c>
      <c r="K313" s="210" t="s">
        <v>140</v>
      </c>
      <c r="L313" s="47"/>
      <c r="M313" s="215" t="s">
        <v>19</v>
      </c>
      <c r="N313" s="216" t="s">
        <v>43</v>
      </c>
      <c r="O313" s="87"/>
      <c r="P313" s="217">
        <f>O313*H313</f>
        <v>0</v>
      </c>
      <c r="Q313" s="217">
        <v>0</v>
      </c>
      <c r="R313" s="217">
        <f>Q313*H313</f>
        <v>0</v>
      </c>
      <c r="S313" s="217">
        <v>0</v>
      </c>
      <c r="T313" s="218">
        <f>S313*H313</f>
        <v>0</v>
      </c>
      <c r="U313" s="41"/>
      <c r="V313" s="41"/>
      <c r="W313" s="41"/>
      <c r="X313" s="41"/>
      <c r="Y313" s="41"/>
      <c r="Z313" s="41"/>
      <c r="AA313" s="41"/>
      <c r="AB313" s="41"/>
      <c r="AC313" s="41"/>
      <c r="AD313" s="41"/>
      <c r="AE313" s="41"/>
      <c r="AR313" s="219" t="s">
        <v>222</v>
      </c>
      <c r="AT313" s="219" t="s">
        <v>136</v>
      </c>
      <c r="AU313" s="219" t="s">
        <v>82</v>
      </c>
      <c r="AY313" s="20" t="s">
        <v>133</v>
      </c>
      <c r="BE313" s="220">
        <f>IF(N313="základní",J313,0)</f>
        <v>0</v>
      </c>
      <c r="BF313" s="220">
        <f>IF(N313="snížená",J313,0)</f>
        <v>0</v>
      </c>
      <c r="BG313" s="220">
        <f>IF(N313="zákl. přenesená",J313,0)</f>
        <v>0</v>
      </c>
      <c r="BH313" s="220">
        <f>IF(N313="sníž. přenesená",J313,0)</f>
        <v>0</v>
      </c>
      <c r="BI313" s="220">
        <f>IF(N313="nulová",J313,0)</f>
        <v>0</v>
      </c>
      <c r="BJ313" s="20" t="s">
        <v>80</v>
      </c>
      <c r="BK313" s="220">
        <f>ROUND(I313*H313,2)</f>
        <v>0</v>
      </c>
      <c r="BL313" s="20" t="s">
        <v>222</v>
      </c>
      <c r="BM313" s="219" t="s">
        <v>458</v>
      </c>
    </row>
    <row r="314" s="2" customFormat="1">
      <c r="A314" s="41"/>
      <c r="B314" s="42"/>
      <c r="C314" s="43"/>
      <c r="D314" s="221" t="s">
        <v>143</v>
      </c>
      <c r="E314" s="43"/>
      <c r="F314" s="222" t="s">
        <v>459</v>
      </c>
      <c r="G314" s="43"/>
      <c r="H314" s="43"/>
      <c r="I314" s="223"/>
      <c r="J314" s="43"/>
      <c r="K314" s="43"/>
      <c r="L314" s="47"/>
      <c r="M314" s="224"/>
      <c r="N314" s="225"/>
      <c r="O314" s="87"/>
      <c r="P314" s="87"/>
      <c r="Q314" s="87"/>
      <c r="R314" s="87"/>
      <c r="S314" s="87"/>
      <c r="T314" s="88"/>
      <c r="U314" s="41"/>
      <c r="V314" s="41"/>
      <c r="W314" s="41"/>
      <c r="X314" s="41"/>
      <c r="Y314" s="41"/>
      <c r="Z314" s="41"/>
      <c r="AA314" s="41"/>
      <c r="AB314" s="41"/>
      <c r="AC314" s="41"/>
      <c r="AD314" s="41"/>
      <c r="AE314" s="41"/>
      <c r="AT314" s="20" t="s">
        <v>143</v>
      </c>
      <c r="AU314" s="20" t="s">
        <v>82</v>
      </c>
    </row>
    <row r="315" s="2" customFormat="1">
      <c r="A315" s="41"/>
      <c r="B315" s="42"/>
      <c r="C315" s="43"/>
      <c r="D315" s="226" t="s">
        <v>145</v>
      </c>
      <c r="E315" s="43"/>
      <c r="F315" s="227" t="s">
        <v>460</v>
      </c>
      <c r="G315" s="43"/>
      <c r="H315" s="43"/>
      <c r="I315" s="223"/>
      <c r="J315" s="43"/>
      <c r="K315" s="43"/>
      <c r="L315" s="47"/>
      <c r="M315" s="224"/>
      <c r="N315" s="225"/>
      <c r="O315" s="87"/>
      <c r="P315" s="87"/>
      <c r="Q315" s="87"/>
      <c r="R315" s="87"/>
      <c r="S315" s="87"/>
      <c r="T315" s="88"/>
      <c r="U315" s="41"/>
      <c r="V315" s="41"/>
      <c r="W315" s="41"/>
      <c r="X315" s="41"/>
      <c r="Y315" s="41"/>
      <c r="Z315" s="41"/>
      <c r="AA315" s="41"/>
      <c r="AB315" s="41"/>
      <c r="AC315" s="41"/>
      <c r="AD315" s="41"/>
      <c r="AE315" s="41"/>
      <c r="AT315" s="20" t="s">
        <v>145</v>
      </c>
      <c r="AU315" s="20" t="s">
        <v>82</v>
      </c>
    </row>
    <row r="316" s="12" customFormat="1" ht="22.8" customHeight="1">
      <c r="A316" s="12"/>
      <c r="B316" s="192"/>
      <c r="C316" s="193"/>
      <c r="D316" s="194" t="s">
        <v>71</v>
      </c>
      <c r="E316" s="206" t="s">
        <v>461</v>
      </c>
      <c r="F316" s="206" t="s">
        <v>462</v>
      </c>
      <c r="G316" s="193"/>
      <c r="H316" s="193"/>
      <c r="I316" s="196"/>
      <c r="J316" s="207">
        <f>BK316</f>
        <v>0</v>
      </c>
      <c r="K316" s="193"/>
      <c r="L316" s="198"/>
      <c r="M316" s="199"/>
      <c r="N316" s="200"/>
      <c r="O316" s="200"/>
      <c r="P316" s="201">
        <f>SUM(P317:P319)</f>
        <v>0</v>
      </c>
      <c r="Q316" s="200"/>
      <c r="R316" s="201">
        <f>SUM(R317:R319)</f>
        <v>0</v>
      </c>
      <c r="S316" s="200"/>
      <c r="T316" s="202">
        <f>SUM(T317:T319)</f>
        <v>0</v>
      </c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R316" s="203" t="s">
        <v>82</v>
      </c>
      <c r="AT316" s="204" t="s">
        <v>71</v>
      </c>
      <c r="AU316" s="204" t="s">
        <v>80</v>
      </c>
      <c r="AY316" s="203" t="s">
        <v>133</v>
      </c>
      <c r="BK316" s="205">
        <f>SUM(BK317:BK319)</f>
        <v>0</v>
      </c>
    </row>
    <row r="317" s="2" customFormat="1" ht="24.15" customHeight="1">
      <c r="A317" s="41"/>
      <c r="B317" s="42"/>
      <c r="C317" s="208" t="s">
        <v>394</v>
      </c>
      <c r="D317" s="208" t="s">
        <v>136</v>
      </c>
      <c r="E317" s="209" t="s">
        <v>463</v>
      </c>
      <c r="F317" s="210" t="s">
        <v>464</v>
      </c>
      <c r="G317" s="211" t="s">
        <v>155</v>
      </c>
      <c r="H317" s="212">
        <v>7.5</v>
      </c>
      <c r="I317" s="213"/>
      <c r="J317" s="214">
        <f>ROUND(I317*H317,2)</f>
        <v>0</v>
      </c>
      <c r="K317" s="210" t="s">
        <v>201</v>
      </c>
      <c r="L317" s="47"/>
      <c r="M317" s="215" t="s">
        <v>19</v>
      </c>
      <c r="N317" s="216" t="s">
        <v>43</v>
      </c>
      <c r="O317" s="87"/>
      <c r="P317" s="217">
        <f>O317*H317</f>
        <v>0</v>
      </c>
      <c r="Q317" s="217">
        <v>0</v>
      </c>
      <c r="R317" s="217">
        <f>Q317*H317</f>
        <v>0</v>
      </c>
      <c r="S317" s="217">
        <v>0</v>
      </c>
      <c r="T317" s="218">
        <f>S317*H317</f>
        <v>0</v>
      </c>
      <c r="U317" s="41"/>
      <c r="V317" s="41"/>
      <c r="W317" s="41"/>
      <c r="X317" s="41"/>
      <c r="Y317" s="41"/>
      <c r="Z317" s="41"/>
      <c r="AA317" s="41"/>
      <c r="AB317" s="41"/>
      <c r="AC317" s="41"/>
      <c r="AD317" s="41"/>
      <c r="AE317" s="41"/>
      <c r="AR317" s="219" t="s">
        <v>222</v>
      </c>
      <c r="AT317" s="219" t="s">
        <v>136</v>
      </c>
      <c r="AU317" s="219" t="s">
        <v>82</v>
      </c>
      <c r="AY317" s="20" t="s">
        <v>133</v>
      </c>
      <c r="BE317" s="220">
        <f>IF(N317="základní",J317,0)</f>
        <v>0</v>
      </c>
      <c r="BF317" s="220">
        <f>IF(N317="snížená",J317,0)</f>
        <v>0</v>
      </c>
      <c r="BG317" s="220">
        <f>IF(N317="zákl. přenesená",J317,0)</f>
        <v>0</v>
      </c>
      <c r="BH317" s="220">
        <f>IF(N317="sníž. přenesená",J317,0)</f>
        <v>0</v>
      </c>
      <c r="BI317" s="220">
        <f>IF(N317="nulová",J317,0)</f>
        <v>0</v>
      </c>
      <c r="BJ317" s="20" t="s">
        <v>80</v>
      </c>
      <c r="BK317" s="220">
        <f>ROUND(I317*H317,2)</f>
        <v>0</v>
      </c>
      <c r="BL317" s="20" t="s">
        <v>222</v>
      </c>
      <c r="BM317" s="219" t="s">
        <v>465</v>
      </c>
    </row>
    <row r="318" s="2" customFormat="1">
      <c r="A318" s="41"/>
      <c r="B318" s="42"/>
      <c r="C318" s="43"/>
      <c r="D318" s="221" t="s">
        <v>143</v>
      </c>
      <c r="E318" s="43"/>
      <c r="F318" s="222" t="s">
        <v>464</v>
      </c>
      <c r="G318" s="43"/>
      <c r="H318" s="43"/>
      <c r="I318" s="223"/>
      <c r="J318" s="43"/>
      <c r="K318" s="43"/>
      <c r="L318" s="47"/>
      <c r="M318" s="224"/>
      <c r="N318" s="225"/>
      <c r="O318" s="87"/>
      <c r="P318" s="87"/>
      <c r="Q318" s="87"/>
      <c r="R318" s="87"/>
      <c r="S318" s="87"/>
      <c r="T318" s="88"/>
      <c r="U318" s="41"/>
      <c r="V318" s="41"/>
      <c r="W318" s="41"/>
      <c r="X318" s="41"/>
      <c r="Y318" s="41"/>
      <c r="Z318" s="41"/>
      <c r="AA318" s="41"/>
      <c r="AB318" s="41"/>
      <c r="AC318" s="41"/>
      <c r="AD318" s="41"/>
      <c r="AE318" s="41"/>
      <c r="AT318" s="20" t="s">
        <v>143</v>
      </c>
      <c r="AU318" s="20" t="s">
        <v>82</v>
      </c>
    </row>
    <row r="319" s="13" customFormat="1">
      <c r="A319" s="13"/>
      <c r="B319" s="228"/>
      <c r="C319" s="229"/>
      <c r="D319" s="221" t="s">
        <v>147</v>
      </c>
      <c r="E319" s="230" t="s">
        <v>19</v>
      </c>
      <c r="F319" s="231" t="s">
        <v>466</v>
      </c>
      <c r="G319" s="229"/>
      <c r="H319" s="232">
        <v>7.5</v>
      </c>
      <c r="I319" s="233"/>
      <c r="J319" s="229"/>
      <c r="K319" s="229"/>
      <c r="L319" s="234"/>
      <c r="M319" s="235"/>
      <c r="N319" s="236"/>
      <c r="O319" s="236"/>
      <c r="P319" s="236"/>
      <c r="Q319" s="236"/>
      <c r="R319" s="236"/>
      <c r="S319" s="236"/>
      <c r="T319" s="237"/>
      <c r="U319" s="13"/>
      <c r="V319" s="13"/>
      <c r="W319" s="13"/>
      <c r="X319" s="13"/>
      <c r="Y319" s="13"/>
      <c r="Z319" s="13"/>
      <c r="AA319" s="13"/>
      <c r="AB319" s="13"/>
      <c r="AC319" s="13"/>
      <c r="AD319" s="13"/>
      <c r="AE319" s="13"/>
      <c r="AT319" s="238" t="s">
        <v>147</v>
      </c>
      <c r="AU319" s="238" t="s">
        <v>82</v>
      </c>
      <c r="AV319" s="13" t="s">
        <v>82</v>
      </c>
      <c r="AW319" s="13" t="s">
        <v>33</v>
      </c>
      <c r="AX319" s="13" t="s">
        <v>80</v>
      </c>
      <c r="AY319" s="238" t="s">
        <v>133</v>
      </c>
    </row>
    <row r="320" s="12" customFormat="1" ht="22.8" customHeight="1">
      <c r="A320" s="12"/>
      <c r="B320" s="192"/>
      <c r="C320" s="193"/>
      <c r="D320" s="194" t="s">
        <v>71</v>
      </c>
      <c r="E320" s="206" t="s">
        <v>467</v>
      </c>
      <c r="F320" s="206" t="s">
        <v>468</v>
      </c>
      <c r="G320" s="193"/>
      <c r="H320" s="193"/>
      <c r="I320" s="196"/>
      <c r="J320" s="207">
        <f>BK320</f>
        <v>0</v>
      </c>
      <c r="K320" s="193"/>
      <c r="L320" s="198"/>
      <c r="M320" s="199"/>
      <c r="N320" s="200"/>
      <c r="O320" s="200"/>
      <c r="P320" s="201">
        <f>SUM(P321:P347)</f>
        <v>0</v>
      </c>
      <c r="Q320" s="200"/>
      <c r="R320" s="201">
        <f>SUM(R321:R347)</f>
        <v>3.7160677400000006</v>
      </c>
      <c r="S320" s="200"/>
      <c r="T320" s="202">
        <f>SUM(T321:T347)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3" t="s">
        <v>82</v>
      </c>
      <c r="AT320" s="204" t="s">
        <v>71</v>
      </c>
      <c r="AU320" s="204" t="s">
        <v>80</v>
      </c>
      <c r="AY320" s="203" t="s">
        <v>133</v>
      </c>
      <c r="BK320" s="205">
        <f>SUM(BK321:BK347)</f>
        <v>0</v>
      </c>
    </row>
    <row r="321" s="2" customFormat="1" ht="33" customHeight="1">
      <c r="A321" s="41"/>
      <c r="B321" s="42"/>
      <c r="C321" s="208" t="s">
        <v>469</v>
      </c>
      <c r="D321" s="208" t="s">
        <v>136</v>
      </c>
      <c r="E321" s="209" t="s">
        <v>470</v>
      </c>
      <c r="F321" s="210" t="s">
        <v>471</v>
      </c>
      <c r="G321" s="211" t="s">
        <v>155</v>
      </c>
      <c r="H321" s="212">
        <v>418.5</v>
      </c>
      <c r="I321" s="213"/>
      <c r="J321" s="214">
        <f>ROUND(I321*H321,2)</f>
        <v>0</v>
      </c>
      <c r="K321" s="210" t="s">
        <v>140</v>
      </c>
      <c r="L321" s="47"/>
      <c r="M321" s="215" t="s">
        <v>19</v>
      </c>
      <c r="N321" s="216" t="s">
        <v>43</v>
      </c>
      <c r="O321" s="87"/>
      <c r="P321" s="217">
        <f>O321*H321</f>
        <v>0</v>
      </c>
      <c r="Q321" s="217">
        <v>8.0000000000000007E-05</v>
      </c>
      <c r="R321" s="217">
        <f>Q321*H321</f>
        <v>0.033480000000000003</v>
      </c>
      <c r="S321" s="217">
        <v>0</v>
      </c>
      <c r="T321" s="218">
        <f>S321*H321</f>
        <v>0</v>
      </c>
      <c r="U321" s="41"/>
      <c r="V321" s="41"/>
      <c r="W321" s="41"/>
      <c r="X321" s="41"/>
      <c r="Y321" s="41"/>
      <c r="Z321" s="41"/>
      <c r="AA321" s="41"/>
      <c r="AB321" s="41"/>
      <c r="AC321" s="41"/>
      <c r="AD321" s="41"/>
      <c r="AE321" s="41"/>
      <c r="AR321" s="219" t="s">
        <v>222</v>
      </c>
      <c r="AT321" s="219" t="s">
        <v>136</v>
      </c>
      <c r="AU321" s="219" t="s">
        <v>82</v>
      </c>
      <c r="AY321" s="20" t="s">
        <v>133</v>
      </c>
      <c r="BE321" s="220">
        <f>IF(N321="základní",J321,0)</f>
        <v>0</v>
      </c>
      <c r="BF321" s="220">
        <f>IF(N321="snížená",J321,0)</f>
        <v>0</v>
      </c>
      <c r="BG321" s="220">
        <f>IF(N321="zákl. přenesená",J321,0)</f>
        <v>0</v>
      </c>
      <c r="BH321" s="220">
        <f>IF(N321="sníž. přenesená",J321,0)</f>
        <v>0</v>
      </c>
      <c r="BI321" s="220">
        <f>IF(N321="nulová",J321,0)</f>
        <v>0</v>
      </c>
      <c r="BJ321" s="20" t="s">
        <v>80</v>
      </c>
      <c r="BK321" s="220">
        <f>ROUND(I321*H321,2)</f>
        <v>0</v>
      </c>
      <c r="BL321" s="20" t="s">
        <v>222</v>
      </c>
      <c r="BM321" s="219" t="s">
        <v>258</v>
      </c>
    </row>
    <row r="322" s="2" customFormat="1">
      <c r="A322" s="41"/>
      <c r="B322" s="42"/>
      <c r="C322" s="43"/>
      <c r="D322" s="221" t="s">
        <v>143</v>
      </c>
      <c r="E322" s="43"/>
      <c r="F322" s="222" t="s">
        <v>472</v>
      </c>
      <c r="G322" s="43"/>
      <c r="H322" s="43"/>
      <c r="I322" s="223"/>
      <c r="J322" s="43"/>
      <c r="K322" s="43"/>
      <c r="L322" s="47"/>
      <c r="M322" s="224"/>
      <c r="N322" s="225"/>
      <c r="O322" s="87"/>
      <c r="P322" s="87"/>
      <c r="Q322" s="87"/>
      <c r="R322" s="87"/>
      <c r="S322" s="87"/>
      <c r="T322" s="88"/>
      <c r="U322" s="41"/>
      <c r="V322" s="41"/>
      <c r="W322" s="41"/>
      <c r="X322" s="41"/>
      <c r="Y322" s="41"/>
      <c r="Z322" s="41"/>
      <c r="AA322" s="41"/>
      <c r="AB322" s="41"/>
      <c r="AC322" s="41"/>
      <c r="AD322" s="41"/>
      <c r="AE322" s="41"/>
      <c r="AT322" s="20" t="s">
        <v>143</v>
      </c>
      <c r="AU322" s="20" t="s">
        <v>82</v>
      </c>
    </row>
    <row r="323" s="2" customFormat="1">
      <c r="A323" s="41"/>
      <c r="B323" s="42"/>
      <c r="C323" s="43"/>
      <c r="D323" s="226" t="s">
        <v>145</v>
      </c>
      <c r="E323" s="43"/>
      <c r="F323" s="227" t="s">
        <v>473</v>
      </c>
      <c r="G323" s="43"/>
      <c r="H323" s="43"/>
      <c r="I323" s="223"/>
      <c r="J323" s="43"/>
      <c r="K323" s="43"/>
      <c r="L323" s="47"/>
      <c r="M323" s="224"/>
      <c r="N323" s="225"/>
      <c r="O323" s="87"/>
      <c r="P323" s="87"/>
      <c r="Q323" s="87"/>
      <c r="R323" s="87"/>
      <c r="S323" s="87"/>
      <c r="T323" s="88"/>
      <c r="U323" s="41"/>
      <c r="V323" s="41"/>
      <c r="W323" s="41"/>
      <c r="X323" s="41"/>
      <c r="Y323" s="41"/>
      <c r="Z323" s="41"/>
      <c r="AA323" s="41"/>
      <c r="AB323" s="41"/>
      <c r="AC323" s="41"/>
      <c r="AD323" s="41"/>
      <c r="AE323" s="41"/>
      <c r="AT323" s="20" t="s">
        <v>145</v>
      </c>
      <c r="AU323" s="20" t="s">
        <v>82</v>
      </c>
    </row>
    <row r="324" s="13" customFormat="1">
      <c r="A324" s="13"/>
      <c r="B324" s="228"/>
      <c r="C324" s="229"/>
      <c r="D324" s="221" t="s">
        <v>147</v>
      </c>
      <c r="E324" s="230" t="s">
        <v>19</v>
      </c>
      <c r="F324" s="231" t="s">
        <v>474</v>
      </c>
      <c r="G324" s="229"/>
      <c r="H324" s="232">
        <v>52.5</v>
      </c>
      <c r="I324" s="233"/>
      <c r="J324" s="229"/>
      <c r="K324" s="229"/>
      <c r="L324" s="234"/>
      <c r="M324" s="235"/>
      <c r="N324" s="236"/>
      <c r="O324" s="236"/>
      <c r="P324" s="236"/>
      <c r="Q324" s="236"/>
      <c r="R324" s="236"/>
      <c r="S324" s="236"/>
      <c r="T324" s="237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8" t="s">
        <v>147</v>
      </c>
      <c r="AU324" s="238" t="s">
        <v>82</v>
      </c>
      <c r="AV324" s="13" t="s">
        <v>82</v>
      </c>
      <c r="AW324" s="13" t="s">
        <v>33</v>
      </c>
      <c r="AX324" s="13" t="s">
        <v>72</v>
      </c>
      <c r="AY324" s="238" t="s">
        <v>133</v>
      </c>
    </row>
    <row r="325" s="13" customFormat="1">
      <c r="A325" s="13"/>
      <c r="B325" s="228"/>
      <c r="C325" s="229"/>
      <c r="D325" s="221" t="s">
        <v>147</v>
      </c>
      <c r="E325" s="230" t="s">
        <v>19</v>
      </c>
      <c r="F325" s="231" t="s">
        <v>475</v>
      </c>
      <c r="G325" s="229"/>
      <c r="H325" s="232">
        <v>248</v>
      </c>
      <c r="I325" s="233"/>
      <c r="J325" s="229"/>
      <c r="K325" s="229"/>
      <c r="L325" s="234"/>
      <c r="M325" s="235"/>
      <c r="N325" s="236"/>
      <c r="O325" s="236"/>
      <c r="P325" s="236"/>
      <c r="Q325" s="236"/>
      <c r="R325" s="236"/>
      <c r="S325" s="236"/>
      <c r="T325" s="237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8" t="s">
        <v>147</v>
      </c>
      <c r="AU325" s="238" t="s">
        <v>82</v>
      </c>
      <c r="AV325" s="13" t="s">
        <v>82</v>
      </c>
      <c r="AW325" s="13" t="s">
        <v>33</v>
      </c>
      <c r="AX325" s="13" t="s">
        <v>72</v>
      </c>
      <c r="AY325" s="238" t="s">
        <v>133</v>
      </c>
    </row>
    <row r="326" s="13" customFormat="1">
      <c r="A326" s="13"/>
      <c r="B326" s="228"/>
      <c r="C326" s="229"/>
      <c r="D326" s="221" t="s">
        <v>147</v>
      </c>
      <c r="E326" s="230" t="s">
        <v>19</v>
      </c>
      <c r="F326" s="231" t="s">
        <v>476</v>
      </c>
      <c r="G326" s="229"/>
      <c r="H326" s="232">
        <v>118</v>
      </c>
      <c r="I326" s="233"/>
      <c r="J326" s="229"/>
      <c r="K326" s="229"/>
      <c r="L326" s="234"/>
      <c r="M326" s="235"/>
      <c r="N326" s="236"/>
      <c r="O326" s="236"/>
      <c r="P326" s="236"/>
      <c r="Q326" s="236"/>
      <c r="R326" s="236"/>
      <c r="S326" s="236"/>
      <c r="T326" s="237"/>
      <c r="U326" s="13"/>
      <c r="V326" s="13"/>
      <c r="W326" s="13"/>
      <c r="X326" s="13"/>
      <c r="Y326" s="13"/>
      <c r="Z326" s="13"/>
      <c r="AA326" s="13"/>
      <c r="AB326" s="13"/>
      <c r="AC326" s="13"/>
      <c r="AD326" s="13"/>
      <c r="AE326" s="13"/>
      <c r="AT326" s="238" t="s">
        <v>147</v>
      </c>
      <c r="AU326" s="238" t="s">
        <v>82</v>
      </c>
      <c r="AV326" s="13" t="s">
        <v>82</v>
      </c>
      <c r="AW326" s="13" t="s">
        <v>33</v>
      </c>
      <c r="AX326" s="13" t="s">
        <v>72</v>
      </c>
      <c r="AY326" s="238" t="s">
        <v>133</v>
      </c>
    </row>
    <row r="327" s="16" customFormat="1">
      <c r="A327" s="16"/>
      <c r="B327" s="260"/>
      <c r="C327" s="261"/>
      <c r="D327" s="221" t="s">
        <v>147</v>
      </c>
      <c r="E327" s="262" t="s">
        <v>19</v>
      </c>
      <c r="F327" s="263" t="s">
        <v>198</v>
      </c>
      <c r="G327" s="261"/>
      <c r="H327" s="264">
        <v>418.5</v>
      </c>
      <c r="I327" s="265"/>
      <c r="J327" s="261"/>
      <c r="K327" s="261"/>
      <c r="L327" s="266"/>
      <c r="M327" s="267"/>
      <c r="N327" s="268"/>
      <c r="O327" s="268"/>
      <c r="P327" s="268"/>
      <c r="Q327" s="268"/>
      <c r="R327" s="268"/>
      <c r="S327" s="268"/>
      <c r="T327" s="269"/>
      <c r="U327" s="16"/>
      <c r="V327" s="16"/>
      <c r="W327" s="16"/>
      <c r="X327" s="16"/>
      <c r="Y327" s="16"/>
      <c r="Z327" s="16"/>
      <c r="AA327" s="16"/>
      <c r="AB327" s="16"/>
      <c r="AC327" s="16"/>
      <c r="AD327" s="16"/>
      <c r="AE327" s="16"/>
      <c r="AT327" s="270" t="s">
        <v>147</v>
      </c>
      <c r="AU327" s="270" t="s">
        <v>82</v>
      </c>
      <c r="AV327" s="16" t="s">
        <v>141</v>
      </c>
      <c r="AW327" s="16" t="s">
        <v>33</v>
      </c>
      <c r="AX327" s="16" t="s">
        <v>80</v>
      </c>
      <c r="AY327" s="270" t="s">
        <v>133</v>
      </c>
    </row>
    <row r="328" s="2" customFormat="1" ht="24.15" customHeight="1">
      <c r="A328" s="41"/>
      <c r="B328" s="42"/>
      <c r="C328" s="208" t="s">
        <v>376</v>
      </c>
      <c r="D328" s="208" t="s">
        <v>136</v>
      </c>
      <c r="E328" s="209" t="s">
        <v>477</v>
      </c>
      <c r="F328" s="210" t="s">
        <v>478</v>
      </c>
      <c r="G328" s="211" t="s">
        <v>155</v>
      </c>
      <c r="H328" s="212">
        <v>418.5</v>
      </c>
      <c r="I328" s="213"/>
      <c r="J328" s="214">
        <f>ROUND(I328*H328,2)</f>
        <v>0</v>
      </c>
      <c r="K328" s="210" t="s">
        <v>140</v>
      </c>
      <c r="L328" s="47"/>
      <c r="M328" s="215" t="s">
        <v>19</v>
      </c>
      <c r="N328" s="216" t="s">
        <v>43</v>
      </c>
      <c r="O328" s="87"/>
      <c r="P328" s="217">
        <f>O328*H328</f>
        <v>0</v>
      </c>
      <c r="Q328" s="217">
        <v>0.00013999999999999999</v>
      </c>
      <c r="R328" s="217">
        <f>Q328*H328</f>
        <v>0.058589999999999996</v>
      </c>
      <c r="S328" s="217">
        <v>0</v>
      </c>
      <c r="T328" s="218">
        <f>S328*H328</f>
        <v>0</v>
      </c>
      <c r="U328" s="41"/>
      <c r="V328" s="41"/>
      <c r="W328" s="41"/>
      <c r="X328" s="41"/>
      <c r="Y328" s="41"/>
      <c r="Z328" s="41"/>
      <c r="AA328" s="41"/>
      <c r="AB328" s="41"/>
      <c r="AC328" s="41"/>
      <c r="AD328" s="41"/>
      <c r="AE328" s="41"/>
      <c r="AR328" s="219" t="s">
        <v>222</v>
      </c>
      <c r="AT328" s="219" t="s">
        <v>136</v>
      </c>
      <c r="AU328" s="219" t="s">
        <v>82</v>
      </c>
      <c r="AY328" s="20" t="s">
        <v>133</v>
      </c>
      <c r="BE328" s="220">
        <f>IF(N328="základní",J328,0)</f>
        <v>0</v>
      </c>
      <c r="BF328" s="220">
        <f>IF(N328="snížená",J328,0)</f>
        <v>0</v>
      </c>
      <c r="BG328" s="220">
        <f>IF(N328="zákl. přenesená",J328,0)</f>
        <v>0</v>
      </c>
      <c r="BH328" s="220">
        <f>IF(N328="sníž. přenesená",J328,0)</f>
        <v>0</v>
      </c>
      <c r="BI328" s="220">
        <f>IF(N328="nulová",J328,0)</f>
        <v>0</v>
      </c>
      <c r="BJ328" s="20" t="s">
        <v>80</v>
      </c>
      <c r="BK328" s="220">
        <f>ROUND(I328*H328,2)</f>
        <v>0</v>
      </c>
      <c r="BL328" s="20" t="s">
        <v>222</v>
      </c>
      <c r="BM328" s="219" t="s">
        <v>479</v>
      </c>
    </row>
    <row r="329" s="2" customFormat="1">
      <c r="A329" s="41"/>
      <c r="B329" s="42"/>
      <c r="C329" s="43"/>
      <c r="D329" s="221" t="s">
        <v>143</v>
      </c>
      <c r="E329" s="43"/>
      <c r="F329" s="222" t="s">
        <v>480</v>
      </c>
      <c r="G329" s="43"/>
      <c r="H329" s="43"/>
      <c r="I329" s="223"/>
      <c r="J329" s="43"/>
      <c r="K329" s="43"/>
      <c r="L329" s="47"/>
      <c r="M329" s="224"/>
      <c r="N329" s="225"/>
      <c r="O329" s="87"/>
      <c r="P329" s="87"/>
      <c r="Q329" s="87"/>
      <c r="R329" s="87"/>
      <c r="S329" s="87"/>
      <c r="T329" s="88"/>
      <c r="U329" s="41"/>
      <c r="V329" s="41"/>
      <c r="W329" s="41"/>
      <c r="X329" s="41"/>
      <c r="Y329" s="41"/>
      <c r="Z329" s="41"/>
      <c r="AA329" s="41"/>
      <c r="AB329" s="41"/>
      <c r="AC329" s="41"/>
      <c r="AD329" s="41"/>
      <c r="AE329" s="41"/>
      <c r="AT329" s="20" t="s">
        <v>143</v>
      </c>
      <c r="AU329" s="20" t="s">
        <v>82</v>
      </c>
    </row>
    <row r="330" s="2" customFormat="1">
      <c r="A330" s="41"/>
      <c r="B330" s="42"/>
      <c r="C330" s="43"/>
      <c r="D330" s="226" t="s">
        <v>145</v>
      </c>
      <c r="E330" s="43"/>
      <c r="F330" s="227" t="s">
        <v>481</v>
      </c>
      <c r="G330" s="43"/>
      <c r="H330" s="43"/>
      <c r="I330" s="223"/>
      <c r="J330" s="43"/>
      <c r="K330" s="43"/>
      <c r="L330" s="47"/>
      <c r="M330" s="224"/>
      <c r="N330" s="225"/>
      <c r="O330" s="87"/>
      <c r="P330" s="87"/>
      <c r="Q330" s="87"/>
      <c r="R330" s="87"/>
      <c r="S330" s="87"/>
      <c r="T330" s="88"/>
      <c r="U330" s="41"/>
      <c r="V330" s="41"/>
      <c r="W330" s="41"/>
      <c r="X330" s="41"/>
      <c r="Y330" s="41"/>
      <c r="Z330" s="41"/>
      <c r="AA330" s="41"/>
      <c r="AB330" s="41"/>
      <c r="AC330" s="41"/>
      <c r="AD330" s="41"/>
      <c r="AE330" s="41"/>
      <c r="AT330" s="20" t="s">
        <v>145</v>
      </c>
      <c r="AU330" s="20" t="s">
        <v>82</v>
      </c>
    </row>
    <row r="331" s="2" customFormat="1" ht="24.15" customHeight="1">
      <c r="A331" s="41"/>
      <c r="B331" s="42"/>
      <c r="C331" s="208" t="s">
        <v>482</v>
      </c>
      <c r="D331" s="208" t="s">
        <v>136</v>
      </c>
      <c r="E331" s="209" t="s">
        <v>483</v>
      </c>
      <c r="F331" s="210" t="s">
        <v>484</v>
      </c>
      <c r="G331" s="211" t="s">
        <v>155</v>
      </c>
      <c r="H331" s="212">
        <v>418.5</v>
      </c>
      <c r="I331" s="213"/>
      <c r="J331" s="214">
        <f>ROUND(I331*H331,2)</f>
        <v>0</v>
      </c>
      <c r="K331" s="210" t="s">
        <v>140</v>
      </c>
      <c r="L331" s="47"/>
      <c r="M331" s="215" t="s">
        <v>19</v>
      </c>
      <c r="N331" s="216" t="s">
        <v>43</v>
      </c>
      <c r="O331" s="87"/>
      <c r="P331" s="217">
        <f>O331*H331</f>
        <v>0</v>
      </c>
      <c r="Q331" s="217">
        <v>0.00012999999999999999</v>
      </c>
      <c r="R331" s="217">
        <f>Q331*H331</f>
        <v>0.054404999999999995</v>
      </c>
      <c r="S331" s="217">
        <v>0</v>
      </c>
      <c r="T331" s="218">
        <f>S331*H331</f>
        <v>0</v>
      </c>
      <c r="U331" s="41"/>
      <c r="V331" s="41"/>
      <c r="W331" s="41"/>
      <c r="X331" s="41"/>
      <c r="Y331" s="41"/>
      <c r="Z331" s="41"/>
      <c r="AA331" s="41"/>
      <c r="AB331" s="41"/>
      <c r="AC331" s="41"/>
      <c r="AD331" s="41"/>
      <c r="AE331" s="41"/>
      <c r="AR331" s="219" t="s">
        <v>222</v>
      </c>
      <c r="AT331" s="219" t="s">
        <v>136</v>
      </c>
      <c r="AU331" s="219" t="s">
        <v>82</v>
      </c>
      <c r="AY331" s="20" t="s">
        <v>133</v>
      </c>
      <c r="BE331" s="220">
        <f>IF(N331="základní",J331,0)</f>
        <v>0</v>
      </c>
      <c r="BF331" s="220">
        <f>IF(N331="snížená",J331,0)</f>
        <v>0</v>
      </c>
      <c r="BG331" s="220">
        <f>IF(N331="zákl. přenesená",J331,0)</f>
        <v>0</v>
      </c>
      <c r="BH331" s="220">
        <f>IF(N331="sníž. přenesená",J331,0)</f>
        <v>0</v>
      </c>
      <c r="BI331" s="220">
        <f>IF(N331="nulová",J331,0)</f>
        <v>0</v>
      </c>
      <c r="BJ331" s="20" t="s">
        <v>80</v>
      </c>
      <c r="BK331" s="220">
        <f>ROUND(I331*H331,2)</f>
        <v>0</v>
      </c>
      <c r="BL331" s="20" t="s">
        <v>222</v>
      </c>
      <c r="BM331" s="219" t="s">
        <v>485</v>
      </c>
    </row>
    <row r="332" s="2" customFormat="1">
      <c r="A332" s="41"/>
      <c r="B332" s="42"/>
      <c r="C332" s="43"/>
      <c r="D332" s="221" t="s">
        <v>143</v>
      </c>
      <c r="E332" s="43"/>
      <c r="F332" s="222" t="s">
        <v>486</v>
      </c>
      <c r="G332" s="43"/>
      <c r="H332" s="43"/>
      <c r="I332" s="223"/>
      <c r="J332" s="43"/>
      <c r="K332" s="43"/>
      <c r="L332" s="47"/>
      <c r="M332" s="224"/>
      <c r="N332" s="225"/>
      <c r="O332" s="87"/>
      <c r="P332" s="87"/>
      <c r="Q332" s="87"/>
      <c r="R332" s="87"/>
      <c r="S332" s="87"/>
      <c r="T332" s="88"/>
      <c r="U332" s="41"/>
      <c r="V332" s="41"/>
      <c r="W332" s="41"/>
      <c r="X332" s="41"/>
      <c r="Y332" s="41"/>
      <c r="Z332" s="41"/>
      <c r="AA332" s="41"/>
      <c r="AB332" s="41"/>
      <c r="AC332" s="41"/>
      <c r="AD332" s="41"/>
      <c r="AE332" s="41"/>
      <c r="AT332" s="20" t="s">
        <v>143</v>
      </c>
      <c r="AU332" s="20" t="s">
        <v>82</v>
      </c>
    </row>
    <row r="333" s="2" customFormat="1">
      <c r="A333" s="41"/>
      <c r="B333" s="42"/>
      <c r="C333" s="43"/>
      <c r="D333" s="226" t="s">
        <v>145</v>
      </c>
      <c r="E333" s="43"/>
      <c r="F333" s="227" t="s">
        <v>487</v>
      </c>
      <c r="G333" s="43"/>
      <c r="H333" s="43"/>
      <c r="I333" s="223"/>
      <c r="J333" s="43"/>
      <c r="K333" s="43"/>
      <c r="L333" s="47"/>
      <c r="M333" s="224"/>
      <c r="N333" s="225"/>
      <c r="O333" s="87"/>
      <c r="P333" s="87"/>
      <c r="Q333" s="87"/>
      <c r="R333" s="87"/>
      <c r="S333" s="87"/>
      <c r="T333" s="88"/>
      <c r="U333" s="41"/>
      <c r="V333" s="41"/>
      <c r="W333" s="41"/>
      <c r="X333" s="41"/>
      <c r="Y333" s="41"/>
      <c r="Z333" s="41"/>
      <c r="AA333" s="41"/>
      <c r="AB333" s="41"/>
      <c r="AC333" s="41"/>
      <c r="AD333" s="41"/>
      <c r="AE333" s="41"/>
      <c r="AT333" s="20" t="s">
        <v>145</v>
      </c>
      <c r="AU333" s="20" t="s">
        <v>82</v>
      </c>
    </row>
    <row r="334" s="2" customFormat="1" ht="24.15" customHeight="1">
      <c r="A334" s="41"/>
      <c r="B334" s="42"/>
      <c r="C334" s="208" t="s">
        <v>399</v>
      </c>
      <c r="D334" s="208" t="s">
        <v>136</v>
      </c>
      <c r="E334" s="209" t="s">
        <v>488</v>
      </c>
      <c r="F334" s="210" t="s">
        <v>489</v>
      </c>
      <c r="G334" s="211" t="s">
        <v>155</v>
      </c>
      <c r="H334" s="212">
        <v>418.5</v>
      </c>
      <c r="I334" s="213"/>
      <c r="J334" s="214">
        <f>ROUND(I334*H334,2)</f>
        <v>0</v>
      </c>
      <c r="K334" s="210" t="s">
        <v>140</v>
      </c>
      <c r="L334" s="47"/>
      <c r="M334" s="215" t="s">
        <v>19</v>
      </c>
      <c r="N334" s="216" t="s">
        <v>43</v>
      </c>
      <c r="O334" s="87"/>
      <c r="P334" s="217">
        <f>O334*H334</f>
        <v>0</v>
      </c>
      <c r="Q334" s="217">
        <v>0.00012999999999999999</v>
      </c>
      <c r="R334" s="217">
        <f>Q334*H334</f>
        <v>0.054404999999999995</v>
      </c>
      <c r="S334" s="217">
        <v>0</v>
      </c>
      <c r="T334" s="218">
        <f>S334*H334</f>
        <v>0</v>
      </c>
      <c r="U334" s="41"/>
      <c r="V334" s="41"/>
      <c r="W334" s="41"/>
      <c r="X334" s="41"/>
      <c r="Y334" s="41"/>
      <c r="Z334" s="41"/>
      <c r="AA334" s="41"/>
      <c r="AB334" s="41"/>
      <c r="AC334" s="41"/>
      <c r="AD334" s="41"/>
      <c r="AE334" s="41"/>
      <c r="AR334" s="219" t="s">
        <v>222</v>
      </c>
      <c r="AT334" s="219" t="s">
        <v>136</v>
      </c>
      <c r="AU334" s="219" t="s">
        <v>82</v>
      </c>
      <c r="AY334" s="20" t="s">
        <v>133</v>
      </c>
      <c r="BE334" s="220">
        <f>IF(N334="základní",J334,0)</f>
        <v>0</v>
      </c>
      <c r="BF334" s="220">
        <f>IF(N334="snížená",J334,0)</f>
        <v>0</v>
      </c>
      <c r="BG334" s="220">
        <f>IF(N334="zákl. přenesená",J334,0)</f>
        <v>0</v>
      </c>
      <c r="BH334" s="220">
        <f>IF(N334="sníž. přenesená",J334,0)</f>
        <v>0</v>
      </c>
      <c r="BI334" s="220">
        <f>IF(N334="nulová",J334,0)</f>
        <v>0</v>
      </c>
      <c r="BJ334" s="20" t="s">
        <v>80</v>
      </c>
      <c r="BK334" s="220">
        <f>ROUND(I334*H334,2)</f>
        <v>0</v>
      </c>
      <c r="BL334" s="20" t="s">
        <v>222</v>
      </c>
      <c r="BM334" s="219" t="s">
        <v>490</v>
      </c>
    </row>
    <row r="335" s="2" customFormat="1">
      <c r="A335" s="41"/>
      <c r="B335" s="42"/>
      <c r="C335" s="43"/>
      <c r="D335" s="221" t="s">
        <v>143</v>
      </c>
      <c r="E335" s="43"/>
      <c r="F335" s="222" t="s">
        <v>491</v>
      </c>
      <c r="G335" s="43"/>
      <c r="H335" s="43"/>
      <c r="I335" s="223"/>
      <c r="J335" s="43"/>
      <c r="K335" s="43"/>
      <c r="L335" s="47"/>
      <c r="M335" s="224"/>
      <c r="N335" s="225"/>
      <c r="O335" s="87"/>
      <c r="P335" s="87"/>
      <c r="Q335" s="87"/>
      <c r="R335" s="87"/>
      <c r="S335" s="87"/>
      <c r="T335" s="88"/>
      <c r="U335" s="41"/>
      <c r="V335" s="41"/>
      <c r="W335" s="41"/>
      <c r="X335" s="41"/>
      <c r="Y335" s="41"/>
      <c r="Z335" s="41"/>
      <c r="AA335" s="41"/>
      <c r="AB335" s="41"/>
      <c r="AC335" s="41"/>
      <c r="AD335" s="41"/>
      <c r="AE335" s="41"/>
      <c r="AT335" s="20" t="s">
        <v>143</v>
      </c>
      <c r="AU335" s="20" t="s">
        <v>82</v>
      </c>
    </row>
    <row r="336" s="2" customFormat="1">
      <c r="A336" s="41"/>
      <c r="B336" s="42"/>
      <c r="C336" s="43"/>
      <c r="D336" s="226" t="s">
        <v>145</v>
      </c>
      <c r="E336" s="43"/>
      <c r="F336" s="227" t="s">
        <v>492</v>
      </c>
      <c r="G336" s="43"/>
      <c r="H336" s="43"/>
      <c r="I336" s="223"/>
      <c r="J336" s="43"/>
      <c r="K336" s="43"/>
      <c r="L336" s="47"/>
      <c r="M336" s="224"/>
      <c r="N336" s="225"/>
      <c r="O336" s="87"/>
      <c r="P336" s="87"/>
      <c r="Q336" s="87"/>
      <c r="R336" s="87"/>
      <c r="S336" s="87"/>
      <c r="T336" s="88"/>
      <c r="U336" s="41"/>
      <c r="V336" s="41"/>
      <c r="W336" s="41"/>
      <c r="X336" s="41"/>
      <c r="Y336" s="41"/>
      <c r="Z336" s="41"/>
      <c r="AA336" s="41"/>
      <c r="AB336" s="41"/>
      <c r="AC336" s="41"/>
      <c r="AD336" s="41"/>
      <c r="AE336" s="41"/>
      <c r="AT336" s="20" t="s">
        <v>145</v>
      </c>
      <c r="AU336" s="20" t="s">
        <v>82</v>
      </c>
    </row>
    <row r="337" s="2" customFormat="1" ht="21.75" customHeight="1">
      <c r="A337" s="41"/>
      <c r="B337" s="42"/>
      <c r="C337" s="208" t="s">
        <v>493</v>
      </c>
      <c r="D337" s="208" t="s">
        <v>136</v>
      </c>
      <c r="E337" s="209" t="s">
        <v>494</v>
      </c>
      <c r="F337" s="210" t="s">
        <v>495</v>
      </c>
      <c r="G337" s="211" t="s">
        <v>155</v>
      </c>
      <c r="H337" s="212">
        <v>2912.3980000000001</v>
      </c>
      <c r="I337" s="213"/>
      <c r="J337" s="214">
        <f>ROUND(I337*H337,2)</f>
        <v>0</v>
      </c>
      <c r="K337" s="210" t="s">
        <v>140</v>
      </c>
      <c r="L337" s="47"/>
      <c r="M337" s="215" t="s">
        <v>19</v>
      </c>
      <c r="N337" s="216" t="s">
        <v>43</v>
      </c>
      <c r="O337" s="87"/>
      <c r="P337" s="217">
        <f>O337*H337</f>
        <v>0</v>
      </c>
      <c r="Q337" s="217">
        <v>0.00014999999999999999</v>
      </c>
      <c r="R337" s="217">
        <f>Q337*H337</f>
        <v>0.43685969999999996</v>
      </c>
      <c r="S337" s="217">
        <v>0</v>
      </c>
      <c r="T337" s="218">
        <f>S337*H337</f>
        <v>0</v>
      </c>
      <c r="U337" s="41"/>
      <c r="V337" s="41"/>
      <c r="W337" s="41"/>
      <c r="X337" s="41"/>
      <c r="Y337" s="41"/>
      <c r="Z337" s="41"/>
      <c r="AA337" s="41"/>
      <c r="AB337" s="41"/>
      <c r="AC337" s="41"/>
      <c r="AD337" s="41"/>
      <c r="AE337" s="41"/>
      <c r="AR337" s="219" t="s">
        <v>141</v>
      </c>
      <c r="AT337" s="219" t="s">
        <v>136</v>
      </c>
      <c r="AU337" s="219" t="s">
        <v>82</v>
      </c>
      <c r="AY337" s="20" t="s">
        <v>133</v>
      </c>
      <c r="BE337" s="220">
        <f>IF(N337="základní",J337,0)</f>
        <v>0</v>
      </c>
      <c r="BF337" s="220">
        <f>IF(N337="snížená",J337,0)</f>
        <v>0</v>
      </c>
      <c r="BG337" s="220">
        <f>IF(N337="zákl. přenesená",J337,0)</f>
        <v>0</v>
      </c>
      <c r="BH337" s="220">
        <f>IF(N337="sníž. přenesená",J337,0)</f>
        <v>0</v>
      </c>
      <c r="BI337" s="220">
        <f>IF(N337="nulová",J337,0)</f>
        <v>0</v>
      </c>
      <c r="BJ337" s="20" t="s">
        <v>80</v>
      </c>
      <c r="BK337" s="220">
        <f>ROUND(I337*H337,2)</f>
        <v>0</v>
      </c>
      <c r="BL337" s="20" t="s">
        <v>141</v>
      </c>
      <c r="BM337" s="219" t="s">
        <v>496</v>
      </c>
    </row>
    <row r="338" s="2" customFormat="1">
      <c r="A338" s="41"/>
      <c r="B338" s="42"/>
      <c r="C338" s="43"/>
      <c r="D338" s="221" t="s">
        <v>143</v>
      </c>
      <c r="E338" s="43"/>
      <c r="F338" s="222" t="s">
        <v>497</v>
      </c>
      <c r="G338" s="43"/>
      <c r="H338" s="43"/>
      <c r="I338" s="223"/>
      <c r="J338" s="43"/>
      <c r="K338" s="43"/>
      <c r="L338" s="47"/>
      <c r="M338" s="224"/>
      <c r="N338" s="225"/>
      <c r="O338" s="87"/>
      <c r="P338" s="87"/>
      <c r="Q338" s="87"/>
      <c r="R338" s="87"/>
      <c r="S338" s="87"/>
      <c r="T338" s="88"/>
      <c r="U338" s="41"/>
      <c r="V338" s="41"/>
      <c r="W338" s="41"/>
      <c r="X338" s="41"/>
      <c r="Y338" s="41"/>
      <c r="Z338" s="41"/>
      <c r="AA338" s="41"/>
      <c r="AB338" s="41"/>
      <c r="AC338" s="41"/>
      <c r="AD338" s="41"/>
      <c r="AE338" s="41"/>
      <c r="AT338" s="20" t="s">
        <v>143</v>
      </c>
      <c r="AU338" s="20" t="s">
        <v>82</v>
      </c>
    </row>
    <row r="339" s="2" customFormat="1">
      <c r="A339" s="41"/>
      <c r="B339" s="42"/>
      <c r="C339" s="43"/>
      <c r="D339" s="226" t="s">
        <v>145</v>
      </c>
      <c r="E339" s="43"/>
      <c r="F339" s="227" t="s">
        <v>498</v>
      </c>
      <c r="G339" s="43"/>
      <c r="H339" s="43"/>
      <c r="I339" s="223"/>
      <c r="J339" s="43"/>
      <c r="K339" s="43"/>
      <c r="L339" s="47"/>
      <c r="M339" s="224"/>
      <c r="N339" s="225"/>
      <c r="O339" s="87"/>
      <c r="P339" s="87"/>
      <c r="Q339" s="87"/>
      <c r="R339" s="87"/>
      <c r="S339" s="87"/>
      <c r="T339" s="88"/>
      <c r="U339" s="41"/>
      <c r="V339" s="41"/>
      <c r="W339" s="41"/>
      <c r="X339" s="41"/>
      <c r="Y339" s="41"/>
      <c r="Z339" s="41"/>
      <c r="AA339" s="41"/>
      <c r="AB339" s="41"/>
      <c r="AC339" s="41"/>
      <c r="AD339" s="41"/>
      <c r="AE339" s="41"/>
      <c r="AT339" s="20" t="s">
        <v>145</v>
      </c>
      <c r="AU339" s="20" t="s">
        <v>82</v>
      </c>
    </row>
    <row r="340" s="13" customFormat="1">
      <c r="A340" s="13"/>
      <c r="B340" s="228"/>
      <c r="C340" s="229"/>
      <c r="D340" s="221" t="s">
        <v>147</v>
      </c>
      <c r="E340" s="230" t="s">
        <v>19</v>
      </c>
      <c r="F340" s="231" t="s">
        <v>88</v>
      </c>
      <c r="G340" s="229"/>
      <c r="H340" s="232">
        <v>2912.3980000000001</v>
      </c>
      <c r="I340" s="233"/>
      <c r="J340" s="229"/>
      <c r="K340" s="229"/>
      <c r="L340" s="234"/>
      <c r="M340" s="235"/>
      <c r="N340" s="236"/>
      <c r="O340" s="236"/>
      <c r="P340" s="236"/>
      <c r="Q340" s="236"/>
      <c r="R340" s="236"/>
      <c r="S340" s="236"/>
      <c r="T340" s="237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8" t="s">
        <v>147</v>
      </c>
      <c r="AU340" s="238" t="s">
        <v>82</v>
      </c>
      <c r="AV340" s="13" t="s">
        <v>82</v>
      </c>
      <c r="AW340" s="13" t="s">
        <v>33</v>
      </c>
      <c r="AX340" s="13" t="s">
        <v>80</v>
      </c>
      <c r="AY340" s="238" t="s">
        <v>133</v>
      </c>
    </row>
    <row r="341" s="2" customFormat="1" ht="24.15" customHeight="1">
      <c r="A341" s="41"/>
      <c r="B341" s="42"/>
      <c r="C341" s="208" t="s">
        <v>405</v>
      </c>
      <c r="D341" s="208" t="s">
        <v>136</v>
      </c>
      <c r="E341" s="209" t="s">
        <v>499</v>
      </c>
      <c r="F341" s="210" t="s">
        <v>500</v>
      </c>
      <c r="G341" s="211" t="s">
        <v>155</v>
      </c>
      <c r="H341" s="212">
        <v>2912.3980000000001</v>
      </c>
      <c r="I341" s="213"/>
      <c r="J341" s="214">
        <f>ROUND(I341*H341,2)</f>
        <v>0</v>
      </c>
      <c r="K341" s="210" t="s">
        <v>140</v>
      </c>
      <c r="L341" s="47"/>
      <c r="M341" s="215" t="s">
        <v>19</v>
      </c>
      <c r="N341" s="216" t="s">
        <v>43</v>
      </c>
      <c r="O341" s="87"/>
      <c r="P341" s="217">
        <f>O341*H341</f>
        <v>0</v>
      </c>
      <c r="Q341" s="217">
        <v>0.0010300000000000001</v>
      </c>
      <c r="R341" s="217">
        <f>Q341*H341</f>
        <v>2.9997699400000006</v>
      </c>
      <c r="S341" s="217">
        <v>0</v>
      </c>
      <c r="T341" s="218">
        <f>S341*H341</f>
        <v>0</v>
      </c>
      <c r="U341" s="41"/>
      <c r="V341" s="41"/>
      <c r="W341" s="41"/>
      <c r="X341" s="41"/>
      <c r="Y341" s="41"/>
      <c r="Z341" s="41"/>
      <c r="AA341" s="41"/>
      <c r="AB341" s="41"/>
      <c r="AC341" s="41"/>
      <c r="AD341" s="41"/>
      <c r="AE341" s="41"/>
      <c r="AR341" s="219" t="s">
        <v>141</v>
      </c>
      <c r="AT341" s="219" t="s">
        <v>136</v>
      </c>
      <c r="AU341" s="219" t="s">
        <v>82</v>
      </c>
      <c r="AY341" s="20" t="s">
        <v>133</v>
      </c>
      <c r="BE341" s="220">
        <f>IF(N341="základní",J341,0)</f>
        <v>0</v>
      </c>
      <c r="BF341" s="220">
        <f>IF(N341="snížená",J341,0)</f>
        <v>0</v>
      </c>
      <c r="BG341" s="220">
        <f>IF(N341="zákl. přenesená",J341,0)</f>
        <v>0</v>
      </c>
      <c r="BH341" s="220">
        <f>IF(N341="sníž. přenesená",J341,0)</f>
        <v>0</v>
      </c>
      <c r="BI341" s="220">
        <f>IF(N341="nulová",J341,0)</f>
        <v>0</v>
      </c>
      <c r="BJ341" s="20" t="s">
        <v>80</v>
      </c>
      <c r="BK341" s="220">
        <f>ROUND(I341*H341,2)</f>
        <v>0</v>
      </c>
      <c r="BL341" s="20" t="s">
        <v>141</v>
      </c>
      <c r="BM341" s="219" t="s">
        <v>260</v>
      </c>
    </row>
    <row r="342" s="2" customFormat="1">
      <c r="A342" s="41"/>
      <c r="B342" s="42"/>
      <c r="C342" s="43"/>
      <c r="D342" s="221" t="s">
        <v>143</v>
      </c>
      <c r="E342" s="43"/>
      <c r="F342" s="222" t="s">
        <v>501</v>
      </c>
      <c r="G342" s="43"/>
      <c r="H342" s="43"/>
      <c r="I342" s="223"/>
      <c r="J342" s="43"/>
      <c r="K342" s="43"/>
      <c r="L342" s="47"/>
      <c r="M342" s="224"/>
      <c r="N342" s="225"/>
      <c r="O342" s="87"/>
      <c r="P342" s="87"/>
      <c r="Q342" s="87"/>
      <c r="R342" s="87"/>
      <c r="S342" s="87"/>
      <c r="T342" s="88"/>
      <c r="U342" s="41"/>
      <c r="V342" s="41"/>
      <c r="W342" s="41"/>
      <c r="X342" s="41"/>
      <c r="Y342" s="41"/>
      <c r="Z342" s="41"/>
      <c r="AA342" s="41"/>
      <c r="AB342" s="41"/>
      <c r="AC342" s="41"/>
      <c r="AD342" s="41"/>
      <c r="AE342" s="41"/>
      <c r="AT342" s="20" t="s">
        <v>143</v>
      </c>
      <c r="AU342" s="20" t="s">
        <v>82</v>
      </c>
    </row>
    <row r="343" s="2" customFormat="1">
      <c r="A343" s="41"/>
      <c r="B343" s="42"/>
      <c r="C343" s="43"/>
      <c r="D343" s="226" t="s">
        <v>145</v>
      </c>
      <c r="E343" s="43"/>
      <c r="F343" s="227" t="s">
        <v>502</v>
      </c>
      <c r="G343" s="43"/>
      <c r="H343" s="43"/>
      <c r="I343" s="223"/>
      <c r="J343" s="43"/>
      <c r="K343" s="43"/>
      <c r="L343" s="47"/>
      <c r="M343" s="224"/>
      <c r="N343" s="225"/>
      <c r="O343" s="87"/>
      <c r="P343" s="87"/>
      <c r="Q343" s="87"/>
      <c r="R343" s="87"/>
      <c r="S343" s="87"/>
      <c r="T343" s="88"/>
      <c r="U343" s="41"/>
      <c r="V343" s="41"/>
      <c r="W343" s="41"/>
      <c r="X343" s="41"/>
      <c r="Y343" s="41"/>
      <c r="Z343" s="41"/>
      <c r="AA343" s="41"/>
      <c r="AB343" s="41"/>
      <c r="AC343" s="41"/>
      <c r="AD343" s="41"/>
      <c r="AE343" s="41"/>
      <c r="AT343" s="20" t="s">
        <v>145</v>
      </c>
      <c r="AU343" s="20" t="s">
        <v>82</v>
      </c>
    </row>
    <row r="344" s="13" customFormat="1">
      <c r="A344" s="13"/>
      <c r="B344" s="228"/>
      <c r="C344" s="229"/>
      <c r="D344" s="221" t="s">
        <v>147</v>
      </c>
      <c r="E344" s="230" t="s">
        <v>19</v>
      </c>
      <c r="F344" s="231" t="s">
        <v>88</v>
      </c>
      <c r="G344" s="229"/>
      <c r="H344" s="232">
        <v>2912.3980000000001</v>
      </c>
      <c r="I344" s="233"/>
      <c r="J344" s="229"/>
      <c r="K344" s="229"/>
      <c r="L344" s="234"/>
      <c r="M344" s="235"/>
      <c r="N344" s="236"/>
      <c r="O344" s="236"/>
      <c r="P344" s="236"/>
      <c r="Q344" s="236"/>
      <c r="R344" s="236"/>
      <c r="S344" s="236"/>
      <c r="T344" s="237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8" t="s">
        <v>147</v>
      </c>
      <c r="AU344" s="238" t="s">
        <v>82</v>
      </c>
      <c r="AV344" s="13" t="s">
        <v>82</v>
      </c>
      <c r="AW344" s="13" t="s">
        <v>33</v>
      </c>
      <c r="AX344" s="13" t="s">
        <v>80</v>
      </c>
      <c r="AY344" s="238" t="s">
        <v>133</v>
      </c>
    </row>
    <row r="345" s="2" customFormat="1" ht="24.15" customHeight="1">
      <c r="A345" s="41"/>
      <c r="B345" s="42"/>
      <c r="C345" s="208" t="s">
        <v>503</v>
      </c>
      <c r="D345" s="208" t="s">
        <v>136</v>
      </c>
      <c r="E345" s="209" t="s">
        <v>504</v>
      </c>
      <c r="F345" s="210" t="s">
        <v>505</v>
      </c>
      <c r="G345" s="211" t="s">
        <v>155</v>
      </c>
      <c r="H345" s="212">
        <v>270.88999999999999</v>
      </c>
      <c r="I345" s="213"/>
      <c r="J345" s="214">
        <f>ROUND(I345*H345,2)</f>
        <v>0</v>
      </c>
      <c r="K345" s="210" t="s">
        <v>140</v>
      </c>
      <c r="L345" s="47"/>
      <c r="M345" s="215" t="s">
        <v>19</v>
      </c>
      <c r="N345" s="216" t="s">
        <v>43</v>
      </c>
      <c r="O345" s="87"/>
      <c r="P345" s="217">
        <f>O345*H345</f>
        <v>0</v>
      </c>
      <c r="Q345" s="217">
        <v>0.00029</v>
      </c>
      <c r="R345" s="217">
        <f>Q345*H345</f>
        <v>0.078558099999999992</v>
      </c>
      <c r="S345" s="217">
        <v>0</v>
      </c>
      <c r="T345" s="218">
        <f>S345*H345</f>
        <v>0</v>
      </c>
      <c r="U345" s="41"/>
      <c r="V345" s="41"/>
      <c r="W345" s="41"/>
      <c r="X345" s="41"/>
      <c r="Y345" s="41"/>
      <c r="Z345" s="41"/>
      <c r="AA345" s="41"/>
      <c r="AB345" s="41"/>
      <c r="AC345" s="41"/>
      <c r="AD345" s="41"/>
      <c r="AE345" s="41"/>
      <c r="AR345" s="219" t="s">
        <v>141</v>
      </c>
      <c r="AT345" s="219" t="s">
        <v>136</v>
      </c>
      <c r="AU345" s="219" t="s">
        <v>82</v>
      </c>
      <c r="AY345" s="20" t="s">
        <v>133</v>
      </c>
      <c r="BE345" s="220">
        <f>IF(N345="základní",J345,0)</f>
        <v>0</v>
      </c>
      <c r="BF345" s="220">
        <f>IF(N345="snížená",J345,0)</f>
        <v>0</v>
      </c>
      <c r="BG345" s="220">
        <f>IF(N345="zákl. přenesená",J345,0)</f>
        <v>0</v>
      </c>
      <c r="BH345" s="220">
        <f>IF(N345="sníž. přenesená",J345,0)</f>
        <v>0</v>
      </c>
      <c r="BI345" s="220">
        <f>IF(N345="nulová",J345,0)</f>
        <v>0</v>
      </c>
      <c r="BJ345" s="20" t="s">
        <v>80</v>
      </c>
      <c r="BK345" s="220">
        <f>ROUND(I345*H345,2)</f>
        <v>0</v>
      </c>
      <c r="BL345" s="20" t="s">
        <v>141</v>
      </c>
      <c r="BM345" s="219" t="s">
        <v>276</v>
      </c>
    </row>
    <row r="346" s="2" customFormat="1">
      <c r="A346" s="41"/>
      <c r="B346" s="42"/>
      <c r="C346" s="43"/>
      <c r="D346" s="221" t="s">
        <v>143</v>
      </c>
      <c r="E346" s="43"/>
      <c r="F346" s="222" t="s">
        <v>506</v>
      </c>
      <c r="G346" s="43"/>
      <c r="H346" s="43"/>
      <c r="I346" s="223"/>
      <c r="J346" s="43"/>
      <c r="K346" s="43"/>
      <c r="L346" s="47"/>
      <c r="M346" s="224"/>
      <c r="N346" s="225"/>
      <c r="O346" s="87"/>
      <c r="P346" s="87"/>
      <c r="Q346" s="87"/>
      <c r="R346" s="87"/>
      <c r="S346" s="87"/>
      <c r="T346" s="88"/>
      <c r="U346" s="41"/>
      <c r="V346" s="41"/>
      <c r="W346" s="41"/>
      <c r="X346" s="41"/>
      <c r="Y346" s="41"/>
      <c r="Z346" s="41"/>
      <c r="AA346" s="41"/>
      <c r="AB346" s="41"/>
      <c r="AC346" s="41"/>
      <c r="AD346" s="41"/>
      <c r="AE346" s="41"/>
      <c r="AT346" s="20" t="s">
        <v>143</v>
      </c>
      <c r="AU346" s="20" t="s">
        <v>82</v>
      </c>
    </row>
    <row r="347" s="2" customFormat="1">
      <c r="A347" s="41"/>
      <c r="B347" s="42"/>
      <c r="C347" s="43"/>
      <c r="D347" s="226" t="s">
        <v>145</v>
      </c>
      <c r="E347" s="43"/>
      <c r="F347" s="227" t="s">
        <v>507</v>
      </c>
      <c r="G347" s="43"/>
      <c r="H347" s="43"/>
      <c r="I347" s="223"/>
      <c r="J347" s="43"/>
      <c r="K347" s="43"/>
      <c r="L347" s="47"/>
      <c r="M347" s="224"/>
      <c r="N347" s="225"/>
      <c r="O347" s="87"/>
      <c r="P347" s="87"/>
      <c r="Q347" s="87"/>
      <c r="R347" s="87"/>
      <c r="S347" s="87"/>
      <c r="T347" s="88"/>
      <c r="U347" s="41"/>
      <c r="V347" s="41"/>
      <c r="W347" s="41"/>
      <c r="X347" s="41"/>
      <c r="Y347" s="41"/>
      <c r="Z347" s="41"/>
      <c r="AA347" s="41"/>
      <c r="AB347" s="41"/>
      <c r="AC347" s="41"/>
      <c r="AD347" s="41"/>
      <c r="AE347" s="41"/>
      <c r="AT347" s="20" t="s">
        <v>145</v>
      </c>
      <c r="AU347" s="20" t="s">
        <v>82</v>
      </c>
    </row>
    <row r="348" s="12" customFormat="1" ht="25.92" customHeight="1">
      <c r="A348" s="12"/>
      <c r="B348" s="192"/>
      <c r="C348" s="193"/>
      <c r="D348" s="194" t="s">
        <v>71</v>
      </c>
      <c r="E348" s="195" t="s">
        <v>508</v>
      </c>
      <c r="F348" s="195" t="s">
        <v>509</v>
      </c>
      <c r="G348" s="193"/>
      <c r="H348" s="193"/>
      <c r="I348" s="196"/>
      <c r="J348" s="197">
        <f>BK348</f>
        <v>0</v>
      </c>
      <c r="K348" s="193"/>
      <c r="L348" s="198"/>
      <c r="M348" s="199"/>
      <c r="N348" s="200"/>
      <c r="O348" s="200"/>
      <c r="P348" s="201">
        <f>SUM(P349:P354)</f>
        <v>0</v>
      </c>
      <c r="Q348" s="200"/>
      <c r="R348" s="201">
        <f>SUM(R349:R354)</f>
        <v>0</v>
      </c>
      <c r="S348" s="200"/>
      <c r="T348" s="202">
        <f>SUM(T349:T354)</f>
        <v>0</v>
      </c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R348" s="203" t="s">
        <v>141</v>
      </c>
      <c r="AT348" s="204" t="s">
        <v>71</v>
      </c>
      <c r="AU348" s="204" t="s">
        <v>72</v>
      </c>
      <c r="AY348" s="203" t="s">
        <v>133</v>
      </c>
      <c r="BK348" s="205">
        <f>SUM(BK349:BK354)</f>
        <v>0</v>
      </c>
    </row>
    <row r="349" s="2" customFormat="1" ht="16.5" customHeight="1">
      <c r="A349" s="41"/>
      <c r="B349" s="42"/>
      <c r="C349" s="208" t="s">
        <v>388</v>
      </c>
      <c r="D349" s="208" t="s">
        <v>136</v>
      </c>
      <c r="E349" s="209" t="s">
        <v>510</v>
      </c>
      <c r="F349" s="210" t="s">
        <v>511</v>
      </c>
      <c r="G349" s="211" t="s">
        <v>512</v>
      </c>
      <c r="H349" s="212">
        <v>20</v>
      </c>
      <c r="I349" s="213"/>
      <c r="J349" s="214">
        <f>ROUND(I349*H349,2)</f>
        <v>0</v>
      </c>
      <c r="K349" s="210" t="s">
        <v>140</v>
      </c>
      <c r="L349" s="47"/>
      <c r="M349" s="215" t="s">
        <v>19</v>
      </c>
      <c r="N349" s="216" t="s">
        <v>43</v>
      </c>
      <c r="O349" s="87"/>
      <c r="P349" s="217">
        <f>O349*H349</f>
        <v>0</v>
      </c>
      <c r="Q349" s="217">
        <v>0</v>
      </c>
      <c r="R349" s="217">
        <f>Q349*H349</f>
        <v>0</v>
      </c>
      <c r="S349" s="217">
        <v>0</v>
      </c>
      <c r="T349" s="218">
        <f>S349*H349</f>
        <v>0</v>
      </c>
      <c r="U349" s="41"/>
      <c r="V349" s="41"/>
      <c r="W349" s="41"/>
      <c r="X349" s="41"/>
      <c r="Y349" s="41"/>
      <c r="Z349" s="41"/>
      <c r="AA349" s="41"/>
      <c r="AB349" s="41"/>
      <c r="AC349" s="41"/>
      <c r="AD349" s="41"/>
      <c r="AE349" s="41"/>
      <c r="AR349" s="219" t="s">
        <v>141</v>
      </c>
      <c r="AT349" s="219" t="s">
        <v>136</v>
      </c>
      <c r="AU349" s="219" t="s">
        <v>80</v>
      </c>
      <c r="AY349" s="20" t="s">
        <v>133</v>
      </c>
      <c r="BE349" s="220">
        <f>IF(N349="základní",J349,0)</f>
        <v>0</v>
      </c>
      <c r="BF349" s="220">
        <f>IF(N349="snížená",J349,0)</f>
        <v>0</v>
      </c>
      <c r="BG349" s="220">
        <f>IF(N349="zákl. přenesená",J349,0)</f>
        <v>0</v>
      </c>
      <c r="BH349" s="220">
        <f>IF(N349="sníž. přenesená",J349,0)</f>
        <v>0</v>
      </c>
      <c r="BI349" s="220">
        <f>IF(N349="nulová",J349,0)</f>
        <v>0</v>
      </c>
      <c r="BJ349" s="20" t="s">
        <v>80</v>
      </c>
      <c r="BK349" s="220">
        <f>ROUND(I349*H349,2)</f>
        <v>0</v>
      </c>
      <c r="BL349" s="20" t="s">
        <v>141</v>
      </c>
      <c r="BM349" s="219" t="s">
        <v>513</v>
      </c>
    </row>
    <row r="350" s="2" customFormat="1">
      <c r="A350" s="41"/>
      <c r="B350" s="42"/>
      <c r="C350" s="43"/>
      <c r="D350" s="221" t="s">
        <v>143</v>
      </c>
      <c r="E350" s="43"/>
      <c r="F350" s="222" t="s">
        <v>514</v>
      </c>
      <c r="G350" s="43"/>
      <c r="H350" s="43"/>
      <c r="I350" s="223"/>
      <c r="J350" s="43"/>
      <c r="K350" s="43"/>
      <c r="L350" s="47"/>
      <c r="M350" s="224"/>
      <c r="N350" s="225"/>
      <c r="O350" s="87"/>
      <c r="P350" s="87"/>
      <c r="Q350" s="87"/>
      <c r="R350" s="87"/>
      <c r="S350" s="87"/>
      <c r="T350" s="88"/>
      <c r="U350" s="41"/>
      <c r="V350" s="41"/>
      <c r="W350" s="41"/>
      <c r="X350" s="41"/>
      <c r="Y350" s="41"/>
      <c r="Z350" s="41"/>
      <c r="AA350" s="41"/>
      <c r="AB350" s="41"/>
      <c r="AC350" s="41"/>
      <c r="AD350" s="41"/>
      <c r="AE350" s="41"/>
      <c r="AT350" s="20" t="s">
        <v>143</v>
      </c>
      <c r="AU350" s="20" t="s">
        <v>80</v>
      </c>
    </row>
    <row r="351" s="2" customFormat="1">
      <c r="A351" s="41"/>
      <c r="B351" s="42"/>
      <c r="C351" s="43"/>
      <c r="D351" s="226" t="s">
        <v>145</v>
      </c>
      <c r="E351" s="43"/>
      <c r="F351" s="227" t="s">
        <v>515</v>
      </c>
      <c r="G351" s="43"/>
      <c r="H351" s="43"/>
      <c r="I351" s="223"/>
      <c r="J351" s="43"/>
      <c r="K351" s="43"/>
      <c r="L351" s="47"/>
      <c r="M351" s="224"/>
      <c r="N351" s="225"/>
      <c r="O351" s="87"/>
      <c r="P351" s="87"/>
      <c r="Q351" s="87"/>
      <c r="R351" s="87"/>
      <c r="S351" s="87"/>
      <c r="T351" s="88"/>
      <c r="U351" s="41"/>
      <c r="V351" s="41"/>
      <c r="W351" s="41"/>
      <c r="X351" s="41"/>
      <c r="Y351" s="41"/>
      <c r="Z351" s="41"/>
      <c r="AA351" s="41"/>
      <c r="AB351" s="41"/>
      <c r="AC351" s="41"/>
      <c r="AD351" s="41"/>
      <c r="AE351" s="41"/>
      <c r="AT351" s="20" t="s">
        <v>145</v>
      </c>
      <c r="AU351" s="20" t="s">
        <v>80</v>
      </c>
    </row>
    <row r="352" s="14" customFormat="1">
      <c r="A352" s="14"/>
      <c r="B352" s="239"/>
      <c r="C352" s="240"/>
      <c r="D352" s="221" t="s">
        <v>147</v>
      </c>
      <c r="E352" s="241" t="s">
        <v>19</v>
      </c>
      <c r="F352" s="242" t="s">
        <v>516</v>
      </c>
      <c r="G352" s="240"/>
      <c r="H352" s="241" t="s">
        <v>19</v>
      </c>
      <c r="I352" s="243"/>
      <c r="J352" s="240"/>
      <c r="K352" s="240"/>
      <c r="L352" s="244"/>
      <c r="M352" s="245"/>
      <c r="N352" s="246"/>
      <c r="O352" s="246"/>
      <c r="P352" s="246"/>
      <c r="Q352" s="246"/>
      <c r="R352" s="246"/>
      <c r="S352" s="246"/>
      <c r="T352" s="247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8" t="s">
        <v>147</v>
      </c>
      <c r="AU352" s="248" t="s">
        <v>80</v>
      </c>
      <c r="AV352" s="14" t="s">
        <v>80</v>
      </c>
      <c r="AW352" s="14" t="s">
        <v>33</v>
      </c>
      <c r="AX352" s="14" t="s">
        <v>72</v>
      </c>
      <c r="AY352" s="248" t="s">
        <v>133</v>
      </c>
    </row>
    <row r="353" s="13" customFormat="1">
      <c r="A353" s="13"/>
      <c r="B353" s="228"/>
      <c r="C353" s="229"/>
      <c r="D353" s="221" t="s">
        <v>147</v>
      </c>
      <c r="E353" s="230" t="s">
        <v>19</v>
      </c>
      <c r="F353" s="231" t="s">
        <v>517</v>
      </c>
      <c r="G353" s="229"/>
      <c r="H353" s="232">
        <v>20</v>
      </c>
      <c r="I353" s="233"/>
      <c r="J353" s="229"/>
      <c r="K353" s="229"/>
      <c r="L353" s="234"/>
      <c r="M353" s="235"/>
      <c r="N353" s="236"/>
      <c r="O353" s="236"/>
      <c r="P353" s="236"/>
      <c r="Q353" s="236"/>
      <c r="R353" s="236"/>
      <c r="S353" s="236"/>
      <c r="T353" s="237"/>
      <c r="U353" s="13"/>
      <c r="V353" s="13"/>
      <c r="W353" s="13"/>
      <c r="X353" s="13"/>
      <c r="Y353" s="13"/>
      <c r="Z353" s="13"/>
      <c r="AA353" s="13"/>
      <c r="AB353" s="13"/>
      <c r="AC353" s="13"/>
      <c r="AD353" s="13"/>
      <c r="AE353" s="13"/>
      <c r="AT353" s="238" t="s">
        <v>147</v>
      </c>
      <c r="AU353" s="238" t="s">
        <v>80</v>
      </c>
      <c r="AV353" s="13" t="s">
        <v>82</v>
      </c>
      <c r="AW353" s="13" t="s">
        <v>33</v>
      </c>
      <c r="AX353" s="13" t="s">
        <v>72</v>
      </c>
      <c r="AY353" s="238" t="s">
        <v>133</v>
      </c>
    </row>
    <row r="354" s="16" customFormat="1">
      <c r="A354" s="16"/>
      <c r="B354" s="260"/>
      <c r="C354" s="261"/>
      <c r="D354" s="221" t="s">
        <v>147</v>
      </c>
      <c r="E354" s="262" t="s">
        <v>19</v>
      </c>
      <c r="F354" s="263" t="s">
        <v>198</v>
      </c>
      <c r="G354" s="261"/>
      <c r="H354" s="264">
        <v>20</v>
      </c>
      <c r="I354" s="265"/>
      <c r="J354" s="261"/>
      <c r="K354" s="261"/>
      <c r="L354" s="266"/>
      <c r="M354" s="294"/>
      <c r="N354" s="295"/>
      <c r="O354" s="295"/>
      <c r="P354" s="295"/>
      <c r="Q354" s="295"/>
      <c r="R354" s="295"/>
      <c r="S354" s="295"/>
      <c r="T354" s="296"/>
      <c r="U354" s="16"/>
      <c r="V354" s="16"/>
      <c r="W354" s="16"/>
      <c r="X354" s="16"/>
      <c r="Y354" s="16"/>
      <c r="Z354" s="16"/>
      <c r="AA354" s="16"/>
      <c r="AB354" s="16"/>
      <c r="AC354" s="16"/>
      <c r="AD354" s="16"/>
      <c r="AE354" s="16"/>
      <c r="AT354" s="270" t="s">
        <v>147</v>
      </c>
      <c r="AU354" s="270" t="s">
        <v>80</v>
      </c>
      <c r="AV354" s="16" t="s">
        <v>141</v>
      </c>
      <c r="AW354" s="16" t="s">
        <v>33</v>
      </c>
      <c r="AX354" s="16" t="s">
        <v>80</v>
      </c>
      <c r="AY354" s="270" t="s">
        <v>133</v>
      </c>
    </row>
    <row r="355" s="2" customFormat="1" ht="6.96" customHeight="1">
      <c r="A355" s="41"/>
      <c r="B355" s="62"/>
      <c r="C355" s="63"/>
      <c r="D355" s="63"/>
      <c r="E355" s="63"/>
      <c r="F355" s="63"/>
      <c r="G355" s="63"/>
      <c r="H355" s="63"/>
      <c r="I355" s="63"/>
      <c r="J355" s="63"/>
      <c r="K355" s="63"/>
      <c r="L355" s="47"/>
      <c r="M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</row>
  </sheetData>
  <sheetProtection sheet="1" autoFilter="0" formatColumns="0" formatRows="0" objects="1" scenarios="1" spinCount="100000" saltValue="x0nnW19pouizFNO1HZ1dl+Y7NDlmxobOkTdYEgdZlsFiVyl6Ig97tWfMfSsx6K/XbHwpSdQiK2TCrp3GVwwrJw==" hashValue="IYy4Xbeq1XZjYu/D+RRKq/J++y3OIHFimMfpVDR5/uoLLxmz/GE9tbrevX+RH0pG/pKT3DgGJoBpWLV8QvZw1w==" algorithmName="SHA-512" password="9336"/>
  <autoFilter ref="C99:K354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hyperlinks>
    <hyperlink ref="F105" r:id="rId1" display="https://podminky.urs.cz/item/CS_URS_2023_01/317235811"/>
    <hyperlink ref="F111" r:id="rId2" display="https://podminky.urs.cz/item/CS_URS_2023_01/622326652"/>
    <hyperlink ref="F158" r:id="rId3" display="https://podminky.urs.cz/item/CS_URS_2023_01/629135101"/>
    <hyperlink ref="F161" r:id="rId4" display="https://podminky.urs.cz/item/CS_URS_2023_01/629135102"/>
    <hyperlink ref="F164" r:id="rId5" display="https://podminky.urs.cz/item/CS_URS_2023_01/629991011"/>
    <hyperlink ref="F167" r:id="rId6" display="https://podminky.urs.cz/item/CS_URS_2023_01/629995101"/>
    <hyperlink ref="F170" r:id="rId7" display="https://podminky.urs.cz/item/CS_URS_2023_01/629991001"/>
    <hyperlink ref="F180" r:id="rId8" display="https://podminky.urs.cz/item/CS_URS_2023_01/641941111"/>
    <hyperlink ref="F192" r:id="rId9" display="https://podminky.urs.cz/item/CS_URS_2023_01/941111122"/>
    <hyperlink ref="F199" r:id="rId10" display="https://podminky.urs.cz/item/CS_URS_2023_01/941111222"/>
    <hyperlink ref="F203" r:id="rId11" display="https://podminky.urs.cz/item/CS_URS_2023_01/941111822"/>
    <hyperlink ref="F207" r:id="rId12" display="https://podminky.urs.cz/item/CS_URS_2023_01/944511111"/>
    <hyperlink ref="F211" r:id="rId13" display="https://podminky.urs.cz/item/CS_URS_2023_01/944511211"/>
    <hyperlink ref="F215" r:id="rId14" display="https://podminky.urs.cz/item/CS_URS_2023_01/944511811"/>
    <hyperlink ref="F220" r:id="rId15" display="https://podminky.urs.cz/item/CS_URS_2023_01/952901108"/>
    <hyperlink ref="F224" r:id="rId16" display="https://podminky.urs.cz/item/CS_URS_2023_01/966031314"/>
    <hyperlink ref="F229" r:id="rId17" display="https://podminky.urs.cz/item/CS_URS_2023_01/978019331"/>
    <hyperlink ref="F233" r:id="rId18" display="https://podminky.urs.cz/item/CS_URS_2023_01/978035117"/>
    <hyperlink ref="F238" r:id="rId19" display="https://podminky.urs.cz/item/CS_URS_2023_01/985131221"/>
    <hyperlink ref="F243" r:id="rId20" display="https://podminky.urs.cz/item/CS_URS_2023_01/997013217"/>
    <hyperlink ref="F246" r:id="rId21" display="https://podminky.urs.cz/item/CS_URS_2023_01/997013501"/>
    <hyperlink ref="F249" r:id="rId22" display="https://podminky.urs.cz/item/CS_URS_2023_01/997013509"/>
    <hyperlink ref="F253" r:id="rId23" display="https://podminky.urs.cz/item/CS_URS_2023_01/997013871"/>
    <hyperlink ref="F257" r:id="rId24" display="https://podminky.urs.cz/item/CS_URS_2023_01/998018003"/>
    <hyperlink ref="F262" r:id="rId25" display="https://podminky.urs.cz/item/CS_URS_2023_01/764002851"/>
    <hyperlink ref="F265" r:id="rId26" display="https://podminky.urs.cz/item/CS_URS_2023_01/764002861"/>
    <hyperlink ref="F268" r:id="rId27" display="https://podminky.urs.cz/item/CS_URS_2023_01/764004861"/>
    <hyperlink ref="F271" r:id="rId28" display="https://podminky.urs.cz/item/CS_URS_2023_01/764216403"/>
    <hyperlink ref="F274" r:id="rId29" display="https://podminky.urs.cz/item/CS_URS_2023_01/764218406"/>
    <hyperlink ref="F277" r:id="rId30" display="https://podminky.urs.cz/item/CS_URS_2023_01/764518423"/>
    <hyperlink ref="F280" r:id="rId31" display="https://podminky.urs.cz/item/CS_URS_2023_01/998764103"/>
    <hyperlink ref="F283" r:id="rId32" display="https://podminky.urs.cz/item/CS_URS_2023_01/998764181"/>
    <hyperlink ref="F294" r:id="rId33" display="https://podminky.urs.cz/item/CS_URS_2023_01/767810123"/>
    <hyperlink ref="F302" r:id="rId34" display="https://podminky.urs.cz/item/CS_URS_2023_01/767810811"/>
    <hyperlink ref="F312" r:id="rId35" display="https://podminky.urs.cz/item/CS_URS_2023_01/998767103"/>
    <hyperlink ref="F315" r:id="rId36" display="https://podminky.urs.cz/item/CS_URS_2023_01/998767181"/>
    <hyperlink ref="F323" r:id="rId37" display="https://podminky.urs.cz/item/CS_URS_2023_01/783401311"/>
    <hyperlink ref="F330" r:id="rId38" display="https://podminky.urs.cz/item/CS_URS_2023_01/783414101"/>
    <hyperlink ref="F333" r:id="rId39" display="https://podminky.urs.cz/item/CS_URS_2023_01/783415101"/>
    <hyperlink ref="F336" r:id="rId40" display="https://podminky.urs.cz/item/CS_URS_2023_01/783417101"/>
    <hyperlink ref="F339" r:id="rId41" display="https://podminky.urs.cz/item/CS_URS_2023_01/783823183"/>
    <hyperlink ref="F343" r:id="rId42" display="https://podminky.urs.cz/item/CS_URS_2023_01/783827483"/>
    <hyperlink ref="F347" r:id="rId43" display="https://podminky.urs.cz/item/CS_URS_2023_01/783826645"/>
    <hyperlink ref="F351" r:id="rId44" display="https://podminky.urs.cz/item/CS_URS_2023_01/HZS2231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45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20" t="s">
        <v>85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3"/>
      <c r="AT3" s="20" t="s">
        <v>82</v>
      </c>
    </row>
    <row r="4" s="1" customFormat="1" ht="24.96" customHeight="1">
      <c r="B4" s="23"/>
      <c r="D4" s="134" t="s">
        <v>90</v>
      </c>
      <c r="L4" s="23"/>
      <c r="M4" s="135" t="s">
        <v>10</v>
      </c>
      <c r="AT4" s="20" t="s">
        <v>4</v>
      </c>
    </row>
    <row r="5" s="1" customFormat="1" ht="6.96" customHeight="1">
      <c r="B5" s="23"/>
      <c r="L5" s="23"/>
    </row>
    <row r="6" s="1" customFormat="1" ht="12" customHeight="1">
      <c r="B6" s="23"/>
      <c r="D6" s="136" t="s">
        <v>16</v>
      </c>
      <c r="L6" s="23"/>
    </row>
    <row r="7" s="1" customFormat="1" ht="26.25" customHeight="1">
      <c r="B7" s="23"/>
      <c r="E7" s="137" t="str">
        <f>'Rekapitulace stavby'!K6</f>
        <v>Stavební úpravy objektu Veleslavínova 42, Plzeň - IV.ETAPA oprava fasády</v>
      </c>
      <c r="F7" s="136"/>
      <c r="G7" s="136"/>
      <c r="H7" s="136"/>
      <c r="L7" s="23"/>
    </row>
    <row r="8" s="2" customFormat="1" ht="12" customHeight="1">
      <c r="A8" s="41"/>
      <c r="B8" s="47"/>
      <c r="C8" s="41"/>
      <c r="D8" s="136" t="s">
        <v>91</v>
      </c>
      <c r="E8" s="41"/>
      <c r="F8" s="41"/>
      <c r="G8" s="41"/>
      <c r="H8" s="41"/>
      <c r="I8" s="41"/>
      <c r="J8" s="41"/>
      <c r="K8" s="41"/>
      <c r="L8" s="138"/>
      <c r="S8" s="41"/>
      <c r="T8" s="41"/>
      <c r="U8" s="41"/>
      <c r="V8" s="41"/>
      <c r="W8" s="41"/>
      <c r="X8" s="41"/>
      <c r="Y8" s="41"/>
      <c r="Z8" s="41"/>
      <c r="AA8" s="41"/>
      <c r="AB8" s="41"/>
      <c r="AC8" s="41"/>
      <c r="AD8" s="41"/>
      <c r="AE8" s="41"/>
    </row>
    <row r="9" s="2" customFormat="1" ht="16.5" customHeight="1">
      <c r="A9" s="41"/>
      <c r="B9" s="47"/>
      <c r="C9" s="41"/>
      <c r="D9" s="41"/>
      <c r="E9" s="139" t="s">
        <v>518</v>
      </c>
      <c r="F9" s="41"/>
      <c r="G9" s="41"/>
      <c r="H9" s="41"/>
      <c r="I9" s="41"/>
      <c r="J9" s="41"/>
      <c r="K9" s="41"/>
      <c r="L9" s="138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</row>
    <row r="10" s="2" customFormat="1">
      <c r="A10" s="41"/>
      <c r="B10" s="47"/>
      <c r="C10" s="41"/>
      <c r="D10" s="41"/>
      <c r="E10" s="41"/>
      <c r="F10" s="41"/>
      <c r="G10" s="41"/>
      <c r="H10" s="41"/>
      <c r="I10" s="41"/>
      <c r="J10" s="41"/>
      <c r="K10" s="41"/>
      <c r="L10" s="138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="2" customFormat="1" ht="12" customHeight="1">
      <c r="A11" s="41"/>
      <c r="B11" s="47"/>
      <c r="C11" s="41"/>
      <c r="D11" s="136" t="s">
        <v>18</v>
      </c>
      <c r="E11" s="41"/>
      <c r="F11" s="140" t="s">
        <v>19</v>
      </c>
      <c r="G11" s="41"/>
      <c r="H11" s="41"/>
      <c r="I11" s="136" t="s">
        <v>20</v>
      </c>
      <c r="J11" s="140" t="s">
        <v>19</v>
      </c>
      <c r="K11" s="41"/>
      <c r="L11" s="138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  <row r="12" s="2" customFormat="1" ht="12" customHeight="1">
      <c r="A12" s="41"/>
      <c r="B12" s="47"/>
      <c r="C12" s="41"/>
      <c r="D12" s="136" t="s">
        <v>21</v>
      </c>
      <c r="E12" s="41"/>
      <c r="F12" s="140" t="s">
        <v>22</v>
      </c>
      <c r="G12" s="41"/>
      <c r="H12" s="41"/>
      <c r="I12" s="136" t="s">
        <v>23</v>
      </c>
      <c r="J12" s="141" t="str">
        <f>'Rekapitulace stavby'!AN8</f>
        <v>24. 6. 2023</v>
      </c>
      <c r="K12" s="41"/>
      <c r="L12" s="138"/>
      <c r="S12" s="41"/>
      <c r="T12" s="41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</row>
    <row r="13" s="2" customFormat="1" ht="10.8" customHeight="1">
      <c r="A13" s="41"/>
      <c r="B13" s="47"/>
      <c r="C13" s="41"/>
      <c r="D13" s="41"/>
      <c r="E13" s="41"/>
      <c r="F13" s="41"/>
      <c r="G13" s="41"/>
      <c r="H13" s="41"/>
      <c r="I13" s="41"/>
      <c r="J13" s="41"/>
      <c r="K13" s="41"/>
      <c r="L13" s="138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</row>
    <row r="14" s="2" customFormat="1" ht="12" customHeight="1">
      <c r="A14" s="41"/>
      <c r="B14" s="47"/>
      <c r="C14" s="41"/>
      <c r="D14" s="136" t="s">
        <v>25</v>
      </c>
      <c r="E14" s="41"/>
      <c r="F14" s="41"/>
      <c r="G14" s="41"/>
      <c r="H14" s="41"/>
      <c r="I14" s="136" t="s">
        <v>26</v>
      </c>
      <c r="J14" s="140" t="s">
        <v>19</v>
      </c>
      <c r="K14" s="41"/>
      <c r="L14" s="138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</row>
    <row r="15" s="2" customFormat="1" ht="18" customHeight="1">
      <c r="A15" s="41"/>
      <c r="B15" s="47"/>
      <c r="C15" s="41"/>
      <c r="D15" s="41"/>
      <c r="E15" s="140" t="s">
        <v>27</v>
      </c>
      <c r="F15" s="41"/>
      <c r="G15" s="41"/>
      <c r="H15" s="41"/>
      <c r="I15" s="136" t="s">
        <v>28</v>
      </c>
      <c r="J15" s="140" t="s">
        <v>19</v>
      </c>
      <c r="K15" s="41"/>
      <c r="L15" s="138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</row>
    <row r="16" s="2" customFormat="1" ht="6.96" customHeight="1">
      <c r="A16" s="41"/>
      <c r="B16" s="47"/>
      <c r="C16" s="41"/>
      <c r="D16" s="41"/>
      <c r="E16" s="41"/>
      <c r="F16" s="41"/>
      <c r="G16" s="41"/>
      <c r="H16" s="41"/>
      <c r="I16" s="41"/>
      <c r="J16" s="41"/>
      <c r="K16" s="41"/>
      <c r="L16" s="138"/>
      <c r="S16" s="41"/>
      <c r="T16" s="41"/>
      <c r="U16" s="41"/>
      <c r="V16" s="41"/>
      <c r="W16" s="41"/>
      <c r="X16" s="41"/>
      <c r="Y16" s="41"/>
      <c r="Z16" s="41"/>
      <c r="AA16" s="41"/>
      <c r="AB16" s="41"/>
      <c r="AC16" s="41"/>
      <c r="AD16" s="41"/>
      <c r="AE16" s="41"/>
    </row>
    <row r="17" s="2" customFormat="1" ht="12" customHeight="1">
      <c r="A17" s="41"/>
      <c r="B17" s="47"/>
      <c r="C17" s="41"/>
      <c r="D17" s="136" t="s">
        <v>29</v>
      </c>
      <c r="E17" s="41"/>
      <c r="F17" s="41"/>
      <c r="G17" s="41"/>
      <c r="H17" s="41"/>
      <c r="I17" s="136" t="s">
        <v>26</v>
      </c>
      <c r="J17" s="36" t="str">
        <f>'Rekapitulace stavby'!AN13</f>
        <v>Vyplň údaj</v>
      </c>
      <c r="K17" s="41"/>
      <c r="L17" s="138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</row>
    <row r="18" s="2" customFormat="1" ht="18" customHeight="1">
      <c r="A18" s="41"/>
      <c r="B18" s="47"/>
      <c r="C18" s="41"/>
      <c r="D18" s="41"/>
      <c r="E18" s="36" t="str">
        <f>'Rekapitulace stavby'!E14</f>
        <v>Vyplň údaj</v>
      </c>
      <c r="F18" s="140"/>
      <c r="G18" s="140"/>
      <c r="H18" s="140"/>
      <c r="I18" s="136" t="s">
        <v>28</v>
      </c>
      <c r="J18" s="36" t="str">
        <f>'Rekapitulace stavby'!AN14</f>
        <v>Vyplň údaj</v>
      </c>
      <c r="K18" s="41"/>
      <c r="L18" s="138"/>
      <c r="S18" s="41"/>
      <c r="T18" s="41"/>
      <c r="U18" s="41"/>
      <c r="V18" s="41"/>
      <c r="W18" s="41"/>
      <c r="X18" s="41"/>
      <c r="Y18" s="41"/>
      <c r="Z18" s="41"/>
      <c r="AA18" s="41"/>
      <c r="AB18" s="41"/>
      <c r="AC18" s="41"/>
      <c r="AD18" s="41"/>
      <c r="AE18" s="41"/>
    </row>
    <row r="19" s="2" customFormat="1" ht="6.96" customHeight="1">
      <c r="A19" s="41"/>
      <c r="B19" s="47"/>
      <c r="C19" s="41"/>
      <c r="D19" s="41"/>
      <c r="E19" s="41"/>
      <c r="F19" s="41"/>
      <c r="G19" s="41"/>
      <c r="H19" s="41"/>
      <c r="I19" s="41"/>
      <c r="J19" s="41"/>
      <c r="K19" s="41"/>
      <c r="L19" s="138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</row>
    <row r="20" s="2" customFormat="1" ht="12" customHeight="1">
      <c r="A20" s="41"/>
      <c r="B20" s="47"/>
      <c r="C20" s="41"/>
      <c r="D20" s="136" t="s">
        <v>31</v>
      </c>
      <c r="E20" s="41"/>
      <c r="F20" s="41"/>
      <c r="G20" s="41"/>
      <c r="H20" s="41"/>
      <c r="I20" s="136" t="s">
        <v>26</v>
      </c>
      <c r="J20" s="140" t="s">
        <v>19</v>
      </c>
      <c r="K20" s="41"/>
      <c r="L20" s="138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</row>
    <row r="21" s="2" customFormat="1" ht="18" customHeight="1">
      <c r="A21" s="41"/>
      <c r="B21" s="47"/>
      <c r="C21" s="41"/>
      <c r="D21" s="41"/>
      <c r="E21" s="140" t="s">
        <v>32</v>
      </c>
      <c r="F21" s="41"/>
      <c r="G21" s="41"/>
      <c r="H21" s="41"/>
      <c r="I21" s="136" t="s">
        <v>28</v>
      </c>
      <c r="J21" s="140" t="s">
        <v>19</v>
      </c>
      <c r="K21" s="41"/>
      <c r="L21" s="138"/>
      <c r="S21" s="41"/>
      <c r="T21" s="41"/>
      <c r="U21" s="41"/>
      <c r="V21" s="41"/>
      <c r="W21" s="41"/>
      <c r="X21" s="41"/>
      <c r="Y21" s="41"/>
      <c r="Z21" s="41"/>
      <c r="AA21" s="41"/>
      <c r="AB21" s="41"/>
      <c r="AC21" s="41"/>
      <c r="AD21" s="41"/>
      <c r="AE21" s="41"/>
    </row>
    <row r="22" s="2" customFormat="1" ht="6.96" customHeight="1">
      <c r="A22" s="41"/>
      <c r="B22" s="47"/>
      <c r="C22" s="41"/>
      <c r="D22" s="41"/>
      <c r="E22" s="41"/>
      <c r="F22" s="41"/>
      <c r="G22" s="41"/>
      <c r="H22" s="41"/>
      <c r="I22" s="41"/>
      <c r="J22" s="41"/>
      <c r="K22" s="41"/>
      <c r="L22" s="138"/>
      <c r="S22" s="41"/>
      <c r="T22" s="41"/>
      <c r="U22" s="41"/>
      <c r="V22" s="41"/>
      <c r="W22" s="41"/>
      <c r="X22" s="41"/>
      <c r="Y22" s="41"/>
      <c r="Z22" s="41"/>
      <c r="AA22" s="41"/>
      <c r="AB22" s="41"/>
      <c r="AC22" s="41"/>
      <c r="AD22" s="41"/>
      <c r="AE22" s="41"/>
    </row>
    <row r="23" s="2" customFormat="1" ht="12" customHeight="1">
      <c r="A23" s="41"/>
      <c r="B23" s="47"/>
      <c r="C23" s="41"/>
      <c r="D23" s="136" t="s">
        <v>34</v>
      </c>
      <c r="E23" s="41"/>
      <c r="F23" s="41"/>
      <c r="G23" s="41"/>
      <c r="H23" s="41"/>
      <c r="I23" s="136" t="s">
        <v>26</v>
      </c>
      <c r="J23" s="140" t="s">
        <v>19</v>
      </c>
      <c r="K23" s="41"/>
      <c r="L23" s="138"/>
      <c r="S23" s="41"/>
      <c r="T23" s="41"/>
      <c r="U23" s="41"/>
      <c r="V23" s="41"/>
      <c r="W23" s="41"/>
      <c r="X23" s="41"/>
      <c r="Y23" s="41"/>
      <c r="Z23" s="41"/>
      <c r="AA23" s="41"/>
      <c r="AB23" s="41"/>
      <c r="AC23" s="41"/>
      <c r="AD23" s="41"/>
      <c r="AE23" s="41"/>
    </row>
    <row r="24" s="2" customFormat="1" ht="18" customHeight="1">
      <c r="A24" s="41"/>
      <c r="B24" s="47"/>
      <c r="C24" s="41"/>
      <c r="D24" s="41"/>
      <c r="E24" s="140" t="s">
        <v>35</v>
      </c>
      <c r="F24" s="41"/>
      <c r="G24" s="41"/>
      <c r="H24" s="41"/>
      <c r="I24" s="136" t="s">
        <v>28</v>
      </c>
      <c r="J24" s="140" t="s">
        <v>19</v>
      </c>
      <c r="K24" s="41"/>
      <c r="L24" s="138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</row>
    <row r="25" s="2" customFormat="1" ht="6.96" customHeight="1">
      <c r="A25" s="41"/>
      <c r="B25" s="47"/>
      <c r="C25" s="41"/>
      <c r="D25" s="41"/>
      <c r="E25" s="41"/>
      <c r="F25" s="41"/>
      <c r="G25" s="41"/>
      <c r="H25" s="41"/>
      <c r="I25" s="41"/>
      <c r="J25" s="41"/>
      <c r="K25" s="41"/>
      <c r="L25" s="138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</row>
    <row r="26" s="2" customFormat="1" ht="12" customHeight="1">
      <c r="A26" s="41"/>
      <c r="B26" s="47"/>
      <c r="C26" s="41"/>
      <c r="D26" s="136" t="s">
        <v>36</v>
      </c>
      <c r="E26" s="41"/>
      <c r="F26" s="41"/>
      <c r="G26" s="41"/>
      <c r="H26" s="41"/>
      <c r="I26" s="41"/>
      <c r="J26" s="41"/>
      <c r="K26" s="41"/>
      <c r="L26" s="138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</row>
    <row r="27" s="8" customFormat="1" ht="71.25" customHeight="1">
      <c r="A27" s="142"/>
      <c r="B27" s="143"/>
      <c r="C27" s="142"/>
      <c r="D27" s="142"/>
      <c r="E27" s="144" t="s">
        <v>37</v>
      </c>
      <c r="F27" s="144"/>
      <c r="G27" s="144"/>
      <c r="H27" s="144"/>
      <c r="I27" s="142"/>
      <c r="J27" s="142"/>
      <c r="K27" s="142"/>
      <c r="L27" s="145"/>
      <c r="S27" s="142"/>
      <c r="T27" s="142"/>
      <c r="U27" s="142"/>
      <c r="V27" s="142"/>
      <c r="W27" s="142"/>
      <c r="X27" s="142"/>
      <c r="Y27" s="142"/>
      <c r="Z27" s="142"/>
      <c r="AA27" s="142"/>
      <c r="AB27" s="142"/>
      <c r="AC27" s="142"/>
      <c r="AD27" s="142"/>
      <c r="AE27" s="142"/>
    </row>
    <row r="28" s="2" customFormat="1" ht="6.96" customHeight="1">
      <c r="A28" s="41"/>
      <c r="B28" s="47"/>
      <c r="C28" s="41"/>
      <c r="D28" s="41"/>
      <c r="E28" s="41"/>
      <c r="F28" s="41"/>
      <c r="G28" s="41"/>
      <c r="H28" s="41"/>
      <c r="I28" s="41"/>
      <c r="J28" s="41"/>
      <c r="K28" s="41"/>
      <c r="L28" s="138"/>
      <c r="S28" s="41"/>
      <c r="T28" s="41"/>
      <c r="U28" s="41"/>
      <c r="V28" s="41"/>
      <c r="W28" s="41"/>
      <c r="X28" s="41"/>
      <c r="Y28" s="41"/>
      <c r="Z28" s="41"/>
      <c r="AA28" s="41"/>
      <c r="AB28" s="41"/>
      <c r="AC28" s="41"/>
      <c r="AD28" s="41"/>
      <c r="AE28" s="41"/>
    </row>
    <row r="29" s="2" customFormat="1" ht="6.96" customHeight="1">
      <c r="A29" s="41"/>
      <c r="B29" s="47"/>
      <c r="C29" s="41"/>
      <c r="D29" s="146"/>
      <c r="E29" s="146"/>
      <c r="F29" s="146"/>
      <c r="G29" s="146"/>
      <c r="H29" s="146"/>
      <c r="I29" s="146"/>
      <c r="J29" s="146"/>
      <c r="K29" s="146"/>
      <c r="L29" s="138"/>
      <c r="S29" s="41"/>
      <c r="T29" s="41"/>
      <c r="U29" s="41"/>
      <c r="V29" s="41"/>
      <c r="W29" s="41"/>
      <c r="X29" s="41"/>
      <c r="Y29" s="41"/>
      <c r="Z29" s="41"/>
      <c r="AA29" s="41"/>
      <c r="AB29" s="41"/>
      <c r="AC29" s="41"/>
      <c r="AD29" s="41"/>
      <c r="AE29" s="41"/>
    </row>
    <row r="30" s="2" customFormat="1" ht="25.44" customHeight="1">
      <c r="A30" s="41"/>
      <c r="B30" s="47"/>
      <c r="C30" s="41"/>
      <c r="D30" s="147" t="s">
        <v>38</v>
      </c>
      <c r="E30" s="41"/>
      <c r="F30" s="41"/>
      <c r="G30" s="41"/>
      <c r="H30" s="41"/>
      <c r="I30" s="41"/>
      <c r="J30" s="148">
        <f>ROUND(J84, 2)</f>
        <v>0</v>
      </c>
      <c r="K30" s="41"/>
      <c r="L30" s="138"/>
      <c r="S30" s="41"/>
      <c r="T30" s="41"/>
      <c r="U30" s="41"/>
      <c r="V30" s="41"/>
      <c r="W30" s="41"/>
      <c r="X30" s="41"/>
      <c r="Y30" s="41"/>
      <c r="Z30" s="41"/>
      <c r="AA30" s="41"/>
      <c r="AB30" s="41"/>
      <c r="AC30" s="41"/>
      <c r="AD30" s="41"/>
      <c r="AE30" s="41"/>
    </row>
    <row r="31" s="2" customFormat="1" ht="6.96" customHeight="1">
      <c r="A31" s="41"/>
      <c r="B31" s="47"/>
      <c r="C31" s="41"/>
      <c r="D31" s="146"/>
      <c r="E31" s="146"/>
      <c r="F31" s="146"/>
      <c r="G31" s="146"/>
      <c r="H31" s="146"/>
      <c r="I31" s="146"/>
      <c r="J31" s="146"/>
      <c r="K31" s="146"/>
      <c r="L31" s="138"/>
      <c r="S31" s="41"/>
      <c r="T31" s="41"/>
      <c r="U31" s="41"/>
      <c r="V31" s="41"/>
      <c r="W31" s="41"/>
      <c r="X31" s="41"/>
      <c r="Y31" s="41"/>
      <c r="Z31" s="41"/>
      <c r="AA31" s="41"/>
      <c r="AB31" s="41"/>
      <c r="AC31" s="41"/>
      <c r="AD31" s="41"/>
      <c r="AE31" s="41"/>
    </row>
    <row r="32" s="2" customFormat="1" ht="14.4" customHeight="1">
      <c r="A32" s="41"/>
      <c r="B32" s="47"/>
      <c r="C32" s="41"/>
      <c r="D32" s="41"/>
      <c r="E32" s="41"/>
      <c r="F32" s="149" t="s">
        <v>40</v>
      </c>
      <c r="G32" s="41"/>
      <c r="H32" s="41"/>
      <c r="I32" s="149" t="s">
        <v>39</v>
      </c>
      <c r="J32" s="149" t="s">
        <v>41</v>
      </c>
      <c r="K32" s="41"/>
      <c r="L32" s="138"/>
      <c r="S32" s="41"/>
      <c r="T32" s="41"/>
      <c r="U32" s="41"/>
      <c r="V32" s="41"/>
      <c r="W32" s="41"/>
      <c r="X32" s="41"/>
      <c r="Y32" s="41"/>
      <c r="Z32" s="41"/>
      <c r="AA32" s="41"/>
      <c r="AB32" s="41"/>
      <c r="AC32" s="41"/>
      <c r="AD32" s="41"/>
      <c r="AE32" s="41"/>
    </row>
    <row r="33" s="2" customFormat="1" ht="14.4" customHeight="1">
      <c r="A33" s="41"/>
      <c r="B33" s="47"/>
      <c r="C33" s="41"/>
      <c r="D33" s="150" t="s">
        <v>42</v>
      </c>
      <c r="E33" s="136" t="s">
        <v>43</v>
      </c>
      <c r="F33" s="151">
        <f>ROUND((SUM(BE84:BE120)),  2)</f>
        <v>0</v>
      </c>
      <c r="G33" s="41"/>
      <c r="H33" s="41"/>
      <c r="I33" s="152">
        <v>0.20999999999999999</v>
      </c>
      <c r="J33" s="151">
        <f>ROUND(((SUM(BE84:BE120))*I33),  2)</f>
        <v>0</v>
      </c>
      <c r="K33" s="41"/>
      <c r="L33" s="138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</row>
    <row r="34" s="2" customFormat="1" ht="14.4" customHeight="1">
      <c r="A34" s="41"/>
      <c r="B34" s="47"/>
      <c r="C34" s="41"/>
      <c r="D34" s="41"/>
      <c r="E34" s="136" t="s">
        <v>44</v>
      </c>
      <c r="F34" s="151">
        <f>ROUND((SUM(BF84:BF120)),  2)</f>
        <v>0</v>
      </c>
      <c r="G34" s="41"/>
      <c r="H34" s="41"/>
      <c r="I34" s="152">
        <v>0.14999999999999999</v>
      </c>
      <c r="J34" s="151">
        <f>ROUND(((SUM(BF84:BF120))*I34),  2)</f>
        <v>0</v>
      </c>
      <c r="K34" s="41"/>
      <c r="L34" s="138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</row>
    <row r="35" hidden="1" s="2" customFormat="1" ht="14.4" customHeight="1">
      <c r="A35" s="41"/>
      <c r="B35" s="47"/>
      <c r="C35" s="41"/>
      <c r="D35" s="41"/>
      <c r="E35" s="136" t="s">
        <v>45</v>
      </c>
      <c r="F35" s="151">
        <f>ROUND((SUM(BG84:BG120)),  2)</f>
        <v>0</v>
      </c>
      <c r="G35" s="41"/>
      <c r="H35" s="41"/>
      <c r="I35" s="152">
        <v>0.20999999999999999</v>
      </c>
      <c r="J35" s="151">
        <f>0</f>
        <v>0</v>
      </c>
      <c r="K35" s="41"/>
      <c r="L35" s="138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</row>
    <row r="36" hidden="1" s="2" customFormat="1" ht="14.4" customHeight="1">
      <c r="A36" s="41"/>
      <c r="B36" s="47"/>
      <c r="C36" s="41"/>
      <c r="D36" s="41"/>
      <c r="E36" s="136" t="s">
        <v>46</v>
      </c>
      <c r="F36" s="151">
        <f>ROUND((SUM(BH84:BH120)),  2)</f>
        <v>0</v>
      </c>
      <c r="G36" s="41"/>
      <c r="H36" s="41"/>
      <c r="I36" s="152">
        <v>0.14999999999999999</v>
      </c>
      <c r="J36" s="151">
        <f>0</f>
        <v>0</v>
      </c>
      <c r="K36" s="41"/>
      <c r="L36" s="138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</row>
    <row r="37" hidden="1" s="2" customFormat="1" ht="14.4" customHeight="1">
      <c r="A37" s="41"/>
      <c r="B37" s="47"/>
      <c r="C37" s="41"/>
      <c r="D37" s="41"/>
      <c r="E37" s="136" t="s">
        <v>47</v>
      </c>
      <c r="F37" s="151">
        <f>ROUND((SUM(BI84:BI120)),  2)</f>
        <v>0</v>
      </c>
      <c r="G37" s="41"/>
      <c r="H37" s="41"/>
      <c r="I37" s="152">
        <v>0</v>
      </c>
      <c r="J37" s="151">
        <f>0</f>
        <v>0</v>
      </c>
      <c r="K37" s="41"/>
      <c r="L37" s="138"/>
      <c r="S37" s="41"/>
      <c r="T37" s="41"/>
      <c r="U37" s="41"/>
      <c r="V37" s="41"/>
      <c r="W37" s="41"/>
      <c r="X37" s="41"/>
      <c r="Y37" s="41"/>
      <c r="Z37" s="41"/>
      <c r="AA37" s="41"/>
      <c r="AB37" s="41"/>
      <c r="AC37" s="41"/>
      <c r="AD37" s="41"/>
      <c r="AE37" s="41"/>
    </row>
    <row r="38" s="2" customFormat="1" ht="6.96" customHeight="1">
      <c r="A38" s="41"/>
      <c r="B38" s="47"/>
      <c r="C38" s="41"/>
      <c r="D38" s="41"/>
      <c r="E38" s="41"/>
      <c r="F38" s="41"/>
      <c r="G38" s="41"/>
      <c r="H38" s="41"/>
      <c r="I38" s="41"/>
      <c r="J38" s="41"/>
      <c r="K38" s="41"/>
      <c r="L38" s="138"/>
      <c r="S38" s="41"/>
      <c r="T38" s="41"/>
      <c r="U38" s="41"/>
      <c r="V38" s="41"/>
      <c r="W38" s="41"/>
      <c r="X38" s="41"/>
      <c r="Y38" s="41"/>
      <c r="Z38" s="41"/>
      <c r="AA38" s="41"/>
      <c r="AB38" s="41"/>
      <c r="AC38" s="41"/>
      <c r="AD38" s="41"/>
      <c r="AE38" s="41"/>
    </row>
    <row r="39" s="2" customFormat="1" ht="25.44" customHeight="1">
      <c r="A39" s="41"/>
      <c r="B39" s="47"/>
      <c r="C39" s="153"/>
      <c r="D39" s="154" t="s">
        <v>48</v>
      </c>
      <c r="E39" s="155"/>
      <c r="F39" s="155"/>
      <c r="G39" s="156" t="s">
        <v>49</v>
      </c>
      <c r="H39" s="157" t="s">
        <v>50</v>
      </c>
      <c r="I39" s="155"/>
      <c r="J39" s="158">
        <f>SUM(J30:J37)</f>
        <v>0</v>
      </c>
      <c r="K39" s="159"/>
      <c r="L39" s="138"/>
      <c r="S39" s="41"/>
      <c r="T39" s="41"/>
      <c r="U39" s="41"/>
      <c r="V39" s="41"/>
      <c r="W39" s="41"/>
      <c r="X39" s="41"/>
      <c r="Y39" s="41"/>
      <c r="Z39" s="41"/>
      <c r="AA39" s="41"/>
      <c r="AB39" s="41"/>
      <c r="AC39" s="41"/>
      <c r="AD39" s="41"/>
      <c r="AE39" s="41"/>
    </row>
    <row r="40" s="2" customFormat="1" ht="14.4" customHeight="1">
      <c r="A40" s="41"/>
      <c r="B40" s="160"/>
      <c r="C40" s="161"/>
      <c r="D40" s="161"/>
      <c r="E40" s="161"/>
      <c r="F40" s="161"/>
      <c r="G40" s="161"/>
      <c r="H40" s="161"/>
      <c r="I40" s="161"/>
      <c r="J40" s="161"/>
      <c r="K40" s="161"/>
      <c r="L40" s="138"/>
      <c r="S40" s="41"/>
      <c r="T40" s="41"/>
      <c r="U40" s="41"/>
      <c r="V40" s="41"/>
      <c r="W40" s="41"/>
      <c r="X40" s="41"/>
      <c r="Y40" s="41"/>
      <c r="Z40" s="41"/>
      <c r="AA40" s="41"/>
      <c r="AB40" s="41"/>
      <c r="AC40" s="41"/>
      <c r="AD40" s="41"/>
      <c r="AE40" s="41"/>
    </row>
    <row r="44" s="2" customFormat="1" ht="6.96" customHeight="1">
      <c r="A44" s="41"/>
      <c r="B44" s="162"/>
      <c r="C44" s="163"/>
      <c r="D44" s="163"/>
      <c r="E44" s="163"/>
      <c r="F44" s="163"/>
      <c r="G44" s="163"/>
      <c r="H44" s="163"/>
      <c r="I44" s="163"/>
      <c r="J44" s="163"/>
      <c r="K44" s="163"/>
      <c r="L44" s="138"/>
      <c r="S44" s="41"/>
      <c r="T44" s="41"/>
      <c r="U44" s="41"/>
      <c r="V44" s="41"/>
      <c r="W44" s="41"/>
      <c r="X44" s="41"/>
      <c r="Y44" s="41"/>
      <c r="Z44" s="41"/>
      <c r="AA44" s="41"/>
      <c r="AB44" s="41"/>
      <c r="AC44" s="41"/>
      <c r="AD44" s="41"/>
      <c r="AE44" s="41"/>
    </row>
    <row r="45" s="2" customFormat="1" ht="24.96" customHeight="1">
      <c r="A45" s="41"/>
      <c r="B45" s="42"/>
      <c r="C45" s="26" t="s">
        <v>93</v>
      </c>
      <c r="D45" s="43"/>
      <c r="E45" s="43"/>
      <c r="F45" s="43"/>
      <c r="G45" s="43"/>
      <c r="H45" s="43"/>
      <c r="I45" s="43"/>
      <c r="J45" s="43"/>
      <c r="K45" s="43"/>
      <c r="L45" s="138"/>
      <c r="S45" s="41"/>
      <c r="T45" s="41"/>
      <c r="U45" s="41"/>
      <c r="V45" s="41"/>
      <c r="W45" s="41"/>
      <c r="X45" s="41"/>
      <c r="Y45" s="41"/>
      <c r="Z45" s="41"/>
      <c r="AA45" s="41"/>
      <c r="AB45" s="41"/>
      <c r="AC45" s="41"/>
      <c r="AD45" s="41"/>
      <c r="AE45" s="41"/>
    </row>
    <row r="46" s="2" customFormat="1" ht="6.96" customHeight="1">
      <c r="A46" s="41"/>
      <c r="B46" s="42"/>
      <c r="C46" s="43"/>
      <c r="D46" s="43"/>
      <c r="E46" s="43"/>
      <c r="F46" s="43"/>
      <c r="G46" s="43"/>
      <c r="H46" s="43"/>
      <c r="I46" s="43"/>
      <c r="J46" s="43"/>
      <c r="K46" s="43"/>
      <c r="L46" s="138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</row>
    <row r="47" s="2" customFormat="1" ht="12" customHeight="1">
      <c r="A47" s="41"/>
      <c r="B47" s="42"/>
      <c r="C47" s="35" t="s">
        <v>16</v>
      </c>
      <c r="D47" s="43"/>
      <c r="E47" s="43"/>
      <c r="F47" s="43"/>
      <c r="G47" s="43"/>
      <c r="H47" s="43"/>
      <c r="I47" s="43"/>
      <c r="J47" s="43"/>
      <c r="K47" s="43"/>
      <c r="L47" s="138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</row>
    <row r="48" s="2" customFormat="1" ht="26.25" customHeight="1">
      <c r="A48" s="41"/>
      <c r="B48" s="42"/>
      <c r="C48" s="43"/>
      <c r="D48" s="43"/>
      <c r="E48" s="164" t="str">
        <f>E7</f>
        <v>Stavební úpravy objektu Veleslavínova 42, Plzeň - IV.ETAPA oprava fasády</v>
      </c>
      <c r="F48" s="35"/>
      <c r="G48" s="35"/>
      <c r="H48" s="35"/>
      <c r="I48" s="43"/>
      <c r="J48" s="43"/>
      <c r="K48" s="43"/>
      <c r="L48" s="138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</row>
    <row r="49" s="2" customFormat="1" ht="12" customHeight="1">
      <c r="A49" s="41"/>
      <c r="B49" s="42"/>
      <c r="C49" s="35" t="s">
        <v>91</v>
      </c>
      <c r="D49" s="43"/>
      <c r="E49" s="43"/>
      <c r="F49" s="43"/>
      <c r="G49" s="43"/>
      <c r="H49" s="43"/>
      <c r="I49" s="43"/>
      <c r="J49" s="43"/>
      <c r="K49" s="43"/>
      <c r="L49" s="138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</row>
    <row r="50" s="2" customFormat="1" ht="16.5" customHeight="1">
      <c r="A50" s="41"/>
      <c r="B50" s="42"/>
      <c r="C50" s="43"/>
      <c r="D50" s="43"/>
      <c r="E50" s="72" t="str">
        <f>E9</f>
        <v>VON - Vedlejší a ostatní rozpočtové náklady</v>
      </c>
      <c r="F50" s="43"/>
      <c r="G50" s="43"/>
      <c r="H50" s="43"/>
      <c r="I50" s="43"/>
      <c r="J50" s="43"/>
      <c r="K50" s="43"/>
      <c r="L50" s="138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</row>
    <row r="51" s="2" customFormat="1" ht="6.96" customHeight="1">
      <c r="A51" s="41"/>
      <c r="B51" s="42"/>
      <c r="C51" s="43"/>
      <c r="D51" s="43"/>
      <c r="E51" s="43"/>
      <c r="F51" s="43"/>
      <c r="G51" s="43"/>
      <c r="H51" s="43"/>
      <c r="I51" s="43"/>
      <c r="J51" s="43"/>
      <c r="K51" s="43"/>
      <c r="L51" s="138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</row>
    <row r="52" s="2" customFormat="1" ht="12" customHeight="1">
      <c r="A52" s="41"/>
      <c r="B52" s="42"/>
      <c r="C52" s="35" t="s">
        <v>21</v>
      </c>
      <c r="D52" s="43"/>
      <c r="E52" s="43"/>
      <c r="F52" s="30" t="str">
        <f>F12</f>
        <v>Veleslavínova 42, Plzeň</v>
      </c>
      <c r="G52" s="43"/>
      <c r="H52" s="43"/>
      <c r="I52" s="35" t="s">
        <v>23</v>
      </c>
      <c r="J52" s="75" t="str">
        <f>IF(J12="","",J12)</f>
        <v>24. 6. 2023</v>
      </c>
      <c r="K52" s="43"/>
      <c r="L52" s="138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</row>
    <row r="53" s="2" customFormat="1" ht="6.96" customHeight="1">
      <c r="A53" s="41"/>
      <c r="B53" s="42"/>
      <c r="C53" s="43"/>
      <c r="D53" s="43"/>
      <c r="E53" s="43"/>
      <c r="F53" s="43"/>
      <c r="G53" s="43"/>
      <c r="H53" s="43"/>
      <c r="I53" s="43"/>
      <c r="J53" s="43"/>
      <c r="K53" s="43"/>
      <c r="L53" s="138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</row>
    <row r="54" s="2" customFormat="1" ht="15.15" customHeight="1">
      <c r="A54" s="41"/>
      <c r="B54" s="42"/>
      <c r="C54" s="35" t="s">
        <v>25</v>
      </c>
      <c r="D54" s="43"/>
      <c r="E54" s="43"/>
      <c r="F54" s="30" t="str">
        <f>E15</f>
        <v xml:space="preserve">ZČU v Plzni, Univerzitní 8, 306 14 Plzeň </v>
      </c>
      <c r="G54" s="43"/>
      <c r="H54" s="43"/>
      <c r="I54" s="35" t="s">
        <v>31</v>
      </c>
      <c r="J54" s="39" t="str">
        <f>E21</f>
        <v xml:space="preserve">AIP spol. s.r.o. Plzeň </v>
      </c>
      <c r="K54" s="43"/>
      <c r="L54" s="138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</row>
    <row r="55" s="2" customFormat="1" ht="15.15" customHeight="1">
      <c r="A55" s="41"/>
      <c r="B55" s="42"/>
      <c r="C55" s="35" t="s">
        <v>29</v>
      </c>
      <c r="D55" s="43"/>
      <c r="E55" s="43"/>
      <c r="F55" s="30" t="str">
        <f>IF(E18="","",E18)</f>
        <v>Vyplň údaj</v>
      </c>
      <c r="G55" s="43"/>
      <c r="H55" s="43"/>
      <c r="I55" s="35" t="s">
        <v>34</v>
      </c>
      <c r="J55" s="39" t="str">
        <f>E24</f>
        <v>Michal Jirka</v>
      </c>
      <c r="K55" s="43"/>
      <c r="L55" s="138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</row>
    <row r="56" s="2" customFormat="1" ht="10.32" customHeight="1">
      <c r="A56" s="41"/>
      <c r="B56" s="42"/>
      <c r="C56" s="43"/>
      <c r="D56" s="43"/>
      <c r="E56" s="43"/>
      <c r="F56" s="43"/>
      <c r="G56" s="43"/>
      <c r="H56" s="43"/>
      <c r="I56" s="43"/>
      <c r="J56" s="43"/>
      <c r="K56" s="43"/>
      <c r="L56" s="138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</row>
    <row r="57" s="2" customFormat="1" ht="29.28" customHeight="1">
      <c r="A57" s="41"/>
      <c r="B57" s="42"/>
      <c r="C57" s="165" t="s">
        <v>94</v>
      </c>
      <c r="D57" s="166"/>
      <c r="E57" s="166"/>
      <c r="F57" s="166"/>
      <c r="G57" s="166"/>
      <c r="H57" s="166"/>
      <c r="I57" s="166"/>
      <c r="J57" s="167" t="s">
        <v>95</v>
      </c>
      <c r="K57" s="166"/>
      <c r="L57" s="138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</row>
    <row r="58" s="2" customFormat="1" ht="10.32" customHeight="1">
      <c r="A58" s="41"/>
      <c r="B58" s="42"/>
      <c r="C58" s="43"/>
      <c r="D58" s="43"/>
      <c r="E58" s="43"/>
      <c r="F58" s="43"/>
      <c r="G58" s="43"/>
      <c r="H58" s="43"/>
      <c r="I58" s="43"/>
      <c r="J58" s="43"/>
      <c r="K58" s="43"/>
      <c r="L58" s="138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</row>
    <row r="59" s="2" customFormat="1" ht="22.8" customHeight="1">
      <c r="A59" s="41"/>
      <c r="B59" s="42"/>
      <c r="C59" s="168" t="s">
        <v>70</v>
      </c>
      <c r="D59" s="43"/>
      <c r="E59" s="43"/>
      <c r="F59" s="43"/>
      <c r="G59" s="43"/>
      <c r="H59" s="43"/>
      <c r="I59" s="43"/>
      <c r="J59" s="105">
        <f>J84</f>
        <v>0</v>
      </c>
      <c r="K59" s="43"/>
      <c r="L59" s="138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U59" s="20" t="s">
        <v>96</v>
      </c>
    </row>
    <row r="60" s="9" customFormat="1" ht="24.96" customHeight="1">
      <c r="A60" s="9"/>
      <c r="B60" s="169"/>
      <c r="C60" s="170"/>
      <c r="D60" s="171" t="s">
        <v>519</v>
      </c>
      <c r="E60" s="172"/>
      <c r="F60" s="172"/>
      <c r="G60" s="172"/>
      <c r="H60" s="172"/>
      <c r="I60" s="172"/>
      <c r="J60" s="173">
        <f>J85</f>
        <v>0</v>
      </c>
      <c r="K60" s="170"/>
      <c r="L60" s="174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5"/>
      <c r="C61" s="176"/>
      <c r="D61" s="177" t="s">
        <v>520</v>
      </c>
      <c r="E61" s="178"/>
      <c r="F61" s="178"/>
      <c r="G61" s="178"/>
      <c r="H61" s="178"/>
      <c r="I61" s="178"/>
      <c r="J61" s="179">
        <f>J86</f>
        <v>0</v>
      </c>
      <c r="K61" s="176"/>
      <c r="L61" s="18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9.92" customHeight="1">
      <c r="A62" s="10"/>
      <c r="B62" s="175"/>
      <c r="C62" s="176"/>
      <c r="D62" s="177" t="s">
        <v>521</v>
      </c>
      <c r="E62" s="178"/>
      <c r="F62" s="178"/>
      <c r="G62" s="178"/>
      <c r="H62" s="178"/>
      <c r="I62" s="178"/>
      <c r="J62" s="179">
        <f>J92</f>
        <v>0</v>
      </c>
      <c r="K62" s="176"/>
      <c r="L62" s="18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9.92" customHeight="1">
      <c r="A63" s="10"/>
      <c r="B63" s="175"/>
      <c r="C63" s="176"/>
      <c r="D63" s="177" t="s">
        <v>522</v>
      </c>
      <c r="E63" s="178"/>
      <c r="F63" s="178"/>
      <c r="G63" s="178"/>
      <c r="H63" s="178"/>
      <c r="I63" s="178"/>
      <c r="J63" s="179">
        <f>J114</f>
        <v>0</v>
      </c>
      <c r="K63" s="176"/>
      <c r="L63" s="18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75"/>
      <c r="C64" s="176"/>
      <c r="D64" s="177" t="s">
        <v>523</v>
      </c>
      <c r="E64" s="178"/>
      <c r="F64" s="178"/>
      <c r="G64" s="178"/>
      <c r="H64" s="178"/>
      <c r="I64" s="178"/>
      <c r="J64" s="179">
        <f>J117</f>
        <v>0</v>
      </c>
      <c r="K64" s="176"/>
      <c r="L64" s="18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2" customFormat="1" ht="21.84" customHeight="1">
      <c r="A65" s="41"/>
      <c r="B65" s="42"/>
      <c r="C65" s="43"/>
      <c r="D65" s="43"/>
      <c r="E65" s="43"/>
      <c r="F65" s="43"/>
      <c r="G65" s="43"/>
      <c r="H65" s="43"/>
      <c r="I65" s="43"/>
      <c r="J65" s="43"/>
      <c r="K65" s="43"/>
      <c r="L65" s="138"/>
      <c r="S65" s="41"/>
      <c r="T65" s="41"/>
      <c r="U65" s="41"/>
      <c r="V65" s="41"/>
      <c r="W65" s="41"/>
      <c r="X65" s="41"/>
      <c r="Y65" s="41"/>
      <c r="Z65" s="41"/>
      <c r="AA65" s="41"/>
      <c r="AB65" s="41"/>
      <c r="AC65" s="41"/>
      <c r="AD65" s="41"/>
      <c r="AE65" s="41"/>
    </row>
    <row r="66" s="2" customFormat="1" ht="6.96" customHeight="1">
      <c r="A66" s="41"/>
      <c r="B66" s="62"/>
      <c r="C66" s="63"/>
      <c r="D66" s="63"/>
      <c r="E66" s="63"/>
      <c r="F66" s="63"/>
      <c r="G66" s="63"/>
      <c r="H66" s="63"/>
      <c r="I66" s="63"/>
      <c r="J66" s="63"/>
      <c r="K66" s="63"/>
      <c r="L66" s="138"/>
      <c r="S66" s="41"/>
      <c r="T66" s="41"/>
      <c r="U66" s="41"/>
      <c r="V66" s="41"/>
      <c r="W66" s="41"/>
      <c r="X66" s="41"/>
      <c r="Y66" s="41"/>
      <c r="Z66" s="41"/>
      <c r="AA66" s="41"/>
      <c r="AB66" s="41"/>
      <c r="AC66" s="41"/>
      <c r="AD66" s="41"/>
      <c r="AE66" s="41"/>
    </row>
    <row r="70" s="2" customFormat="1" ht="6.96" customHeight="1">
      <c r="A70" s="41"/>
      <c r="B70" s="64"/>
      <c r="C70" s="65"/>
      <c r="D70" s="65"/>
      <c r="E70" s="65"/>
      <c r="F70" s="65"/>
      <c r="G70" s="65"/>
      <c r="H70" s="65"/>
      <c r="I70" s="65"/>
      <c r="J70" s="65"/>
      <c r="K70" s="65"/>
      <c r="L70" s="138"/>
      <c r="S70" s="41"/>
      <c r="T70" s="41"/>
      <c r="U70" s="41"/>
      <c r="V70" s="41"/>
      <c r="W70" s="41"/>
      <c r="X70" s="41"/>
      <c r="Y70" s="41"/>
      <c r="Z70" s="41"/>
      <c r="AA70" s="41"/>
      <c r="AB70" s="41"/>
      <c r="AC70" s="41"/>
      <c r="AD70" s="41"/>
      <c r="AE70" s="41"/>
    </row>
    <row r="71" s="2" customFormat="1" ht="24.96" customHeight="1">
      <c r="A71" s="41"/>
      <c r="B71" s="42"/>
      <c r="C71" s="26" t="s">
        <v>118</v>
      </c>
      <c r="D71" s="43"/>
      <c r="E71" s="43"/>
      <c r="F71" s="43"/>
      <c r="G71" s="43"/>
      <c r="H71" s="43"/>
      <c r="I71" s="43"/>
      <c r="J71" s="43"/>
      <c r="K71" s="43"/>
      <c r="L71" s="138"/>
      <c r="S71" s="41"/>
      <c r="T71" s="41"/>
      <c r="U71" s="41"/>
      <c r="V71" s="41"/>
      <c r="W71" s="41"/>
      <c r="X71" s="41"/>
      <c r="Y71" s="41"/>
      <c r="Z71" s="41"/>
      <c r="AA71" s="41"/>
      <c r="AB71" s="41"/>
      <c r="AC71" s="41"/>
      <c r="AD71" s="41"/>
      <c r="AE71" s="41"/>
    </row>
    <row r="72" s="2" customFormat="1" ht="6.96" customHeight="1">
      <c r="A72" s="41"/>
      <c r="B72" s="42"/>
      <c r="C72" s="43"/>
      <c r="D72" s="43"/>
      <c r="E72" s="43"/>
      <c r="F72" s="43"/>
      <c r="G72" s="43"/>
      <c r="H72" s="43"/>
      <c r="I72" s="43"/>
      <c r="J72" s="43"/>
      <c r="K72" s="43"/>
      <c r="L72" s="138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</row>
    <row r="73" s="2" customFormat="1" ht="12" customHeight="1">
      <c r="A73" s="41"/>
      <c r="B73" s="42"/>
      <c r="C73" s="35" t="s">
        <v>16</v>
      </c>
      <c r="D73" s="43"/>
      <c r="E73" s="43"/>
      <c r="F73" s="43"/>
      <c r="G73" s="43"/>
      <c r="H73" s="43"/>
      <c r="I73" s="43"/>
      <c r="J73" s="43"/>
      <c r="K73" s="43"/>
      <c r="L73" s="138"/>
      <c r="S73" s="41"/>
      <c r="T73" s="41"/>
      <c r="U73" s="41"/>
      <c r="V73" s="41"/>
      <c r="W73" s="41"/>
      <c r="X73" s="41"/>
      <c r="Y73" s="41"/>
      <c r="Z73" s="41"/>
      <c r="AA73" s="41"/>
      <c r="AB73" s="41"/>
      <c r="AC73" s="41"/>
      <c r="AD73" s="41"/>
      <c r="AE73" s="41"/>
    </row>
    <row r="74" s="2" customFormat="1" ht="26.25" customHeight="1">
      <c r="A74" s="41"/>
      <c r="B74" s="42"/>
      <c r="C74" s="43"/>
      <c r="D74" s="43"/>
      <c r="E74" s="164" t="str">
        <f>E7</f>
        <v>Stavební úpravy objektu Veleslavínova 42, Plzeň - IV.ETAPA oprava fasády</v>
      </c>
      <c r="F74" s="35"/>
      <c r="G74" s="35"/>
      <c r="H74" s="35"/>
      <c r="I74" s="43"/>
      <c r="J74" s="43"/>
      <c r="K74" s="43"/>
      <c r="L74" s="138"/>
      <c r="S74" s="41"/>
      <c r="T74" s="41"/>
      <c r="U74" s="41"/>
      <c r="V74" s="41"/>
      <c r="W74" s="41"/>
      <c r="X74" s="41"/>
      <c r="Y74" s="41"/>
      <c r="Z74" s="41"/>
      <c r="AA74" s="41"/>
      <c r="AB74" s="41"/>
      <c r="AC74" s="41"/>
      <c r="AD74" s="41"/>
      <c r="AE74" s="41"/>
    </row>
    <row r="75" s="2" customFormat="1" ht="12" customHeight="1">
      <c r="A75" s="41"/>
      <c r="B75" s="42"/>
      <c r="C75" s="35" t="s">
        <v>91</v>
      </c>
      <c r="D75" s="43"/>
      <c r="E75" s="43"/>
      <c r="F75" s="43"/>
      <c r="G75" s="43"/>
      <c r="H75" s="43"/>
      <c r="I75" s="43"/>
      <c r="J75" s="43"/>
      <c r="K75" s="43"/>
      <c r="L75" s="138"/>
      <c r="S75" s="41"/>
      <c r="T75" s="41"/>
      <c r="U75" s="41"/>
      <c r="V75" s="41"/>
      <c r="W75" s="41"/>
      <c r="X75" s="41"/>
      <c r="Y75" s="41"/>
      <c r="Z75" s="41"/>
      <c r="AA75" s="41"/>
      <c r="AB75" s="41"/>
      <c r="AC75" s="41"/>
      <c r="AD75" s="41"/>
      <c r="AE75" s="41"/>
    </row>
    <row r="76" s="2" customFormat="1" ht="16.5" customHeight="1">
      <c r="A76" s="41"/>
      <c r="B76" s="42"/>
      <c r="C76" s="43"/>
      <c r="D76" s="43"/>
      <c r="E76" s="72" t="str">
        <f>E9</f>
        <v>VON - Vedlejší a ostatní rozpočtové náklady</v>
      </c>
      <c r="F76" s="43"/>
      <c r="G76" s="43"/>
      <c r="H76" s="43"/>
      <c r="I76" s="43"/>
      <c r="J76" s="43"/>
      <c r="K76" s="43"/>
      <c r="L76" s="138"/>
      <c r="S76" s="41"/>
      <c r="T76" s="41"/>
      <c r="U76" s="41"/>
      <c r="V76" s="41"/>
      <c r="W76" s="41"/>
      <c r="X76" s="41"/>
      <c r="Y76" s="41"/>
      <c r="Z76" s="41"/>
      <c r="AA76" s="41"/>
      <c r="AB76" s="41"/>
      <c r="AC76" s="41"/>
      <c r="AD76" s="41"/>
      <c r="AE76" s="41"/>
    </row>
    <row r="77" s="2" customFormat="1" ht="6.96" customHeight="1">
      <c r="A77" s="41"/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138"/>
      <c r="S77" s="41"/>
      <c r="T77" s="41"/>
      <c r="U77" s="41"/>
      <c r="V77" s="41"/>
      <c r="W77" s="41"/>
      <c r="X77" s="41"/>
      <c r="Y77" s="41"/>
      <c r="Z77" s="41"/>
      <c r="AA77" s="41"/>
      <c r="AB77" s="41"/>
      <c r="AC77" s="41"/>
      <c r="AD77" s="41"/>
      <c r="AE77" s="41"/>
    </row>
    <row r="78" s="2" customFormat="1" ht="12" customHeight="1">
      <c r="A78" s="41"/>
      <c r="B78" s="42"/>
      <c r="C78" s="35" t="s">
        <v>21</v>
      </c>
      <c r="D78" s="43"/>
      <c r="E78" s="43"/>
      <c r="F78" s="30" t="str">
        <f>F12</f>
        <v>Veleslavínova 42, Plzeň</v>
      </c>
      <c r="G78" s="43"/>
      <c r="H78" s="43"/>
      <c r="I78" s="35" t="s">
        <v>23</v>
      </c>
      <c r="J78" s="75" t="str">
        <f>IF(J12="","",J12)</f>
        <v>24. 6. 2023</v>
      </c>
      <c r="K78" s="43"/>
      <c r="L78" s="138"/>
      <c r="S78" s="41"/>
      <c r="T78" s="41"/>
      <c r="U78" s="41"/>
      <c r="V78" s="41"/>
      <c r="W78" s="41"/>
      <c r="X78" s="41"/>
      <c r="Y78" s="41"/>
      <c r="Z78" s="41"/>
      <c r="AA78" s="41"/>
      <c r="AB78" s="41"/>
      <c r="AC78" s="41"/>
      <c r="AD78" s="41"/>
      <c r="AE78" s="41"/>
    </row>
    <row r="79" s="2" customFormat="1" ht="6.96" customHeight="1">
      <c r="A79" s="41"/>
      <c r="B79" s="42"/>
      <c r="C79" s="43"/>
      <c r="D79" s="43"/>
      <c r="E79" s="43"/>
      <c r="F79" s="43"/>
      <c r="G79" s="43"/>
      <c r="H79" s="43"/>
      <c r="I79" s="43"/>
      <c r="J79" s="43"/>
      <c r="K79" s="43"/>
      <c r="L79" s="138"/>
      <c r="S79" s="41"/>
      <c r="T79" s="41"/>
      <c r="U79" s="41"/>
      <c r="V79" s="41"/>
      <c r="W79" s="41"/>
      <c r="X79" s="41"/>
      <c r="Y79" s="41"/>
      <c r="Z79" s="41"/>
      <c r="AA79" s="41"/>
      <c r="AB79" s="41"/>
      <c r="AC79" s="41"/>
      <c r="AD79" s="41"/>
      <c r="AE79" s="41"/>
    </row>
    <row r="80" s="2" customFormat="1" ht="15.15" customHeight="1">
      <c r="A80" s="41"/>
      <c r="B80" s="42"/>
      <c r="C80" s="35" t="s">
        <v>25</v>
      </c>
      <c r="D80" s="43"/>
      <c r="E80" s="43"/>
      <c r="F80" s="30" t="str">
        <f>E15</f>
        <v xml:space="preserve">ZČU v Plzni, Univerzitní 8, 306 14 Plzeň </v>
      </c>
      <c r="G80" s="43"/>
      <c r="H80" s="43"/>
      <c r="I80" s="35" t="s">
        <v>31</v>
      </c>
      <c r="J80" s="39" t="str">
        <f>E21</f>
        <v xml:space="preserve">AIP spol. s.r.o. Plzeň </v>
      </c>
      <c r="K80" s="43"/>
      <c r="L80" s="138"/>
      <c r="S80" s="41"/>
      <c r="T80" s="41"/>
      <c r="U80" s="41"/>
      <c r="V80" s="41"/>
      <c r="W80" s="41"/>
      <c r="X80" s="41"/>
      <c r="Y80" s="41"/>
      <c r="Z80" s="41"/>
      <c r="AA80" s="41"/>
      <c r="AB80" s="41"/>
      <c r="AC80" s="41"/>
      <c r="AD80" s="41"/>
      <c r="AE80" s="41"/>
    </row>
    <row r="81" s="2" customFormat="1" ht="15.15" customHeight="1">
      <c r="A81" s="41"/>
      <c r="B81" s="42"/>
      <c r="C81" s="35" t="s">
        <v>29</v>
      </c>
      <c r="D81" s="43"/>
      <c r="E81" s="43"/>
      <c r="F81" s="30" t="str">
        <f>IF(E18="","",E18)</f>
        <v>Vyplň údaj</v>
      </c>
      <c r="G81" s="43"/>
      <c r="H81" s="43"/>
      <c r="I81" s="35" t="s">
        <v>34</v>
      </c>
      <c r="J81" s="39" t="str">
        <f>E24</f>
        <v>Michal Jirka</v>
      </c>
      <c r="K81" s="43"/>
      <c r="L81" s="138"/>
      <c r="S81" s="41"/>
      <c r="T81" s="41"/>
      <c r="U81" s="41"/>
      <c r="V81" s="41"/>
      <c r="W81" s="41"/>
      <c r="X81" s="41"/>
      <c r="Y81" s="41"/>
      <c r="Z81" s="41"/>
      <c r="AA81" s="41"/>
      <c r="AB81" s="41"/>
      <c r="AC81" s="41"/>
      <c r="AD81" s="41"/>
      <c r="AE81" s="41"/>
    </row>
    <row r="82" s="2" customFormat="1" ht="10.32" customHeight="1">
      <c r="A82" s="41"/>
      <c r="B82" s="42"/>
      <c r="C82" s="43"/>
      <c r="D82" s="43"/>
      <c r="E82" s="43"/>
      <c r="F82" s="43"/>
      <c r="G82" s="43"/>
      <c r="H82" s="43"/>
      <c r="I82" s="43"/>
      <c r="J82" s="43"/>
      <c r="K82" s="43"/>
      <c r="L82" s="138"/>
      <c r="S82" s="41"/>
      <c r="T82" s="41"/>
      <c r="U82" s="41"/>
      <c r="V82" s="41"/>
      <c r="W82" s="41"/>
      <c r="X82" s="41"/>
      <c r="Y82" s="41"/>
      <c r="Z82" s="41"/>
      <c r="AA82" s="41"/>
      <c r="AB82" s="41"/>
      <c r="AC82" s="41"/>
      <c r="AD82" s="41"/>
      <c r="AE82" s="41"/>
    </row>
    <row r="83" s="11" customFormat="1" ht="29.28" customHeight="1">
      <c r="A83" s="181"/>
      <c r="B83" s="182"/>
      <c r="C83" s="183" t="s">
        <v>119</v>
      </c>
      <c r="D83" s="184" t="s">
        <v>57</v>
      </c>
      <c r="E83" s="184" t="s">
        <v>53</v>
      </c>
      <c r="F83" s="184" t="s">
        <v>54</v>
      </c>
      <c r="G83" s="184" t="s">
        <v>120</v>
      </c>
      <c r="H83" s="184" t="s">
        <v>121</v>
      </c>
      <c r="I83" s="184" t="s">
        <v>122</v>
      </c>
      <c r="J83" s="184" t="s">
        <v>95</v>
      </c>
      <c r="K83" s="185" t="s">
        <v>123</v>
      </c>
      <c r="L83" s="186"/>
      <c r="M83" s="95" t="s">
        <v>19</v>
      </c>
      <c r="N83" s="96" t="s">
        <v>42</v>
      </c>
      <c r="O83" s="96" t="s">
        <v>124</v>
      </c>
      <c r="P83" s="96" t="s">
        <v>125</v>
      </c>
      <c r="Q83" s="96" t="s">
        <v>126</v>
      </c>
      <c r="R83" s="96" t="s">
        <v>127</v>
      </c>
      <c r="S83" s="96" t="s">
        <v>128</v>
      </c>
      <c r="T83" s="97" t="s">
        <v>129</v>
      </c>
      <c r="U83" s="181"/>
      <c r="V83" s="181"/>
      <c r="W83" s="181"/>
      <c r="X83" s="181"/>
      <c r="Y83" s="181"/>
      <c r="Z83" s="181"/>
      <c r="AA83" s="181"/>
      <c r="AB83" s="181"/>
      <c r="AC83" s="181"/>
      <c r="AD83" s="181"/>
      <c r="AE83" s="181"/>
    </row>
    <row r="84" s="2" customFormat="1" ht="22.8" customHeight="1">
      <c r="A84" s="41"/>
      <c r="B84" s="42"/>
      <c r="C84" s="102" t="s">
        <v>130</v>
      </c>
      <c r="D84" s="43"/>
      <c r="E84" s="43"/>
      <c r="F84" s="43"/>
      <c r="G84" s="43"/>
      <c r="H84" s="43"/>
      <c r="I84" s="43"/>
      <c r="J84" s="187">
        <f>BK84</f>
        <v>0</v>
      </c>
      <c r="K84" s="43"/>
      <c r="L84" s="47"/>
      <c r="M84" s="98"/>
      <c r="N84" s="188"/>
      <c r="O84" s="99"/>
      <c r="P84" s="189">
        <f>P85</f>
        <v>0</v>
      </c>
      <c r="Q84" s="99"/>
      <c r="R84" s="189">
        <f>R85</f>
        <v>0</v>
      </c>
      <c r="S84" s="99"/>
      <c r="T84" s="190">
        <f>T85</f>
        <v>0</v>
      </c>
      <c r="U84" s="41"/>
      <c r="V84" s="41"/>
      <c r="W84" s="41"/>
      <c r="X84" s="41"/>
      <c r="Y84" s="41"/>
      <c r="Z84" s="41"/>
      <c r="AA84" s="41"/>
      <c r="AB84" s="41"/>
      <c r="AC84" s="41"/>
      <c r="AD84" s="41"/>
      <c r="AE84" s="41"/>
      <c r="AT84" s="20" t="s">
        <v>71</v>
      </c>
      <c r="AU84" s="20" t="s">
        <v>96</v>
      </c>
      <c r="BK84" s="191">
        <f>BK85</f>
        <v>0</v>
      </c>
    </row>
    <row r="85" s="12" customFormat="1" ht="25.92" customHeight="1">
      <c r="A85" s="12"/>
      <c r="B85" s="192"/>
      <c r="C85" s="193"/>
      <c r="D85" s="194" t="s">
        <v>71</v>
      </c>
      <c r="E85" s="195" t="s">
        <v>524</v>
      </c>
      <c r="F85" s="195" t="s">
        <v>525</v>
      </c>
      <c r="G85" s="193"/>
      <c r="H85" s="193"/>
      <c r="I85" s="196"/>
      <c r="J85" s="197">
        <f>BK85</f>
        <v>0</v>
      </c>
      <c r="K85" s="193"/>
      <c r="L85" s="198"/>
      <c r="M85" s="199"/>
      <c r="N85" s="200"/>
      <c r="O85" s="200"/>
      <c r="P85" s="201">
        <f>P86+P92+P114+P117</f>
        <v>0</v>
      </c>
      <c r="Q85" s="200"/>
      <c r="R85" s="201">
        <f>R86+R92+R114+R117</f>
        <v>0</v>
      </c>
      <c r="S85" s="200"/>
      <c r="T85" s="202">
        <f>T86+T92+T114+T117</f>
        <v>0</v>
      </c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R85" s="203" t="s">
        <v>209</v>
      </c>
      <c r="AT85" s="204" t="s">
        <v>71</v>
      </c>
      <c r="AU85" s="204" t="s">
        <v>72</v>
      </c>
      <c r="AY85" s="203" t="s">
        <v>133</v>
      </c>
      <c r="BK85" s="205">
        <f>BK86+BK92+BK114+BK117</f>
        <v>0</v>
      </c>
    </row>
    <row r="86" s="12" customFormat="1" ht="22.8" customHeight="1">
      <c r="A86" s="12"/>
      <c r="B86" s="192"/>
      <c r="C86" s="193"/>
      <c r="D86" s="194" t="s">
        <v>71</v>
      </c>
      <c r="E86" s="206" t="s">
        <v>526</v>
      </c>
      <c r="F86" s="206" t="s">
        <v>527</v>
      </c>
      <c r="G86" s="193"/>
      <c r="H86" s="193"/>
      <c r="I86" s="196"/>
      <c r="J86" s="207">
        <f>BK86</f>
        <v>0</v>
      </c>
      <c r="K86" s="193"/>
      <c r="L86" s="198"/>
      <c r="M86" s="199"/>
      <c r="N86" s="200"/>
      <c r="O86" s="200"/>
      <c r="P86" s="201">
        <f>SUM(P87:P91)</f>
        <v>0</v>
      </c>
      <c r="Q86" s="200"/>
      <c r="R86" s="201">
        <f>SUM(R87:R91)</f>
        <v>0</v>
      </c>
      <c r="S86" s="200"/>
      <c r="T86" s="202">
        <f>SUM(T87:T91)</f>
        <v>0</v>
      </c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R86" s="203" t="s">
        <v>209</v>
      </c>
      <c r="AT86" s="204" t="s">
        <v>71</v>
      </c>
      <c r="AU86" s="204" t="s">
        <v>80</v>
      </c>
      <c r="AY86" s="203" t="s">
        <v>133</v>
      </c>
      <c r="BK86" s="205">
        <f>SUM(BK87:BK91)</f>
        <v>0</v>
      </c>
    </row>
    <row r="87" s="2" customFormat="1" ht="24.15" customHeight="1">
      <c r="A87" s="41"/>
      <c r="B87" s="42"/>
      <c r="C87" s="208" t="s">
        <v>80</v>
      </c>
      <c r="D87" s="208" t="s">
        <v>136</v>
      </c>
      <c r="E87" s="209" t="s">
        <v>528</v>
      </c>
      <c r="F87" s="210" t="s">
        <v>529</v>
      </c>
      <c r="G87" s="211" t="s">
        <v>530</v>
      </c>
      <c r="H87" s="212">
        <v>1</v>
      </c>
      <c r="I87" s="213"/>
      <c r="J87" s="214">
        <f>ROUND(I87*H87,2)</f>
        <v>0</v>
      </c>
      <c r="K87" s="210" t="s">
        <v>201</v>
      </c>
      <c r="L87" s="47"/>
      <c r="M87" s="215" t="s">
        <v>19</v>
      </c>
      <c r="N87" s="216" t="s">
        <v>43</v>
      </c>
      <c r="O87" s="87"/>
      <c r="P87" s="217">
        <f>O87*H87</f>
        <v>0</v>
      </c>
      <c r="Q87" s="217">
        <v>0</v>
      </c>
      <c r="R87" s="217">
        <f>Q87*H87</f>
        <v>0</v>
      </c>
      <c r="S87" s="217">
        <v>0</v>
      </c>
      <c r="T87" s="218">
        <f>S87*H87</f>
        <v>0</v>
      </c>
      <c r="U87" s="41"/>
      <c r="V87" s="41"/>
      <c r="W87" s="41"/>
      <c r="X87" s="41"/>
      <c r="Y87" s="41"/>
      <c r="Z87" s="41"/>
      <c r="AA87" s="41"/>
      <c r="AB87" s="41"/>
      <c r="AC87" s="41"/>
      <c r="AD87" s="41"/>
      <c r="AE87" s="41"/>
      <c r="AR87" s="219" t="s">
        <v>531</v>
      </c>
      <c r="AT87" s="219" t="s">
        <v>136</v>
      </c>
      <c r="AU87" s="219" t="s">
        <v>82</v>
      </c>
      <c r="AY87" s="20" t="s">
        <v>133</v>
      </c>
      <c r="BE87" s="220">
        <f>IF(N87="základní",J87,0)</f>
        <v>0</v>
      </c>
      <c r="BF87" s="220">
        <f>IF(N87="snížená",J87,0)</f>
        <v>0</v>
      </c>
      <c r="BG87" s="220">
        <f>IF(N87="zákl. přenesená",J87,0)</f>
        <v>0</v>
      </c>
      <c r="BH87" s="220">
        <f>IF(N87="sníž. přenesená",J87,0)</f>
        <v>0</v>
      </c>
      <c r="BI87" s="220">
        <f>IF(N87="nulová",J87,0)</f>
        <v>0</v>
      </c>
      <c r="BJ87" s="20" t="s">
        <v>80</v>
      </c>
      <c r="BK87" s="220">
        <f>ROUND(I87*H87,2)</f>
        <v>0</v>
      </c>
      <c r="BL87" s="20" t="s">
        <v>531</v>
      </c>
      <c r="BM87" s="219" t="s">
        <v>532</v>
      </c>
    </row>
    <row r="88" s="2" customFormat="1">
      <c r="A88" s="41"/>
      <c r="B88" s="42"/>
      <c r="C88" s="43"/>
      <c r="D88" s="221" t="s">
        <v>143</v>
      </c>
      <c r="E88" s="43"/>
      <c r="F88" s="222" t="s">
        <v>533</v>
      </c>
      <c r="G88" s="43"/>
      <c r="H88" s="43"/>
      <c r="I88" s="223"/>
      <c r="J88" s="43"/>
      <c r="K88" s="43"/>
      <c r="L88" s="47"/>
      <c r="M88" s="224"/>
      <c r="N88" s="225"/>
      <c r="O88" s="87"/>
      <c r="P88" s="87"/>
      <c r="Q88" s="87"/>
      <c r="R88" s="87"/>
      <c r="S88" s="87"/>
      <c r="T88" s="88"/>
      <c r="U88" s="41"/>
      <c r="V88" s="41"/>
      <c r="W88" s="41"/>
      <c r="X88" s="41"/>
      <c r="Y88" s="41"/>
      <c r="Z88" s="41"/>
      <c r="AA88" s="41"/>
      <c r="AB88" s="41"/>
      <c r="AC88" s="41"/>
      <c r="AD88" s="41"/>
      <c r="AE88" s="41"/>
      <c r="AT88" s="20" t="s">
        <v>143</v>
      </c>
      <c r="AU88" s="20" t="s">
        <v>82</v>
      </c>
    </row>
    <row r="89" s="2" customFormat="1" ht="16.5" customHeight="1">
      <c r="A89" s="41"/>
      <c r="B89" s="42"/>
      <c r="C89" s="208" t="s">
        <v>82</v>
      </c>
      <c r="D89" s="208" t="s">
        <v>136</v>
      </c>
      <c r="E89" s="209" t="s">
        <v>534</v>
      </c>
      <c r="F89" s="210" t="s">
        <v>535</v>
      </c>
      <c r="G89" s="211" t="s">
        <v>530</v>
      </c>
      <c r="H89" s="212">
        <v>1</v>
      </c>
      <c r="I89" s="213"/>
      <c r="J89" s="214">
        <f>ROUND(I89*H89,2)</f>
        <v>0</v>
      </c>
      <c r="K89" s="210" t="s">
        <v>140</v>
      </c>
      <c r="L89" s="47"/>
      <c r="M89" s="215" t="s">
        <v>19</v>
      </c>
      <c r="N89" s="216" t="s">
        <v>43</v>
      </c>
      <c r="O89" s="87"/>
      <c r="P89" s="217">
        <f>O89*H89</f>
        <v>0</v>
      </c>
      <c r="Q89" s="217">
        <v>0</v>
      </c>
      <c r="R89" s="217">
        <f>Q89*H89</f>
        <v>0</v>
      </c>
      <c r="S89" s="217">
        <v>0</v>
      </c>
      <c r="T89" s="218">
        <f>S89*H89</f>
        <v>0</v>
      </c>
      <c r="U89" s="41"/>
      <c r="V89" s="41"/>
      <c r="W89" s="41"/>
      <c r="X89" s="41"/>
      <c r="Y89" s="41"/>
      <c r="Z89" s="41"/>
      <c r="AA89" s="41"/>
      <c r="AB89" s="41"/>
      <c r="AC89" s="41"/>
      <c r="AD89" s="41"/>
      <c r="AE89" s="41"/>
      <c r="AR89" s="219" t="s">
        <v>531</v>
      </c>
      <c r="AT89" s="219" t="s">
        <v>136</v>
      </c>
      <c r="AU89" s="219" t="s">
        <v>82</v>
      </c>
      <c r="AY89" s="20" t="s">
        <v>133</v>
      </c>
      <c r="BE89" s="220">
        <f>IF(N89="základní",J89,0)</f>
        <v>0</v>
      </c>
      <c r="BF89" s="220">
        <f>IF(N89="snížená",J89,0)</f>
        <v>0</v>
      </c>
      <c r="BG89" s="220">
        <f>IF(N89="zákl. přenesená",J89,0)</f>
        <v>0</v>
      </c>
      <c r="BH89" s="220">
        <f>IF(N89="sníž. přenesená",J89,0)</f>
        <v>0</v>
      </c>
      <c r="BI89" s="220">
        <f>IF(N89="nulová",J89,0)</f>
        <v>0</v>
      </c>
      <c r="BJ89" s="20" t="s">
        <v>80</v>
      </c>
      <c r="BK89" s="220">
        <f>ROUND(I89*H89,2)</f>
        <v>0</v>
      </c>
      <c r="BL89" s="20" t="s">
        <v>531</v>
      </c>
      <c r="BM89" s="219" t="s">
        <v>536</v>
      </c>
    </row>
    <row r="90" s="2" customFormat="1">
      <c r="A90" s="41"/>
      <c r="B90" s="42"/>
      <c r="C90" s="43"/>
      <c r="D90" s="221" t="s">
        <v>143</v>
      </c>
      <c r="E90" s="43"/>
      <c r="F90" s="222" t="s">
        <v>535</v>
      </c>
      <c r="G90" s="43"/>
      <c r="H90" s="43"/>
      <c r="I90" s="223"/>
      <c r="J90" s="43"/>
      <c r="K90" s="43"/>
      <c r="L90" s="47"/>
      <c r="M90" s="224"/>
      <c r="N90" s="225"/>
      <c r="O90" s="87"/>
      <c r="P90" s="87"/>
      <c r="Q90" s="87"/>
      <c r="R90" s="87"/>
      <c r="S90" s="87"/>
      <c r="T90" s="88"/>
      <c r="U90" s="41"/>
      <c r="V90" s="41"/>
      <c r="W90" s="41"/>
      <c r="X90" s="41"/>
      <c r="Y90" s="41"/>
      <c r="Z90" s="41"/>
      <c r="AA90" s="41"/>
      <c r="AB90" s="41"/>
      <c r="AC90" s="41"/>
      <c r="AD90" s="41"/>
      <c r="AE90" s="41"/>
      <c r="AT90" s="20" t="s">
        <v>143</v>
      </c>
      <c r="AU90" s="20" t="s">
        <v>82</v>
      </c>
    </row>
    <row r="91" s="2" customFormat="1">
      <c r="A91" s="41"/>
      <c r="B91" s="42"/>
      <c r="C91" s="43"/>
      <c r="D91" s="226" t="s">
        <v>145</v>
      </c>
      <c r="E91" s="43"/>
      <c r="F91" s="227" t="s">
        <v>537</v>
      </c>
      <c r="G91" s="43"/>
      <c r="H91" s="43"/>
      <c r="I91" s="223"/>
      <c r="J91" s="43"/>
      <c r="K91" s="43"/>
      <c r="L91" s="47"/>
      <c r="M91" s="224"/>
      <c r="N91" s="225"/>
      <c r="O91" s="87"/>
      <c r="P91" s="87"/>
      <c r="Q91" s="87"/>
      <c r="R91" s="87"/>
      <c r="S91" s="87"/>
      <c r="T91" s="88"/>
      <c r="U91" s="41"/>
      <c r="V91" s="41"/>
      <c r="W91" s="41"/>
      <c r="X91" s="41"/>
      <c r="Y91" s="41"/>
      <c r="Z91" s="41"/>
      <c r="AA91" s="41"/>
      <c r="AB91" s="41"/>
      <c r="AC91" s="41"/>
      <c r="AD91" s="41"/>
      <c r="AE91" s="41"/>
      <c r="AT91" s="20" t="s">
        <v>145</v>
      </c>
      <c r="AU91" s="20" t="s">
        <v>82</v>
      </c>
    </row>
    <row r="92" s="12" customFormat="1" ht="22.8" customHeight="1">
      <c r="A92" s="12"/>
      <c r="B92" s="192"/>
      <c r="C92" s="193"/>
      <c r="D92" s="194" t="s">
        <v>71</v>
      </c>
      <c r="E92" s="206" t="s">
        <v>538</v>
      </c>
      <c r="F92" s="206" t="s">
        <v>539</v>
      </c>
      <c r="G92" s="193"/>
      <c r="H92" s="193"/>
      <c r="I92" s="196"/>
      <c r="J92" s="207">
        <f>BK92</f>
        <v>0</v>
      </c>
      <c r="K92" s="193"/>
      <c r="L92" s="198"/>
      <c r="M92" s="199"/>
      <c r="N92" s="200"/>
      <c r="O92" s="200"/>
      <c r="P92" s="201">
        <f>SUM(P93:P113)</f>
        <v>0</v>
      </c>
      <c r="Q92" s="200"/>
      <c r="R92" s="201">
        <f>SUM(R93:R113)</f>
        <v>0</v>
      </c>
      <c r="S92" s="200"/>
      <c r="T92" s="202">
        <f>SUM(T93:T113)</f>
        <v>0</v>
      </c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R92" s="203" t="s">
        <v>209</v>
      </c>
      <c r="AT92" s="204" t="s">
        <v>71</v>
      </c>
      <c r="AU92" s="204" t="s">
        <v>80</v>
      </c>
      <c r="AY92" s="203" t="s">
        <v>133</v>
      </c>
      <c r="BK92" s="205">
        <f>SUM(BK93:BK113)</f>
        <v>0</v>
      </c>
    </row>
    <row r="93" s="2" customFormat="1" ht="16.5" customHeight="1">
      <c r="A93" s="41"/>
      <c r="B93" s="42"/>
      <c r="C93" s="208" t="s">
        <v>134</v>
      </c>
      <c r="D93" s="208" t="s">
        <v>136</v>
      </c>
      <c r="E93" s="209" t="s">
        <v>540</v>
      </c>
      <c r="F93" s="210" t="s">
        <v>539</v>
      </c>
      <c r="G93" s="211" t="s">
        <v>530</v>
      </c>
      <c r="H93" s="212">
        <v>1</v>
      </c>
      <c r="I93" s="213"/>
      <c r="J93" s="214">
        <f>ROUND(I93*H93,2)</f>
        <v>0</v>
      </c>
      <c r="K93" s="210" t="s">
        <v>140</v>
      </c>
      <c r="L93" s="47"/>
      <c r="M93" s="215" t="s">
        <v>19</v>
      </c>
      <c r="N93" s="216" t="s">
        <v>43</v>
      </c>
      <c r="O93" s="87"/>
      <c r="P93" s="217">
        <f>O93*H93</f>
        <v>0</v>
      </c>
      <c r="Q93" s="217">
        <v>0</v>
      </c>
      <c r="R93" s="217">
        <f>Q93*H93</f>
        <v>0</v>
      </c>
      <c r="S93" s="217">
        <v>0</v>
      </c>
      <c r="T93" s="218">
        <f>S93*H93</f>
        <v>0</v>
      </c>
      <c r="U93" s="41"/>
      <c r="V93" s="41"/>
      <c r="W93" s="41"/>
      <c r="X93" s="41"/>
      <c r="Y93" s="41"/>
      <c r="Z93" s="41"/>
      <c r="AA93" s="41"/>
      <c r="AB93" s="41"/>
      <c r="AC93" s="41"/>
      <c r="AD93" s="41"/>
      <c r="AE93" s="41"/>
      <c r="AR93" s="219" t="s">
        <v>531</v>
      </c>
      <c r="AT93" s="219" t="s">
        <v>136</v>
      </c>
      <c r="AU93" s="219" t="s">
        <v>82</v>
      </c>
      <c r="AY93" s="20" t="s">
        <v>133</v>
      </c>
      <c r="BE93" s="220">
        <f>IF(N93="základní",J93,0)</f>
        <v>0</v>
      </c>
      <c r="BF93" s="220">
        <f>IF(N93="snížená",J93,0)</f>
        <v>0</v>
      </c>
      <c r="BG93" s="220">
        <f>IF(N93="zákl. přenesená",J93,0)</f>
        <v>0</v>
      </c>
      <c r="BH93" s="220">
        <f>IF(N93="sníž. přenesená",J93,0)</f>
        <v>0</v>
      </c>
      <c r="BI93" s="220">
        <f>IF(N93="nulová",J93,0)</f>
        <v>0</v>
      </c>
      <c r="BJ93" s="20" t="s">
        <v>80</v>
      </c>
      <c r="BK93" s="220">
        <f>ROUND(I93*H93,2)</f>
        <v>0</v>
      </c>
      <c r="BL93" s="20" t="s">
        <v>531</v>
      </c>
      <c r="BM93" s="219" t="s">
        <v>541</v>
      </c>
    </row>
    <row r="94" s="2" customFormat="1">
      <c r="A94" s="41"/>
      <c r="B94" s="42"/>
      <c r="C94" s="43"/>
      <c r="D94" s="221" t="s">
        <v>143</v>
      </c>
      <c r="E94" s="43"/>
      <c r="F94" s="222" t="s">
        <v>539</v>
      </c>
      <c r="G94" s="43"/>
      <c r="H94" s="43"/>
      <c r="I94" s="223"/>
      <c r="J94" s="43"/>
      <c r="K94" s="43"/>
      <c r="L94" s="47"/>
      <c r="M94" s="224"/>
      <c r="N94" s="225"/>
      <c r="O94" s="87"/>
      <c r="P94" s="87"/>
      <c r="Q94" s="87"/>
      <c r="R94" s="87"/>
      <c r="S94" s="87"/>
      <c r="T94" s="88"/>
      <c r="U94" s="41"/>
      <c r="V94" s="41"/>
      <c r="W94" s="41"/>
      <c r="X94" s="41"/>
      <c r="Y94" s="41"/>
      <c r="Z94" s="41"/>
      <c r="AA94" s="41"/>
      <c r="AB94" s="41"/>
      <c r="AC94" s="41"/>
      <c r="AD94" s="41"/>
      <c r="AE94" s="41"/>
      <c r="AT94" s="20" t="s">
        <v>143</v>
      </c>
      <c r="AU94" s="20" t="s">
        <v>82</v>
      </c>
    </row>
    <row r="95" s="2" customFormat="1">
      <c r="A95" s="41"/>
      <c r="B95" s="42"/>
      <c r="C95" s="43"/>
      <c r="D95" s="226" t="s">
        <v>145</v>
      </c>
      <c r="E95" s="43"/>
      <c r="F95" s="227" t="s">
        <v>542</v>
      </c>
      <c r="G95" s="43"/>
      <c r="H95" s="43"/>
      <c r="I95" s="223"/>
      <c r="J95" s="43"/>
      <c r="K95" s="43"/>
      <c r="L95" s="47"/>
      <c r="M95" s="224"/>
      <c r="N95" s="225"/>
      <c r="O95" s="87"/>
      <c r="P95" s="87"/>
      <c r="Q95" s="87"/>
      <c r="R95" s="87"/>
      <c r="S95" s="87"/>
      <c r="T95" s="88"/>
      <c r="U95" s="41"/>
      <c r="V95" s="41"/>
      <c r="W95" s="41"/>
      <c r="X95" s="41"/>
      <c r="Y95" s="41"/>
      <c r="Z95" s="41"/>
      <c r="AA95" s="41"/>
      <c r="AB95" s="41"/>
      <c r="AC95" s="41"/>
      <c r="AD95" s="41"/>
      <c r="AE95" s="41"/>
      <c r="AT95" s="20" t="s">
        <v>145</v>
      </c>
      <c r="AU95" s="20" t="s">
        <v>82</v>
      </c>
    </row>
    <row r="96" s="2" customFormat="1" ht="16.5" customHeight="1">
      <c r="A96" s="41"/>
      <c r="B96" s="42"/>
      <c r="C96" s="208" t="s">
        <v>141</v>
      </c>
      <c r="D96" s="208" t="s">
        <v>136</v>
      </c>
      <c r="E96" s="209" t="s">
        <v>543</v>
      </c>
      <c r="F96" s="210" t="s">
        <v>544</v>
      </c>
      <c r="G96" s="211" t="s">
        <v>530</v>
      </c>
      <c r="H96" s="212">
        <v>1</v>
      </c>
      <c r="I96" s="213"/>
      <c r="J96" s="214">
        <f>ROUND(I96*H96,2)</f>
        <v>0</v>
      </c>
      <c r="K96" s="210" t="s">
        <v>140</v>
      </c>
      <c r="L96" s="47"/>
      <c r="M96" s="215" t="s">
        <v>19</v>
      </c>
      <c r="N96" s="216" t="s">
        <v>43</v>
      </c>
      <c r="O96" s="87"/>
      <c r="P96" s="217">
        <f>O96*H96</f>
        <v>0</v>
      </c>
      <c r="Q96" s="217">
        <v>0</v>
      </c>
      <c r="R96" s="217">
        <f>Q96*H96</f>
        <v>0</v>
      </c>
      <c r="S96" s="217">
        <v>0</v>
      </c>
      <c r="T96" s="218">
        <f>S96*H96</f>
        <v>0</v>
      </c>
      <c r="U96" s="41"/>
      <c r="V96" s="41"/>
      <c r="W96" s="41"/>
      <c r="X96" s="41"/>
      <c r="Y96" s="41"/>
      <c r="Z96" s="41"/>
      <c r="AA96" s="41"/>
      <c r="AB96" s="41"/>
      <c r="AC96" s="41"/>
      <c r="AD96" s="41"/>
      <c r="AE96" s="41"/>
      <c r="AR96" s="219" t="s">
        <v>531</v>
      </c>
      <c r="AT96" s="219" t="s">
        <v>136</v>
      </c>
      <c r="AU96" s="219" t="s">
        <v>82</v>
      </c>
      <c r="AY96" s="20" t="s">
        <v>133</v>
      </c>
      <c r="BE96" s="220">
        <f>IF(N96="základní",J96,0)</f>
        <v>0</v>
      </c>
      <c r="BF96" s="220">
        <f>IF(N96="snížená",J96,0)</f>
        <v>0</v>
      </c>
      <c r="BG96" s="220">
        <f>IF(N96="zákl. přenesená",J96,0)</f>
        <v>0</v>
      </c>
      <c r="BH96" s="220">
        <f>IF(N96="sníž. přenesená",J96,0)</f>
        <v>0</v>
      </c>
      <c r="BI96" s="220">
        <f>IF(N96="nulová",J96,0)</f>
        <v>0</v>
      </c>
      <c r="BJ96" s="20" t="s">
        <v>80</v>
      </c>
      <c r="BK96" s="220">
        <f>ROUND(I96*H96,2)</f>
        <v>0</v>
      </c>
      <c r="BL96" s="20" t="s">
        <v>531</v>
      </c>
      <c r="BM96" s="219" t="s">
        <v>545</v>
      </c>
    </row>
    <row r="97" s="2" customFormat="1">
      <c r="A97" s="41"/>
      <c r="B97" s="42"/>
      <c r="C97" s="43"/>
      <c r="D97" s="221" t="s">
        <v>143</v>
      </c>
      <c r="E97" s="43"/>
      <c r="F97" s="222" t="s">
        <v>544</v>
      </c>
      <c r="G97" s="43"/>
      <c r="H97" s="43"/>
      <c r="I97" s="223"/>
      <c r="J97" s="43"/>
      <c r="K97" s="43"/>
      <c r="L97" s="47"/>
      <c r="M97" s="224"/>
      <c r="N97" s="225"/>
      <c r="O97" s="87"/>
      <c r="P97" s="87"/>
      <c r="Q97" s="87"/>
      <c r="R97" s="87"/>
      <c r="S97" s="87"/>
      <c r="T97" s="88"/>
      <c r="U97" s="41"/>
      <c r="V97" s="41"/>
      <c r="W97" s="41"/>
      <c r="X97" s="41"/>
      <c r="Y97" s="41"/>
      <c r="Z97" s="41"/>
      <c r="AA97" s="41"/>
      <c r="AB97" s="41"/>
      <c r="AC97" s="41"/>
      <c r="AD97" s="41"/>
      <c r="AE97" s="41"/>
      <c r="AT97" s="20" t="s">
        <v>143</v>
      </c>
      <c r="AU97" s="20" t="s">
        <v>82</v>
      </c>
    </row>
    <row r="98" s="2" customFormat="1">
      <c r="A98" s="41"/>
      <c r="B98" s="42"/>
      <c r="C98" s="43"/>
      <c r="D98" s="226" t="s">
        <v>145</v>
      </c>
      <c r="E98" s="43"/>
      <c r="F98" s="227" t="s">
        <v>546</v>
      </c>
      <c r="G98" s="43"/>
      <c r="H98" s="43"/>
      <c r="I98" s="223"/>
      <c r="J98" s="43"/>
      <c r="K98" s="43"/>
      <c r="L98" s="47"/>
      <c r="M98" s="224"/>
      <c r="N98" s="225"/>
      <c r="O98" s="87"/>
      <c r="P98" s="87"/>
      <c r="Q98" s="87"/>
      <c r="R98" s="87"/>
      <c r="S98" s="87"/>
      <c r="T98" s="88"/>
      <c r="U98" s="41"/>
      <c r="V98" s="41"/>
      <c r="W98" s="41"/>
      <c r="X98" s="41"/>
      <c r="Y98" s="41"/>
      <c r="Z98" s="41"/>
      <c r="AA98" s="41"/>
      <c r="AB98" s="41"/>
      <c r="AC98" s="41"/>
      <c r="AD98" s="41"/>
      <c r="AE98" s="41"/>
      <c r="AT98" s="20" t="s">
        <v>145</v>
      </c>
      <c r="AU98" s="20" t="s">
        <v>82</v>
      </c>
    </row>
    <row r="99" s="2" customFormat="1" ht="16.5" customHeight="1">
      <c r="A99" s="41"/>
      <c r="B99" s="42"/>
      <c r="C99" s="208" t="s">
        <v>209</v>
      </c>
      <c r="D99" s="208" t="s">
        <v>136</v>
      </c>
      <c r="E99" s="209" t="s">
        <v>547</v>
      </c>
      <c r="F99" s="210" t="s">
        <v>548</v>
      </c>
      <c r="G99" s="211" t="s">
        <v>530</v>
      </c>
      <c r="H99" s="212">
        <v>1</v>
      </c>
      <c r="I99" s="213"/>
      <c r="J99" s="214">
        <f>ROUND(I99*H99,2)</f>
        <v>0</v>
      </c>
      <c r="K99" s="210" t="s">
        <v>140</v>
      </c>
      <c r="L99" s="47"/>
      <c r="M99" s="215" t="s">
        <v>19</v>
      </c>
      <c r="N99" s="216" t="s">
        <v>43</v>
      </c>
      <c r="O99" s="87"/>
      <c r="P99" s="217">
        <f>O99*H99</f>
        <v>0</v>
      </c>
      <c r="Q99" s="217">
        <v>0</v>
      </c>
      <c r="R99" s="217">
        <f>Q99*H99</f>
        <v>0</v>
      </c>
      <c r="S99" s="217">
        <v>0</v>
      </c>
      <c r="T99" s="218">
        <f>S99*H99</f>
        <v>0</v>
      </c>
      <c r="U99" s="41"/>
      <c r="V99" s="41"/>
      <c r="W99" s="41"/>
      <c r="X99" s="41"/>
      <c r="Y99" s="41"/>
      <c r="Z99" s="41"/>
      <c r="AA99" s="41"/>
      <c r="AB99" s="41"/>
      <c r="AC99" s="41"/>
      <c r="AD99" s="41"/>
      <c r="AE99" s="41"/>
      <c r="AR99" s="219" t="s">
        <v>531</v>
      </c>
      <c r="AT99" s="219" t="s">
        <v>136</v>
      </c>
      <c r="AU99" s="219" t="s">
        <v>82</v>
      </c>
      <c r="AY99" s="20" t="s">
        <v>133</v>
      </c>
      <c r="BE99" s="220">
        <f>IF(N99="základní",J99,0)</f>
        <v>0</v>
      </c>
      <c r="BF99" s="220">
        <f>IF(N99="snížená",J99,0)</f>
        <v>0</v>
      </c>
      <c r="BG99" s="220">
        <f>IF(N99="zákl. přenesená",J99,0)</f>
        <v>0</v>
      </c>
      <c r="BH99" s="220">
        <f>IF(N99="sníž. přenesená",J99,0)</f>
        <v>0</v>
      </c>
      <c r="BI99" s="220">
        <f>IF(N99="nulová",J99,0)</f>
        <v>0</v>
      </c>
      <c r="BJ99" s="20" t="s">
        <v>80</v>
      </c>
      <c r="BK99" s="220">
        <f>ROUND(I99*H99,2)</f>
        <v>0</v>
      </c>
      <c r="BL99" s="20" t="s">
        <v>531</v>
      </c>
      <c r="BM99" s="219" t="s">
        <v>549</v>
      </c>
    </row>
    <row r="100" s="2" customFormat="1">
      <c r="A100" s="41"/>
      <c r="B100" s="42"/>
      <c r="C100" s="43"/>
      <c r="D100" s="221" t="s">
        <v>143</v>
      </c>
      <c r="E100" s="43"/>
      <c r="F100" s="222" t="s">
        <v>548</v>
      </c>
      <c r="G100" s="43"/>
      <c r="H100" s="43"/>
      <c r="I100" s="223"/>
      <c r="J100" s="43"/>
      <c r="K100" s="43"/>
      <c r="L100" s="47"/>
      <c r="M100" s="224"/>
      <c r="N100" s="225"/>
      <c r="O100" s="87"/>
      <c r="P100" s="87"/>
      <c r="Q100" s="87"/>
      <c r="R100" s="87"/>
      <c r="S100" s="87"/>
      <c r="T100" s="88"/>
      <c r="U100" s="41"/>
      <c r="V100" s="41"/>
      <c r="W100" s="41"/>
      <c r="X100" s="41"/>
      <c r="Y100" s="41"/>
      <c r="Z100" s="41"/>
      <c r="AA100" s="41"/>
      <c r="AB100" s="41"/>
      <c r="AC100" s="41"/>
      <c r="AD100" s="41"/>
      <c r="AE100" s="41"/>
      <c r="AT100" s="20" t="s">
        <v>143</v>
      </c>
      <c r="AU100" s="20" t="s">
        <v>82</v>
      </c>
    </row>
    <row r="101" s="2" customFormat="1">
      <c r="A101" s="41"/>
      <c r="B101" s="42"/>
      <c r="C101" s="43"/>
      <c r="D101" s="226" t="s">
        <v>145</v>
      </c>
      <c r="E101" s="43"/>
      <c r="F101" s="227" t="s">
        <v>550</v>
      </c>
      <c r="G101" s="43"/>
      <c r="H101" s="43"/>
      <c r="I101" s="223"/>
      <c r="J101" s="43"/>
      <c r="K101" s="43"/>
      <c r="L101" s="47"/>
      <c r="M101" s="224"/>
      <c r="N101" s="225"/>
      <c r="O101" s="87"/>
      <c r="P101" s="87"/>
      <c r="Q101" s="87"/>
      <c r="R101" s="87"/>
      <c r="S101" s="87"/>
      <c r="T101" s="88"/>
      <c r="U101" s="41"/>
      <c r="V101" s="41"/>
      <c r="W101" s="41"/>
      <c r="X101" s="41"/>
      <c r="Y101" s="41"/>
      <c r="Z101" s="41"/>
      <c r="AA101" s="41"/>
      <c r="AB101" s="41"/>
      <c r="AC101" s="41"/>
      <c r="AD101" s="41"/>
      <c r="AE101" s="41"/>
      <c r="AT101" s="20" t="s">
        <v>145</v>
      </c>
      <c r="AU101" s="20" t="s">
        <v>82</v>
      </c>
    </row>
    <row r="102" s="2" customFormat="1" ht="16.5" customHeight="1">
      <c r="A102" s="41"/>
      <c r="B102" s="42"/>
      <c r="C102" s="208" t="s">
        <v>149</v>
      </c>
      <c r="D102" s="208" t="s">
        <v>136</v>
      </c>
      <c r="E102" s="209" t="s">
        <v>551</v>
      </c>
      <c r="F102" s="210" t="s">
        <v>552</v>
      </c>
      <c r="G102" s="211" t="s">
        <v>530</v>
      </c>
      <c r="H102" s="212">
        <v>1</v>
      </c>
      <c r="I102" s="213"/>
      <c r="J102" s="214">
        <f>ROUND(I102*H102,2)</f>
        <v>0</v>
      </c>
      <c r="K102" s="210" t="s">
        <v>140</v>
      </c>
      <c r="L102" s="47"/>
      <c r="M102" s="215" t="s">
        <v>19</v>
      </c>
      <c r="N102" s="216" t="s">
        <v>43</v>
      </c>
      <c r="O102" s="87"/>
      <c r="P102" s="217">
        <f>O102*H102</f>
        <v>0</v>
      </c>
      <c r="Q102" s="217">
        <v>0</v>
      </c>
      <c r="R102" s="217">
        <f>Q102*H102</f>
        <v>0</v>
      </c>
      <c r="S102" s="217">
        <v>0</v>
      </c>
      <c r="T102" s="218">
        <f>S102*H102</f>
        <v>0</v>
      </c>
      <c r="U102" s="41"/>
      <c r="V102" s="41"/>
      <c r="W102" s="41"/>
      <c r="X102" s="41"/>
      <c r="Y102" s="41"/>
      <c r="Z102" s="41"/>
      <c r="AA102" s="41"/>
      <c r="AB102" s="41"/>
      <c r="AC102" s="41"/>
      <c r="AD102" s="41"/>
      <c r="AE102" s="41"/>
      <c r="AR102" s="219" t="s">
        <v>531</v>
      </c>
      <c r="AT102" s="219" t="s">
        <v>136</v>
      </c>
      <c r="AU102" s="219" t="s">
        <v>82</v>
      </c>
      <c r="AY102" s="20" t="s">
        <v>133</v>
      </c>
      <c r="BE102" s="220">
        <f>IF(N102="základní",J102,0)</f>
        <v>0</v>
      </c>
      <c r="BF102" s="220">
        <f>IF(N102="snížená",J102,0)</f>
        <v>0</v>
      </c>
      <c r="BG102" s="220">
        <f>IF(N102="zákl. přenesená",J102,0)</f>
        <v>0</v>
      </c>
      <c r="BH102" s="220">
        <f>IF(N102="sníž. přenesená",J102,0)</f>
        <v>0</v>
      </c>
      <c r="BI102" s="220">
        <f>IF(N102="nulová",J102,0)</f>
        <v>0</v>
      </c>
      <c r="BJ102" s="20" t="s">
        <v>80</v>
      </c>
      <c r="BK102" s="220">
        <f>ROUND(I102*H102,2)</f>
        <v>0</v>
      </c>
      <c r="BL102" s="20" t="s">
        <v>531</v>
      </c>
      <c r="BM102" s="219" t="s">
        <v>553</v>
      </c>
    </row>
    <row r="103" s="2" customFormat="1">
      <c r="A103" s="41"/>
      <c r="B103" s="42"/>
      <c r="C103" s="43"/>
      <c r="D103" s="221" t="s">
        <v>143</v>
      </c>
      <c r="E103" s="43"/>
      <c r="F103" s="222" t="s">
        <v>552</v>
      </c>
      <c r="G103" s="43"/>
      <c r="H103" s="43"/>
      <c r="I103" s="223"/>
      <c r="J103" s="43"/>
      <c r="K103" s="43"/>
      <c r="L103" s="47"/>
      <c r="M103" s="224"/>
      <c r="N103" s="225"/>
      <c r="O103" s="87"/>
      <c r="P103" s="87"/>
      <c r="Q103" s="87"/>
      <c r="R103" s="87"/>
      <c r="S103" s="87"/>
      <c r="T103" s="88"/>
      <c r="U103" s="41"/>
      <c r="V103" s="41"/>
      <c r="W103" s="41"/>
      <c r="X103" s="41"/>
      <c r="Y103" s="41"/>
      <c r="Z103" s="41"/>
      <c r="AA103" s="41"/>
      <c r="AB103" s="41"/>
      <c r="AC103" s="41"/>
      <c r="AD103" s="41"/>
      <c r="AE103" s="41"/>
      <c r="AT103" s="20" t="s">
        <v>143</v>
      </c>
      <c r="AU103" s="20" t="s">
        <v>82</v>
      </c>
    </row>
    <row r="104" s="2" customFormat="1">
      <c r="A104" s="41"/>
      <c r="B104" s="42"/>
      <c r="C104" s="43"/>
      <c r="D104" s="226" t="s">
        <v>145</v>
      </c>
      <c r="E104" s="43"/>
      <c r="F104" s="227" t="s">
        <v>554</v>
      </c>
      <c r="G104" s="43"/>
      <c r="H104" s="43"/>
      <c r="I104" s="223"/>
      <c r="J104" s="43"/>
      <c r="K104" s="43"/>
      <c r="L104" s="47"/>
      <c r="M104" s="224"/>
      <c r="N104" s="225"/>
      <c r="O104" s="87"/>
      <c r="P104" s="87"/>
      <c r="Q104" s="87"/>
      <c r="R104" s="87"/>
      <c r="S104" s="87"/>
      <c r="T104" s="88"/>
      <c r="U104" s="41"/>
      <c r="V104" s="41"/>
      <c r="W104" s="41"/>
      <c r="X104" s="41"/>
      <c r="Y104" s="41"/>
      <c r="Z104" s="41"/>
      <c r="AA104" s="41"/>
      <c r="AB104" s="41"/>
      <c r="AC104" s="41"/>
      <c r="AD104" s="41"/>
      <c r="AE104" s="41"/>
      <c r="AT104" s="20" t="s">
        <v>145</v>
      </c>
      <c r="AU104" s="20" t="s">
        <v>82</v>
      </c>
    </row>
    <row r="105" s="2" customFormat="1" ht="24.15" customHeight="1">
      <c r="A105" s="41"/>
      <c r="B105" s="42"/>
      <c r="C105" s="208" t="s">
        <v>219</v>
      </c>
      <c r="D105" s="208" t="s">
        <v>136</v>
      </c>
      <c r="E105" s="209" t="s">
        <v>555</v>
      </c>
      <c r="F105" s="210" t="s">
        <v>556</v>
      </c>
      <c r="G105" s="211" t="s">
        <v>530</v>
      </c>
      <c r="H105" s="212">
        <v>1</v>
      </c>
      <c r="I105" s="213"/>
      <c r="J105" s="214">
        <f>ROUND(I105*H105,2)</f>
        <v>0</v>
      </c>
      <c r="K105" s="210" t="s">
        <v>140</v>
      </c>
      <c r="L105" s="47"/>
      <c r="M105" s="215" t="s">
        <v>19</v>
      </c>
      <c r="N105" s="216" t="s">
        <v>43</v>
      </c>
      <c r="O105" s="87"/>
      <c r="P105" s="217">
        <f>O105*H105</f>
        <v>0</v>
      </c>
      <c r="Q105" s="217">
        <v>0</v>
      </c>
      <c r="R105" s="217">
        <f>Q105*H105</f>
        <v>0</v>
      </c>
      <c r="S105" s="217">
        <v>0</v>
      </c>
      <c r="T105" s="218">
        <f>S105*H105</f>
        <v>0</v>
      </c>
      <c r="U105" s="41"/>
      <c r="V105" s="41"/>
      <c r="W105" s="41"/>
      <c r="X105" s="41"/>
      <c r="Y105" s="41"/>
      <c r="Z105" s="41"/>
      <c r="AA105" s="41"/>
      <c r="AB105" s="41"/>
      <c r="AC105" s="41"/>
      <c r="AD105" s="41"/>
      <c r="AE105" s="41"/>
      <c r="AR105" s="219" t="s">
        <v>531</v>
      </c>
      <c r="AT105" s="219" t="s">
        <v>136</v>
      </c>
      <c r="AU105" s="219" t="s">
        <v>82</v>
      </c>
      <c r="AY105" s="20" t="s">
        <v>133</v>
      </c>
      <c r="BE105" s="220">
        <f>IF(N105="základní",J105,0)</f>
        <v>0</v>
      </c>
      <c r="BF105" s="220">
        <f>IF(N105="snížená",J105,0)</f>
        <v>0</v>
      </c>
      <c r="BG105" s="220">
        <f>IF(N105="zákl. přenesená",J105,0)</f>
        <v>0</v>
      </c>
      <c r="BH105" s="220">
        <f>IF(N105="sníž. přenesená",J105,0)</f>
        <v>0</v>
      </c>
      <c r="BI105" s="220">
        <f>IF(N105="nulová",J105,0)</f>
        <v>0</v>
      </c>
      <c r="BJ105" s="20" t="s">
        <v>80</v>
      </c>
      <c r="BK105" s="220">
        <f>ROUND(I105*H105,2)</f>
        <v>0</v>
      </c>
      <c r="BL105" s="20" t="s">
        <v>531</v>
      </c>
      <c r="BM105" s="219" t="s">
        <v>557</v>
      </c>
    </row>
    <row r="106" s="2" customFormat="1">
      <c r="A106" s="41"/>
      <c r="B106" s="42"/>
      <c r="C106" s="43"/>
      <c r="D106" s="221" t="s">
        <v>143</v>
      </c>
      <c r="E106" s="43"/>
      <c r="F106" s="222" t="s">
        <v>556</v>
      </c>
      <c r="G106" s="43"/>
      <c r="H106" s="43"/>
      <c r="I106" s="223"/>
      <c r="J106" s="43"/>
      <c r="K106" s="43"/>
      <c r="L106" s="47"/>
      <c r="M106" s="224"/>
      <c r="N106" s="225"/>
      <c r="O106" s="87"/>
      <c r="P106" s="87"/>
      <c r="Q106" s="87"/>
      <c r="R106" s="87"/>
      <c r="S106" s="87"/>
      <c r="T106" s="88"/>
      <c r="U106" s="41"/>
      <c r="V106" s="41"/>
      <c r="W106" s="41"/>
      <c r="X106" s="41"/>
      <c r="Y106" s="41"/>
      <c r="Z106" s="41"/>
      <c r="AA106" s="41"/>
      <c r="AB106" s="41"/>
      <c r="AC106" s="41"/>
      <c r="AD106" s="41"/>
      <c r="AE106" s="41"/>
      <c r="AT106" s="20" t="s">
        <v>143</v>
      </c>
      <c r="AU106" s="20" t="s">
        <v>82</v>
      </c>
    </row>
    <row r="107" s="2" customFormat="1">
      <c r="A107" s="41"/>
      <c r="B107" s="42"/>
      <c r="C107" s="43"/>
      <c r="D107" s="226" t="s">
        <v>145</v>
      </c>
      <c r="E107" s="43"/>
      <c r="F107" s="227" t="s">
        <v>558</v>
      </c>
      <c r="G107" s="43"/>
      <c r="H107" s="43"/>
      <c r="I107" s="223"/>
      <c r="J107" s="43"/>
      <c r="K107" s="43"/>
      <c r="L107" s="47"/>
      <c r="M107" s="224"/>
      <c r="N107" s="225"/>
      <c r="O107" s="87"/>
      <c r="P107" s="87"/>
      <c r="Q107" s="87"/>
      <c r="R107" s="87"/>
      <c r="S107" s="87"/>
      <c r="T107" s="88"/>
      <c r="U107" s="41"/>
      <c r="V107" s="41"/>
      <c r="W107" s="41"/>
      <c r="X107" s="41"/>
      <c r="Y107" s="41"/>
      <c r="Z107" s="41"/>
      <c r="AA107" s="41"/>
      <c r="AB107" s="41"/>
      <c r="AC107" s="41"/>
      <c r="AD107" s="41"/>
      <c r="AE107" s="41"/>
      <c r="AT107" s="20" t="s">
        <v>145</v>
      </c>
      <c r="AU107" s="20" t="s">
        <v>82</v>
      </c>
    </row>
    <row r="108" s="2" customFormat="1" ht="16.5" customHeight="1">
      <c r="A108" s="41"/>
      <c r="B108" s="42"/>
      <c r="C108" s="208" t="s">
        <v>156</v>
      </c>
      <c r="D108" s="208" t="s">
        <v>136</v>
      </c>
      <c r="E108" s="209" t="s">
        <v>559</v>
      </c>
      <c r="F108" s="210" t="s">
        <v>560</v>
      </c>
      <c r="G108" s="211" t="s">
        <v>530</v>
      </c>
      <c r="H108" s="212">
        <v>1</v>
      </c>
      <c r="I108" s="213"/>
      <c r="J108" s="214">
        <f>ROUND(I108*H108,2)</f>
        <v>0</v>
      </c>
      <c r="K108" s="210" t="s">
        <v>140</v>
      </c>
      <c r="L108" s="47"/>
      <c r="M108" s="215" t="s">
        <v>19</v>
      </c>
      <c r="N108" s="216" t="s">
        <v>43</v>
      </c>
      <c r="O108" s="87"/>
      <c r="P108" s="217">
        <f>O108*H108</f>
        <v>0</v>
      </c>
      <c r="Q108" s="217">
        <v>0</v>
      </c>
      <c r="R108" s="217">
        <f>Q108*H108</f>
        <v>0</v>
      </c>
      <c r="S108" s="217">
        <v>0</v>
      </c>
      <c r="T108" s="218">
        <f>S108*H108</f>
        <v>0</v>
      </c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  <c r="AR108" s="219" t="s">
        <v>531</v>
      </c>
      <c r="AT108" s="219" t="s">
        <v>136</v>
      </c>
      <c r="AU108" s="219" t="s">
        <v>82</v>
      </c>
      <c r="AY108" s="20" t="s">
        <v>133</v>
      </c>
      <c r="BE108" s="220">
        <f>IF(N108="základní",J108,0)</f>
        <v>0</v>
      </c>
      <c r="BF108" s="220">
        <f>IF(N108="snížená",J108,0)</f>
        <v>0</v>
      </c>
      <c r="BG108" s="220">
        <f>IF(N108="zákl. přenesená",J108,0)</f>
        <v>0</v>
      </c>
      <c r="BH108" s="220">
        <f>IF(N108="sníž. přenesená",J108,0)</f>
        <v>0</v>
      </c>
      <c r="BI108" s="220">
        <f>IF(N108="nulová",J108,0)</f>
        <v>0</v>
      </c>
      <c r="BJ108" s="20" t="s">
        <v>80</v>
      </c>
      <c r="BK108" s="220">
        <f>ROUND(I108*H108,2)</f>
        <v>0</v>
      </c>
      <c r="BL108" s="20" t="s">
        <v>531</v>
      </c>
      <c r="BM108" s="219" t="s">
        <v>561</v>
      </c>
    </row>
    <row r="109" s="2" customFormat="1">
      <c r="A109" s="41"/>
      <c r="B109" s="42"/>
      <c r="C109" s="43"/>
      <c r="D109" s="221" t="s">
        <v>143</v>
      </c>
      <c r="E109" s="43"/>
      <c r="F109" s="222" t="s">
        <v>560</v>
      </c>
      <c r="G109" s="43"/>
      <c r="H109" s="43"/>
      <c r="I109" s="223"/>
      <c r="J109" s="43"/>
      <c r="K109" s="43"/>
      <c r="L109" s="47"/>
      <c r="M109" s="224"/>
      <c r="N109" s="225"/>
      <c r="O109" s="87"/>
      <c r="P109" s="87"/>
      <c r="Q109" s="87"/>
      <c r="R109" s="87"/>
      <c r="S109" s="87"/>
      <c r="T109" s="88"/>
      <c r="U109" s="41"/>
      <c r="V109" s="41"/>
      <c r="W109" s="41"/>
      <c r="X109" s="41"/>
      <c r="Y109" s="41"/>
      <c r="Z109" s="41"/>
      <c r="AA109" s="41"/>
      <c r="AB109" s="41"/>
      <c r="AC109" s="41"/>
      <c r="AD109" s="41"/>
      <c r="AE109" s="41"/>
      <c r="AT109" s="20" t="s">
        <v>143</v>
      </c>
      <c r="AU109" s="20" t="s">
        <v>82</v>
      </c>
    </row>
    <row r="110" s="2" customFormat="1">
      <c r="A110" s="41"/>
      <c r="B110" s="42"/>
      <c r="C110" s="43"/>
      <c r="D110" s="226" t="s">
        <v>145</v>
      </c>
      <c r="E110" s="43"/>
      <c r="F110" s="227" t="s">
        <v>562</v>
      </c>
      <c r="G110" s="43"/>
      <c r="H110" s="43"/>
      <c r="I110" s="223"/>
      <c r="J110" s="43"/>
      <c r="K110" s="43"/>
      <c r="L110" s="47"/>
      <c r="M110" s="224"/>
      <c r="N110" s="225"/>
      <c r="O110" s="87"/>
      <c r="P110" s="87"/>
      <c r="Q110" s="87"/>
      <c r="R110" s="87"/>
      <c r="S110" s="87"/>
      <c r="T110" s="88"/>
      <c r="U110" s="41"/>
      <c r="V110" s="41"/>
      <c r="W110" s="41"/>
      <c r="X110" s="41"/>
      <c r="Y110" s="41"/>
      <c r="Z110" s="41"/>
      <c r="AA110" s="41"/>
      <c r="AB110" s="41"/>
      <c r="AC110" s="41"/>
      <c r="AD110" s="41"/>
      <c r="AE110" s="41"/>
      <c r="AT110" s="20" t="s">
        <v>145</v>
      </c>
      <c r="AU110" s="20" t="s">
        <v>82</v>
      </c>
    </row>
    <row r="111" s="2" customFormat="1" ht="16.5" customHeight="1">
      <c r="A111" s="41"/>
      <c r="B111" s="42"/>
      <c r="C111" s="208" t="s">
        <v>237</v>
      </c>
      <c r="D111" s="208" t="s">
        <v>136</v>
      </c>
      <c r="E111" s="209" t="s">
        <v>563</v>
      </c>
      <c r="F111" s="210" t="s">
        <v>564</v>
      </c>
      <c r="G111" s="211" t="s">
        <v>530</v>
      </c>
      <c r="H111" s="212">
        <v>1</v>
      </c>
      <c r="I111" s="213"/>
      <c r="J111" s="214">
        <f>ROUND(I111*H111,2)</f>
        <v>0</v>
      </c>
      <c r="K111" s="210" t="s">
        <v>140</v>
      </c>
      <c r="L111" s="47"/>
      <c r="M111" s="215" t="s">
        <v>19</v>
      </c>
      <c r="N111" s="216" t="s">
        <v>43</v>
      </c>
      <c r="O111" s="87"/>
      <c r="P111" s="217">
        <f>O111*H111</f>
        <v>0</v>
      </c>
      <c r="Q111" s="217">
        <v>0</v>
      </c>
      <c r="R111" s="217">
        <f>Q111*H111</f>
        <v>0</v>
      </c>
      <c r="S111" s="217">
        <v>0</v>
      </c>
      <c r="T111" s="218">
        <f>S111*H111</f>
        <v>0</v>
      </c>
      <c r="U111" s="41"/>
      <c r="V111" s="41"/>
      <c r="W111" s="41"/>
      <c r="X111" s="41"/>
      <c r="Y111" s="41"/>
      <c r="Z111" s="41"/>
      <c r="AA111" s="41"/>
      <c r="AB111" s="41"/>
      <c r="AC111" s="41"/>
      <c r="AD111" s="41"/>
      <c r="AE111" s="41"/>
      <c r="AR111" s="219" t="s">
        <v>531</v>
      </c>
      <c r="AT111" s="219" t="s">
        <v>136</v>
      </c>
      <c r="AU111" s="219" t="s">
        <v>82</v>
      </c>
      <c r="AY111" s="20" t="s">
        <v>133</v>
      </c>
      <c r="BE111" s="220">
        <f>IF(N111="základní",J111,0)</f>
        <v>0</v>
      </c>
      <c r="BF111" s="220">
        <f>IF(N111="snížená",J111,0)</f>
        <v>0</v>
      </c>
      <c r="BG111" s="220">
        <f>IF(N111="zákl. přenesená",J111,0)</f>
        <v>0</v>
      </c>
      <c r="BH111" s="220">
        <f>IF(N111="sníž. přenesená",J111,0)</f>
        <v>0</v>
      </c>
      <c r="BI111" s="220">
        <f>IF(N111="nulová",J111,0)</f>
        <v>0</v>
      </c>
      <c r="BJ111" s="20" t="s">
        <v>80</v>
      </c>
      <c r="BK111" s="220">
        <f>ROUND(I111*H111,2)</f>
        <v>0</v>
      </c>
      <c r="BL111" s="20" t="s">
        <v>531</v>
      </c>
      <c r="BM111" s="219" t="s">
        <v>565</v>
      </c>
    </row>
    <row r="112" s="2" customFormat="1">
      <c r="A112" s="41"/>
      <c r="B112" s="42"/>
      <c r="C112" s="43"/>
      <c r="D112" s="221" t="s">
        <v>143</v>
      </c>
      <c r="E112" s="43"/>
      <c r="F112" s="222" t="s">
        <v>564</v>
      </c>
      <c r="G112" s="43"/>
      <c r="H112" s="43"/>
      <c r="I112" s="223"/>
      <c r="J112" s="43"/>
      <c r="K112" s="43"/>
      <c r="L112" s="47"/>
      <c r="M112" s="224"/>
      <c r="N112" s="225"/>
      <c r="O112" s="87"/>
      <c r="P112" s="87"/>
      <c r="Q112" s="87"/>
      <c r="R112" s="87"/>
      <c r="S112" s="87"/>
      <c r="T112" s="88"/>
      <c r="U112" s="41"/>
      <c r="V112" s="41"/>
      <c r="W112" s="41"/>
      <c r="X112" s="41"/>
      <c r="Y112" s="41"/>
      <c r="Z112" s="41"/>
      <c r="AA112" s="41"/>
      <c r="AB112" s="41"/>
      <c r="AC112" s="41"/>
      <c r="AD112" s="41"/>
      <c r="AE112" s="41"/>
      <c r="AT112" s="20" t="s">
        <v>143</v>
      </c>
      <c r="AU112" s="20" t="s">
        <v>82</v>
      </c>
    </row>
    <row r="113" s="2" customFormat="1">
      <c r="A113" s="41"/>
      <c r="B113" s="42"/>
      <c r="C113" s="43"/>
      <c r="D113" s="226" t="s">
        <v>145</v>
      </c>
      <c r="E113" s="43"/>
      <c r="F113" s="227" t="s">
        <v>566</v>
      </c>
      <c r="G113" s="43"/>
      <c r="H113" s="43"/>
      <c r="I113" s="223"/>
      <c r="J113" s="43"/>
      <c r="K113" s="43"/>
      <c r="L113" s="47"/>
      <c r="M113" s="224"/>
      <c r="N113" s="225"/>
      <c r="O113" s="87"/>
      <c r="P113" s="87"/>
      <c r="Q113" s="87"/>
      <c r="R113" s="87"/>
      <c r="S113" s="87"/>
      <c r="T113" s="88"/>
      <c r="U113" s="41"/>
      <c r="V113" s="41"/>
      <c r="W113" s="41"/>
      <c r="X113" s="41"/>
      <c r="Y113" s="41"/>
      <c r="Z113" s="41"/>
      <c r="AA113" s="41"/>
      <c r="AB113" s="41"/>
      <c r="AC113" s="41"/>
      <c r="AD113" s="41"/>
      <c r="AE113" s="41"/>
      <c r="AT113" s="20" t="s">
        <v>145</v>
      </c>
      <c r="AU113" s="20" t="s">
        <v>82</v>
      </c>
    </row>
    <row r="114" s="12" customFormat="1" ht="22.8" customHeight="1">
      <c r="A114" s="12"/>
      <c r="B114" s="192"/>
      <c r="C114" s="193"/>
      <c r="D114" s="194" t="s">
        <v>71</v>
      </c>
      <c r="E114" s="206" t="s">
        <v>567</v>
      </c>
      <c r="F114" s="206" t="s">
        <v>568</v>
      </c>
      <c r="G114" s="193"/>
      <c r="H114" s="193"/>
      <c r="I114" s="196"/>
      <c r="J114" s="207">
        <f>BK114</f>
        <v>0</v>
      </c>
      <c r="K114" s="193"/>
      <c r="L114" s="198"/>
      <c r="M114" s="199"/>
      <c r="N114" s="200"/>
      <c r="O114" s="200"/>
      <c r="P114" s="201">
        <f>SUM(P115:P116)</f>
        <v>0</v>
      </c>
      <c r="Q114" s="200"/>
      <c r="R114" s="201">
        <f>SUM(R115:R116)</f>
        <v>0</v>
      </c>
      <c r="S114" s="200"/>
      <c r="T114" s="202">
        <f>SUM(T115:T116)</f>
        <v>0</v>
      </c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R114" s="203" t="s">
        <v>209</v>
      </c>
      <c r="AT114" s="204" t="s">
        <v>71</v>
      </c>
      <c r="AU114" s="204" t="s">
        <v>80</v>
      </c>
      <c r="AY114" s="203" t="s">
        <v>133</v>
      </c>
      <c r="BK114" s="205">
        <f>SUM(BK115:BK116)</f>
        <v>0</v>
      </c>
    </row>
    <row r="115" s="2" customFormat="1" ht="16.5" customHeight="1">
      <c r="A115" s="41"/>
      <c r="B115" s="42"/>
      <c r="C115" s="208" t="s">
        <v>202</v>
      </c>
      <c r="D115" s="208" t="s">
        <v>136</v>
      </c>
      <c r="E115" s="209" t="s">
        <v>569</v>
      </c>
      <c r="F115" s="210" t="s">
        <v>570</v>
      </c>
      <c r="G115" s="211" t="s">
        <v>530</v>
      </c>
      <c r="H115" s="212">
        <v>1</v>
      </c>
      <c r="I115" s="213"/>
      <c r="J115" s="214">
        <f>ROUND(I115*H115,2)</f>
        <v>0</v>
      </c>
      <c r="K115" s="210" t="s">
        <v>201</v>
      </c>
      <c r="L115" s="47"/>
      <c r="M115" s="215" t="s">
        <v>19</v>
      </c>
      <c r="N115" s="216" t="s">
        <v>43</v>
      </c>
      <c r="O115" s="87"/>
      <c r="P115" s="217">
        <f>O115*H115</f>
        <v>0</v>
      </c>
      <c r="Q115" s="217">
        <v>0</v>
      </c>
      <c r="R115" s="217">
        <f>Q115*H115</f>
        <v>0</v>
      </c>
      <c r="S115" s="217">
        <v>0</v>
      </c>
      <c r="T115" s="218">
        <f>S115*H115</f>
        <v>0</v>
      </c>
      <c r="U115" s="41"/>
      <c r="V115" s="41"/>
      <c r="W115" s="41"/>
      <c r="X115" s="41"/>
      <c r="Y115" s="41"/>
      <c r="Z115" s="41"/>
      <c r="AA115" s="41"/>
      <c r="AB115" s="41"/>
      <c r="AC115" s="41"/>
      <c r="AD115" s="41"/>
      <c r="AE115" s="41"/>
      <c r="AR115" s="219" t="s">
        <v>531</v>
      </c>
      <c r="AT115" s="219" t="s">
        <v>136</v>
      </c>
      <c r="AU115" s="219" t="s">
        <v>82</v>
      </c>
      <c r="AY115" s="20" t="s">
        <v>133</v>
      </c>
      <c r="BE115" s="220">
        <f>IF(N115="základní",J115,0)</f>
        <v>0</v>
      </c>
      <c r="BF115" s="220">
        <f>IF(N115="snížená",J115,0)</f>
        <v>0</v>
      </c>
      <c r="BG115" s="220">
        <f>IF(N115="zákl. přenesená",J115,0)</f>
        <v>0</v>
      </c>
      <c r="BH115" s="220">
        <f>IF(N115="sníž. přenesená",J115,0)</f>
        <v>0</v>
      </c>
      <c r="BI115" s="220">
        <f>IF(N115="nulová",J115,0)</f>
        <v>0</v>
      </c>
      <c r="BJ115" s="20" t="s">
        <v>80</v>
      </c>
      <c r="BK115" s="220">
        <f>ROUND(I115*H115,2)</f>
        <v>0</v>
      </c>
      <c r="BL115" s="20" t="s">
        <v>531</v>
      </c>
      <c r="BM115" s="219" t="s">
        <v>571</v>
      </c>
    </row>
    <row r="116" s="2" customFormat="1">
      <c r="A116" s="41"/>
      <c r="B116" s="42"/>
      <c r="C116" s="43"/>
      <c r="D116" s="221" t="s">
        <v>143</v>
      </c>
      <c r="E116" s="43"/>
      <c r="F116" s="222" t="s">
        <v>570</v>
      </c>
      <c r="G116" s="43"/>
      <c r="H116" s="43"/>
      <c r="I116" s="223"/>
      <c r="J116" s="43"/>
      <c r="K116" s="43"/>
      <c r="L116" s="47"/>
      <c r="M116" s="224"/>
      <c r="N116" s="225"/>
      <c r="O116" s="87"/>
      <c r="P116" s="87"/>
      <c r="Q116" s="87"/>
      <c r="R116" s="87"/>
      <c r="S116" s="87"/>
      <c r="T116" s="88"/>
      <c r="U116" s="41"/>
      <c r="V116" s="41"/>
      <c r="W116" s="41"/>
      <c r="X116" s="41"/>
      <c r="Y116" s="41"/>
      <c r="Z116" s="41"/>
      <c r="AA116" s="41"/>
      <c r="AB116" s="41"/>
      <c r="AC116" s="41"/>
      <c r="AD116" s="41"/>
      <c r="AE116" s="41"/>
      <c r="AT116" s="20" t="s">
        <v>143</v>
      </c>
      <c r="AU116" s="20" t="s">
        <v>82</v>
      </c>
    </row>
    <row r="117" s="12" customFormat="1" ht="22.8" customHeight="1">
      <c r="A117" s="12"/>
      <c r="B117" s="192"/>
      <c r="C117" s="193"/>
      <c r="D117" s="194" t="s">
        <v>71</v>
      </c>
      <c r="E117" s="206" t="s">
        <v>572</v>
      </c>
      <c r="F117" s="206" t="s">
        <v>573</v>
      </c>
      <c r="G117" s="193"/>
      <c r="H117" s="193"/>
      <c r="I117" s="196"/>
      <c r="J117" s="207">
        <f>BK117</f>
        <v>0</v>
      </c>
      <c r="K117" s="193"/>
      <c r="L117" s="198"/>
      <c r="M117" s="199"/>
      <c r="N117" s="200"/>
      <c r="O117" s="200"/>
      <c r="P117" s="201">
        <f>SUM(P118:P120)</f>
        <v>0</v>
      </c>
      <c r="Q117" s="200"/>
      <c r="R117" s="201">
        <f>SUM(R118:R120)</f>
        <v>0</v>
      </c>
      <c r="S117" s="200"/>
      <c r="T117" s="202">
        <f>SUM(T118:T120)</f>
        <v>0</v>
      </c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R117" s="203" t="s">
        <v>209</v>
      </c>
      <c r="AT117" s="204" t="s">
        <v>71</v>
      </c>
      <c r="AU117" s="204" t="s">
        <v>80</v>
      </c>
      <c r="AY117" s="203" t="s">
        <v>133</v>
      </c>
      <c r="BK117" s="205">
        <f>SUM(BK118:BK120)</f>
        <v>0</v>
      </c>
    </row>
    <row r="118" s="2" customFormat="1" ht="16.5" customHeight="1">
      <c r="A118" s="41"/>
      <c r="B118" s="42"/>
      <c r="C118" s="208" t="s">
        <v>252</v>
      </c>
      <c r="D118" s="208" t="s">
        <v>136</v>
      </c>
      <c r="E118" s="209" t="s">
        <v>574</v>
      </c>
      <c r="F118" s="210" t="s">
        <v>575</v>
      </c>
      <c r="G118" s="211" t="s">
        <v>530</v>
      </c>
      <c r="H118" s="212">
        <v>1</v>
      </c>
      <c r="I118" s="213"/>
      <c r="J118" s="214">
        <f>ROUND(I118*H118,2)</f>
        <v>0</v>
      </c>
      <c r="K118" s="210" t="s">
        <v>140</v>
      </c>
      <c r="L118" s="47"/>
      <c r="M118" s="215" t="s">
        <v>19</v>
      </c>
      <c r="N118" s="216" t="s">
        <v>43</v>
      </c>
      <c r="O118" s="87"/>
      <c r="P118" s="217">
        <f>O118*H118</f>
        <v>0</v>
      </c>
      <c r="Q118" s="217">
        <v>0</v>
      </c>
      <c r="R118" s="217">
        <f>Q118*H118</f>
        <v>0</v>
      </c>
      <c r="S118" s="217">
        <v>0</v>
      </c>
      <c r="T118" s="218">
        <f>S118*H118</f>
        <v>0</v>
      </c>
      <c r="U118" s="41"/>
      <c r="V118" s="41"/>
      <c r="W118" s="41"/>
      <c r="X118" s="41"/>
      <c r="Y118" s="41"/>
      <c r="Z118" s="41"/>
      <c r="AA118" s="41"/>
      <c r="AB118" s="41"/>
      <c r="AC118" s="41"/>
      <c r="AD118" s="41"/>
      <c r="AE118" s="41"/>
      <c r="AR118" s="219" t="s">
        <v>531</v>
      </c>
      <c r="AT118" s="219" t="s">
        <v>136</v>
      </c>
      <c r="AU118" s="219" t="s">
        <v>82</v>
      </c>
      <c r="AY118" s="20" t="s">
        <v>133</v>
      </c>
      <c r="BE118" s="220">
        <f>IF(N118="základní",J118,0)</f>
        <v>0</v>
      </c>
      <c r="BF118" s="220">
        <f>IF(N118="snížená",J118,0)</f>
        <v>0</v>
      </c>
      <c r="BG118" s="220">
        <f>IF(N118="zákl. přenesená",J118,0)</f>
        <v>0</v>
      </c>
      <c r="BH118" s="220">
        <f>IF(N118="sníž. přenesená",J118,0)</f>
        <v>0</v>
      </c>
      <c r="BI118" s="220">
        <f>IF(N118="nulová",J118,0)</f>
        <v>0</v>
      </c>
      <c r="BJ118" s="20" t="s">
        <v>80</v>
      </c>
      <c r="BK118" s="220">
        <f>ROUND(I118*H118,2)</f>
        <v>0</v>
      </c>
      <c r="BL118" s="20" t="s">
        <v>531</v>
      </c>
      <c r="BM118" s="219" t="s">
        <v>576</v>
      </c>
    </row>
    <row r="119" s="2" customFormat="1">
      <c r="A119" s="41"/>
      <c r="B119" s="42"/>
      <c r="C119" s="43"/>
      <c r="D119" s="221" t="s">
        <v>143</v>
      </c>
      <c r="E119" s="43"/>
      <c r="F119" s="222" t="s">
        <v>575</v>
      </c>
      <c r="G119" s="43"/>
      <c r="H119" s="43"/>
      <c r="I119" s="223"/>
      <c r="J119" s="43"/>
      <c r="K119" s="43"/>
      <c r="L119" s="47"/>
      <c r="M119" s="224"/>
      <c r="N119" s="225"/>
      <c r="O119" s="87"/>
      <c r="P119" s="87"/>
      <c r="Q119" s="87"/>
      <c r="R119" s="87"/>
      <c r="S119" s="87"/>
      <c r="T119" s="88"/>
      <c r="U119" s="41"/>
      <c r="V119" s="41"/>
      <c r="W119" s="41"/>
      <c r="X119" s="41"/>
      <c r="Y119" s="41"/>
      <c r="Z119" s="41"/>
      <c r="AA119" s="41"/>
      <c r="AB119" s="41"/>
      <c r="AC119" s="41"/>
      <c r="AD119" s="41"/>
      <c r="AE119" s="41"/>
      <c r="AT119" s="20" t="s">
        <v>143</v>
      </c>
      <c r="AU119" s="20" t="s">
        <v>82</v>
      </c>
    </row>
    <row r="120" s="2" customFormat="1">
      <c r="A120" s="41"/>
      <c r="B120" s="42"/>
      <c r="C120" s="43"/>
      <c r="D120" s="226" t="s">
        <v>145</v>
      </c>
      <c r="E120" s="43"/>
      <c r="F120" s="227" t="s">
        <v>577</v>
      </c>
      <c r="G120" s="43"/>
      <c r="H120" s="43"/>
      <c r="I120" s="223"/>
      <c r="J120" s="43"/>
      <c r="K120" s="43"/>
      <c r="L120" s="47"/>
      <c r="M120" s="297"/>
      <c r="N120" s="298"/>
      <c r="O120" s="299"/>
      <c r="P120" s="299"/>
      <c r="Q120" s="299"/>
      <c r="R120" s="299"/>
      <c r="S120" s="299"/>
      <c r="T120" s="300"/>
      <c r="U120" s="41"/>
      <c r="V120" s="41"/>
      <c r="W120" s="41"/>
      <c r="X120" s="41"/>
      <c r="Y120" s="41"/>
      <c r="Z120" s="41"/>
      <c r="AA120" s="41"/>
      <c r="AB120" s="41"/>
      <c r="AC120" s="41"/>
      <c r="AD120" s="41"/>
      <c r="AE120" s="41"/>
      <c r="AT120" s="20" t="s">
        <v>145</v>
      </c>
      <c r="AU120" s="20" t="s">
        <v>82</v>
      </c>
    </row>
    <row r="121" s="2" customFormat="1" ht="6.96" customHeight="1">
      <c r="A121" s="41"/>
      <c r="B121" s="62"/>
      <c r="C121" s="63"/>
      <c r="D121" s="63"/>
      <c r="E121" s="63"/>
      <c r="F121" s="63"/>
      <c r="G121" s="63"/>
      <c r="H121" s="63"/>
      <c r="I121" s="63"/>
      <c r="J121" s="63"/>
      <c r="K121" s="63"/>
      <c r="L121" s="47"/>
      <c r="M121" s="41"/>
      <c r="O121" s="41"/>
      <c r="P121" s="41"/>
      <c r="Q121" s="41"/>
      <c r="R121" s="41"/>
      <c r="S121" s="41"/>
      <c r="T121" s="41"/>
      <c r="U121" s="41"/>
      <c r="V121" s="41"/>
      <c r="W121" s="41"/>
      <c r="X121" s="41"/>
      <c r="Y121" s="41"/>
      <c r="Z121" s="41"/>
      <c r="AA121" s="41"/>
      <c r="AB121" s="41"/>
      <c r="AC121" s="41"/>
      <c r="AD121" s="41"/>
      <c r="AE121" s="41"/>
    </row>
  </sheetData>
  <sheetProtection sheet="1" autoFilter="0" formatColumns="0" formatRows="0" objects="1" scenarios="1" spinCount="100000" saltValue="uKQhDMAx46JgOqcb1zzYc0smGUOCUBMOoCcWRs4jjgteKI2WjVDEentZbXowFzSAkXC6+GvqWUjT0jCOkfk6fQ==" hashValue="a6qocoYassQAH7oGc3sh/6QpzURz0jRau7AmCfwo6lzZnyE2ayrbVNHBRXiBkhnYbRkZpKfSemR8v7V3knDodg==" algorithmName="SHA-512" password="9336"/>
  <autoFilter ref="C83:K120"/>
  <mergeCells count="9">
    <mergeCell ref="E7:H7"/>
    <mergeCell ref="E9:H9"/>
    <mergeCell ref="E18:H18"/>
    <mergeCell ref="E27:H27"/>
    <mergeCell ref="E48:H48"/>
    <mergeCell ref="E50:H50"/>
    <mergeCell ref="E74:H74"/>
    <mergeCell ref="E76:H76"/>
    <mergeCell ref="L2:V2"/>
  </mergeCells>
  <hyperlinks>
    <hyperlink ref="F91" r:id="rId1" display="https://podminky.urs.cz/item/CS_URS_2023_01/013254000"/>
    <hyperlink ref="F95" r:id="rId2" display="https://podminky.urs.cz/item/CS_URS_2023_01/030001000"/>
    <hyperlink ref="F98" r:id="rId3" display="https://podminky.urs.cz/item/CS_URS_2023_01/033103000"/>
    <hyperlink ref="F101" r:id="rId4" display="https://podminky.urs.cz/item/CS_URS_2023_01/033203000"/>
    <hyperlink ref="F104" r:id="rId5" display="https://podminky.urs.cz/item/CS_URS_2023_01/034103000"/>
    <hyperlink ref="F107" r:id="rId6" display="https://podminky.urs.cz/item/CS_URS_2023_01/034203000"/>
    <hyperlink ref="F110" r:id="rId7" display="https://podminky.urs.cz/item/CS_URS_2023_01/034503000"/>
    <hyperlink ref="F113" r:id="rId8" display="https://podminky.urs.cz/item/CS_URS_2023_01/035103001"/>
    <hyperlink ref="F120" r:id="rId9" display="https://podminky.urs.cz/item/CS_URS_2023_01/09140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2"/>
      <c r="C3" s="133"/>
      <c r="D3" s="133"/>
      <c r="E3" s="133"/>
      <c r="F3" s="133"/>
      <c r="G3" s="133"/>
      <c r="H3" s="23"/>
    </row>
    <row r="4" s="1" customFormat="1" ht="24.96" customHeight="1">
      <c r="B4" s="23"/>
      <c r="C4" s="134" t="s">
        <v>578</v>
      </c>
      <c r="H4" s="23"/>
    </row>
    <row r="5" s="1" customFormat="1" ht="12" customHeight="1">
      <c r="B5" s="23"/>
      <c r="C5" s="301" t="s">
        <v>13</v>
      </c>
      <c r="D5" s="144" t="s">
        <v>14</v>
      </c>
      <c r="E5" s="1"/>
      <c r="F5" s="1"/>
      <c r="H5" s="23"/>
    </row>
    <row r="6" s="1" customFormat="1" ht="36.96" customHeight="1">
      <c r="B6" s="23"/>
      <c r="C6" s="302" t="s">
        <v>16</v>
      </c>
      <c r="D6" s="303" t="s">
        <v>17</v>
      </c>
      <c r="E6" s="1"/>
      <c r="F6" s="1"/>
      <c r="H6" s="23"/>
    </row>
    <row r="7" s="1" customFormat="1" ht="16.5" customHeight="1">
      <c r="B7" s="23"/>
      <c r="C7" s="136" t="s">
        <v>23</v>
      </c>
      <c r="D7" s="141" t="str">
        <f>'Rekapitulace stavby'!AN8</f>
        <v>24. 6. 2023</v>
      </c>
      <c r="H7" s="23"/>
    </row>
    <row r="8" s="2" customFormat="1" ht="10.8" customHeight="1">
      <c r="A8" s="41"/>
      <c r="B8" s="47"/>
      <c r="C8" s="41"/>
      <c r="D8" s="41"/>
      <c r="E8" s="41"/>
      <c r="F8" s="41"/>
      <c r="G8" s="41"/>
      <c r="H8" s="47"/>
    </row>
    <row r="9" s="11" customFormat="1" ht="29.28" customHeight="1">
      <c r="A9" s="181"/>
      <c r="B9" s="304"/>
      <c r="C9" s="305" t="s">
        <v>53</v>
      </c>
      <c r="D9" s="306" t="s">
        <v>54</v>
      </c>
      <c r="E9" s="306" t="s">
        <v>120</v>
      </c>
      <c r="F9" s="307" t="s">
        <v>579</v>
      </c>
      <c r="G9" s="181"/>
      <c r="H9" s="304"/>
    </row>
    <row r="10" s="2" customFormat="1" ht="26.4" customHeight="1">
      <c r="A10" s="41"/>
      <c r="B10" s="47"/>
      <c r="C10" s="308" t="s">
        <v>580</v>
      </c>
      <c r="D10" s="308" t="s">
        <v>78</v>
      </c>
      <c r="E10" s="41"/>
      <c r="F10" s="41"/>
      <c r="G10" s="41"/>
      <c r="H10" s="47"/>
    </row>
    <row r="11" s="2" customFormat="1" ht="16.8" customHeight="1">
      <c r="A11" s="41"/>
      <c r="B11" s="47"/>
      <c r="C11" s="309" t="s">
        <v>88</v>
      </c>
      <c r="D11" s="310" t="s">
        <v>19</v>
      </c>
      <c r="E11" s="311" t="s">
        <v>19</v>
      </c>
      <c r="F11" s="312">
        <v>2912.3980000000001</v>
      </c>
      <c r="G11" s="41"/>
      <c r="H11" s="47"/>
    </row>
    <row r="12" s="2" customFormat="1" ht="16.8" customHeight="1">
      <c r="A12" s="41"/>
      <c r="B12" s="47"/>
      <c r="C12" s="313" t="s">
        <v>19</v>
      </c>
      <c r="D12" s="313" t="s">
        <v>159</v>
      </c>
      <c r="E12" s="20" t="s">
        <v>19</v>
      </c>
      <c r="F12" s="314">
        <v>0</v>
      </c>
      <c r="G12" s="41"/>
      <c r="H12" s="47"/>
    </row>
    <row r="13" s="2" customFormat="1" ht="16.8" customHeight="1">
      <c r="A13" s="41"/>
      <c r="B13" s="47"/>
      <c r="C13" s="313" t="s">
        <v>19</v>
      </c>
      <c r="D13" s="313" t="s">
        <v>160</v>
      </c>
      <c r="E13" s="20" t="s">
        <v>19</v>
      </c>
      <c r="F13" s="314">
        <v>1224</v>
      </c>
      <c r="G13" s="41"/>
      <c r="H13" s="47"/>
    </row>
    <row r="14" s="2" customFormat="1" ht="16.8" customHeight="1">
      <c r="A14" s="41"/>
      <c r="B14" s="47"/>
      <c r="C14" s="313" t="s">
        <v>19</v>
      </c>
      <c r="D14" s="313" t="s">
        <v>161</v>
      </c>
      <c r="E14" s="20" t="s">
        <v>19</v>
      </c>
      <c r="F14" s="314">
        <v>554.39999999999998</v>
      </c>
      <c r="G14" s="41"/>
      <c r="H14" s="47"/>
    </row>
    <row r="15" s="2" customFormat="1" ht="16.8" customHeight="1">
      <c r="A15" s="41"/>
      <c r="B15" s="47"/>
      <c r="C15" s="313" t="s">
        <v>19</v>
      </c>
      <c r="D15" s="313" t="s">
        <v>162</v>
      </c>
      <c r="E15" s="20" t="s">
        <v>19</v>
      </c>
      <c r="F15" s="314">
        <v>720</v>
      </c>
      <c r="G15" s="41"/>
      <c r="H15" s="47"/>
    </row>
    <row r="16" s="2" customFormat="1" ht="16.8" customHeight="1">
      <c r="A16" s="41"/>
      <c r="B16" s="47"/>
      <c r="C16" s="313" t="s">
        <v>19</v>
      </c>
      <c r="D16" s="313" t="s">
        <v>163</v>
      </c>
      <c r="E16" s="20" t="s">
        <v>19</v>
      </c>
      <c r="F16" s="314">
        <v>506.10000000000002</v>
      </c>
      <c r="G16" s="41"/>
      <c r="H16" s="47"/>
    </row>
    <row r="17" s="2" customFormat="1" ht="16.8" customHeight="1">
      <c r="A17" s="41"/>
      <c r="B17" s="47"/>
      <c r="C17" s="313" t="s">
        <v>19</v>
      </c>
      <c r="D17" s="313" t="s">
        <v>164</v>
      </c>
      <c r="E17" s="20" t="s">
        <v>19</v>
      </c>
      <c r="F17" s="314">
        <v>326.69999999999999</v>
      </c>
      <c r="G17" s="41"/>
      <c r="H17" s="47"/>
    </row>
    <row r="18" s="2" customFormat="1" ht="16.8" customHeight="1">
      <c r="A18" s="41"/>
      <c r="B18" s="47"/>
      <c r="C18" s="313" t="s">
        <v>19</v>
      </c>
      <c r="D18" s="313" t="s">
        <v>166</v>
      </c>
      <c r="E18" s="20" t="s">
        <v>19</v>
      </c>
      <c r="F18" s="314">
        <v>0</v>
      </c>
      <c r="G18" s="41"/>
      <c r="H18" s="47"/>
    </row>
    <row r="19" s="2" customFormat="1" ht="16.8" customHeight="1">
      <c r="A19" s="41"/>
      <c r="B19" s="47"/>
      <c r="C19" s="313" t="s">
        <v>19</v>
      </c>
      <c r="D19" s="313" t="s">
        <v>167</v>
      </c>
      <c r="E19" s="20" t="s">
        <v>19</v>
      </c>
      <c r="F19" s="314">
        <v>-3.6000000000000001</v>
      </c>
      <c r="G19" s="41"/>
      <c r="H19" s="47"/>
    </row>
    <row r="20" s="2" customFormat="1" ht="16.8" customHeight="1">
      <c r="A20" s="41"/>
      <c r="B20" s="47"/>
      <c r="C20" s="313" t="s">
        <v>19</v>
      </c>
      <c r="D20" s="313" t="s">
        <v>168</v>
      </c>
      <c r="E20" s="20" t="s">
        <v>19</v>
      </c>
      <c r="F20" s="314">
        <v>-346.34800000000001</v>
      </c>
      <c r="G20" s="41"/>
      <c r="H20" s="47"/>
    </row>
    <row r="21" s="2" customFormat="1" ht="16.8" customHeight="1">
      <c r="A21" s="41"/>
      <c r="B21" s="47"/>
      <c r="C21" s="313" t="s">
        <v>19</v>
      </c>
      <c r="D21" s="313" t="s">
        <v>169</v>
      </c>
      <c r="E21" s="20" t="s">
        <v>19</v>
      </c>
      <c r="F21" s="314">
        <v>-113.26600000000001</v>
      </c>
      <c r="G21" s="41"/>
      <c r="H21" s="47"/>
    </row>
    <row r="22" s="2" customFormat="1" ht="16.8" customHeight="1">
      <c r="A22" s="41"/>
      <c r="B22" s="47"/>
      <c r="C22" s="313" t="s">
        <v>19</v>
      </c>
      <c r="D22" s="313" t="s">
        <v>170</v>
      </c>
      <c r="E22" s="20" t="s">
        <v>19</v>
      </c>
      <c r="F22" s="314">
        <v>-34.890000000000001</v>
      </c>
      <c r="G22" s="41"/>
      <c r="H22" s="47"/>
    </row>
    <row r="23" s="2" customFormat="1" ht="16.8" customHeight="1">
      <c r="A23" s="41"/>
      <c r="B23" s="47"/>
      <c r="C23" s="313" t="s">
        <v>19</v>
      </c>
      <c r="D23" s="313" t="s">
        <v>171</v>
      </c>
      <c r="E23" s="20" t="s">
        <v>19</v>
      </c>
      <c r="F23" s="314">
        <v>-1.6200000000000001</v>
      </c>
      <c r="G23" s="41"/>
      <c r="H23" s="47"/>
    </row>
    <row r="24" s="2" customFormat="1" ht="16.8" customHeight="1">
      <c r="A24" s="41"/>
      <c r="B24" s="47"/>
      <c r="C24" s="313" t="s">
        <v>19</v>
      </c>
      <c r="D24" s="313" t="s">
        <v>172</v>
      </c>
      <c r="E24" s="20" t="s">
        <v>19</v>
      </c>
      <c r="F24" s="314">
        <v>-3.8149999999999999</v>
      </c>
      <c r="G24" s="41"/>
      <c r="H24" s="47"/>
    </row>
    <row r="25" s="2" customFormat="1" ht="16.8" customHeight="1">
      <c r="A25" s="41"/>
      <c r="B25" s="47"/>
      <c r="C25" s="313" t="s">
        <v>19</v>
      </c>
      <c r="D25" s="313" t="s">
        <v>173</v>
      </c>
      <c r="E25" s="20" t="s">
        <v>19</v>
      </c>
      <c r="F25" s="314">
        <v>-1.1240000000000001</v>
      </c>
      <c r="G25" s="41"/>
      <c r="H25" s="47"/>
    </row>
    <row r="26" s="2" customFormat="1" ht="16.8" customHeight="1">
      <c r="A26" s="41"/>
      <c r="B26" s="47"/>
      <c r="C26" s="313" t="s">
        <v>19</v>
      </c>
      <c r="D26" s="313" t="s">
        <v>174</v>
      </c>
      <c r="E26" s="20" t="s">
        <v>19</v>
      </c>
      <c r="F26" s="314">
        <v>-0.94299999999999995</v>
      </c>
      <c r="G26" s="41"/>
      <c r="H26" s="47"/>
    </row>
    <row r="27" s="2" customFormat="1" ht="16.8" customHeight="1">
      <c r="A27" s="41"/>
      <c r="B27" s="47"/>
      <c r="C27" s="313" t="s">
        <v>19</v>
      </c>
      <c r="D27" s="313" t="s">
        <v>175</v>
      </c>
      <c r="E27" s="20" t="s">
        <v>19</v>
      </c>
      <c r="F27" s="314">
        <v>-4.6120000000000001</v>
      </c>
      <c r="G27" s="41"/>
      <c r="H27" s="47"/>
    </row>
    <row r="28" s="2" customFormat="1" ht="16.8" customHeight="1">
      <c r="A28" s="41"/>
      <c r="B28" s="47"/>
      <c r="C28" s="313" t="s">
        <v>19</v>
      </c>
      <c r="D28" s="313" t="s">
        <v>176</v>
      </c>
      <c r="E28" s="20" t="s">
        <v>19</v>
      </c>
      <c r="F28" s="314">
        <v>-1.492</v>
      </c>
      <c r="G28" s="41"/>
      <c r="H28" s="47"/>
    </row>
    <row r="29" s="2" customFormat="1" ht="16.8" customHeight="1">
      <c r="A29" s="41"/>
      <c r="B29" s="47"/>
      <c r="C29" s="313" t="s">
        <v>19</v>
      </c>
      <c r="D29" s="313" t="s">
        <v>177</v>
      </c>
      <c r="E29" s="20" t="s">
        <v>19</v>
      </c>
      <c r="F29" s="314">
        <v>-30.469000000000001</v>
      </c>
      <c r="G29" s="41"/>
      <c r="H29" s="47"/>
    </row>
    <row r="30" s="2" customFormat="1" ht="16.8" customHeight="1">
      <c r="A30" s="41"/>
      <c r="B30" s="47"/>
      <c r="C30" s="313" t="s">
        <v>19</v>
      </c>
      <c r="D30" s="313" t="s">
        <v>178</v>
      </c>
      <c r="E30" s="20" t="s">
        <v>19</v>
      </c>
      <c r="F30" s="314">
        <v>-6.6970000000000001</v>
      </c>
      <c r="G30" s="41"/>
      <c r="H30" s="47"/>
    </row>
    <row r="31" s="2" customFormat="1" ht="16.8" customHeight="1">
      <c r="A31" s="41"/>
      <c r="B31" s="47"/>
      <c r="C31" s="313" t="s">
        <v>19</v>
      </c>
      <c r="D31" s="313" t="s">
        <v>179</v>
      </c>
      <c r="E31" s="20" t="s">
        <v>19</v>
      </c>
      <c r="F31" s="314">
        <v>-3.7999999999999998</v>
      </c>
      <c r="G31" s="41"/>
      <c r="H31" s="47"/>
    </row>
    <row r="32" s="2" customFormat="1" ht="16.8" customHeight="1">
      <c r="A32" s="41"/>
      <c r="B32" s="47"/>
      <c r="C32" s="313" t="s">
        <v>19</v>
      </c>
      <c r="D32" s="313" t="s">
        <v>180</v>
      </c>
      <c r="E32" s="20" t="s">
        <v>19</v>
      </c>
      <c r="F32" s="314">
        <v>-15.345000000000001</v>
      </c>
      <c r="G32" s="41"/>
      <c r="H32" s="47"/>
    </row>
    <row r="33" s="2" customFormat="1" ht="16.8" customHeight="1">
      <c r="A33" s="41"/>
      <c r="B33" s="47"/>
      <c r="C33" s="313" t="s">
        <v>19</v>
      </c>
      <c r="D33" s="313" t="s">
        <v>181</v>
      </c>
      <c r="E33" s="20" t="s">
        <v>19</v>
      </c>
      <c r="F33" s="314">
        <v>-4.8600000000000003</v>
      </c>
      <c r="G33" s="41"/>
      <c r="H33" s="47"/>
    </row>
    <row r="34" s="2" customFormat="1" ht="16.8" customHeight="1">
      <c r="A34" s="41"/>
      <c r="B34" s="47"/>
      <c r="C34" s="313" t="s">
        <v>19</v>
      </c>
      <c r="D34" s="313" t="s">
        <v>182</v>
      </c>
      <c r="E34" s="20" t="s">
        <v>19</v>
      </c>
      <c r="F34" s="314">
        <v>0</v>
      </c>
      <c r="G34" s="41"/>
      <c r="H34" s="47"/>
    </row>
    <row r="35" s="2" customFormat="1" ht="16.8" customHeight="1">
      <c r="A35" s="41"/>
      <c r="B35" s="47"/>
      <c r="C35" s="313" t="s">
        <v>19</v>
      </c>
      <c r="D35" s="313" t="s">
        <v>183</v>
      </c>
      <c r="E35" s="20" t="s">
        <v>19</v>
      </c>
      <c r="F35" s="314">
        <v>3.7799999999999998</v>
      </c>
      <c r="G35" s="41"/>
      <c r="H35" s="47"/>
    </row>
    <row r="36" s="2" customFormat="1" ht="16.8" customHeight="1">
      <c r="A36" s="41"/>
      <c r="B36" s="47"/>
      <c r="C36" s="313" t="s">
        <v>19</v>
      </c>
      <c r="D36" s="313" t="s">
        <v>184</v>
      </c>
      <c r="E36" s="20" t="s">
        <v>19</v>
      </c>
      <c r="F36" s="314">
        <v>84.870000000000005</v>
      </c>
      <c r="G36" s="41"/>
      <c r="H36" s="47"/>
    </row>
    <row r="37" s="2" customFormat="1" ht="16.8" customHeight="1">
      <c r="A37" s="41"/>
      <c r="B37" s="47"/>
      <c r="C37" s="313" t="s">
        <v>19</v>
      </c>
      <c r="D37" s="313" t="s">
        <v>185</v>
      </c>
      <c r="E37" s="20" t="s">
        <v>19</v>
      </c>
      <c r="F37" s="314">
        <v>21.922999999999998</v>
      </c>
      <c r="G37" s="41"/>
      <c r="H37" s="47"/>
    </row>
    <row r="38" s="2" customFormat="1" ht="16.8" customHeight="1">
      <c r="A38" s="41"/>
      <c r="B38" s="47"/>
      <c r="C38" s="313" t="s">
        <v>19</v>
      </c>
      <c r="D38" s="313" t="s">
        <v>186</v>
      </c>
      <c r="E38" s="20" t="s">
        <v>19</v>
      </c>
      <c r="F38" s="314">
        <v>13.506</v>
      </c>
      <c r="G38" s="41"/>
      <c r="H38" s="47"/>
    </row>
    <row r="39" s="2" customFormat="1" ht="16.8" customHeight="1">
      <c r="A39" s="41"/>
      <c r="B39" s="47"/>
      <c r="C39" s="313" t="s">
        <v>19</v>
      </c>
      <c r="D39" s="313" t="s">
        <v>187</v>
      </c>
      <c r="E39" s="20" t="s">
        <v>19</v>
      </c>
      <c r="F39" s="314">
        <v>0.54000000000000004</v>
      </c>
      <c r="G39" s="41"/>
      <c r="H39" s="47"/>
    </row>
    <row r="40" s="2" customFormat="1" ht="16.8" customHeight="1">
      <c r="A40" s="41"/>
      <c r="B40" s="47"/>
      <c r="C40" s="313" t="s">
        <v>19</v>
      </c>
      <c r="D40" s="313" t="s">
        <v>188</v>
      </c>
      <c r="E40" s="20" t="s">
        <v>19</v>
      </c>
      <c r="F40" s="314">
        <v>2.5430000000000001</v>
      </c>
      <c r="G40" s="41"/>
      <c r="H40" s="47"/>
    </row>
    <row r="41" s="2" customFormat="1" ht="16.8" customHeight="1">
      <c r="A41" s="41"/>
      <c r="B41" s="47"/>
      <c r="C41" s="313" t="s">
        <v>19</v>
      </c>
      <c r="D41" s="313" t="s">
        <v>189</v>
      </c>
      <c r="E41" s="20" t="s">
        <v>19</v>
      </c>
      <c r="F41" s="314">
        <v>0.435</v>
      </c>
      <c r="G41" s="41"/>
      <c r="H41" s="47"/>
    </row>
    <row r="42" s="2" customFormat="1" ht="16.8" customHeight="1">
      <c r="A42" s="41"/>
      <c r="B42" s="47"/>
      <c r="C42" s="313" t="s">
        <v>19</v>
      </c>
      <c r="D42" s="313" t="s">
        <v>190</v>
      </c>
      <c r="E42" s="20" t="s">
        <v>19</v>
      </c>
      <c r="F42" s="314">
        <v>0.84799999999999998</v>
      </c>
      <c r="G42" s="41"/>
      <c r="H42" s="47"/>
    </row>
    <row r="43" s="2" customFormat="1" ht="16.8" customHeight="1">
      <c r="A43" s="41"/>
      <c r="B43" s="47"/>
      <c r="C43" s="313" t="s">
        <v>19</v>
      </c>
      <c r="D43" s="313" t="s">
        <v>191</v>
      </c>
      <c r="E43" s="20" t="s">
        <v>19</v>
      </c>
      <c r="F43" s="314">
        <v>1.419</v>
      </c>
      <c r="G43" s="41"/>
      <c r="H43" s="47"/>
    </row>
    <row r="44" s="2" customFormat="1" ht="16.8" customHeight="1">
      <c r="A44" s="41"/>
      <c r="B44" s="47"/>
      <c r="C44" s="313" t="s">
        <v>19</v>
      </c>
      <c r="D44" s="313" t="s">
        <v>192</v>
      </c>
      <c r="E44" s="20" t="s">
        <v>19</v>
      </c>
      <c r="F44" s="314">
        <v>0.91800000000000004</v>
      </c>
      <c r="G44" s="41"/>
      <c r="H44" s="47"/>
    </row>
    <row r="45" s="2" customFormat="1" ht="16.8" customHeight="1">
      <c r="A45" s="41"/>
      <c r="B45" s="47"/>
      <c r="C45" s="313" t="s">
        <v>19</v>
      </c>
      <c r="D45" s="313" t="s">
        <v>193</v>
      </c>
      <c r="E45" s="20" t="s">
        <v>19</v>
      </c>
      <c r="F45" s="314">
        <v>9.375</v>
      </c>
      <c r="G45" s="41"/>
      <c r="H45" s="47"/>
    </row>
    <row r="46" s="2" customFormat="1" ht="16.8" customHeight="1">
      <c r="A46" s="41"/>
      <c r="B46" s="47"/>
      <c r="C46" s="313" t="s">
        <v>19</v>
      </c>
      <c r="D46" s="313" t="s">
        <v>194</v>
      </c>
      <c r="E46" s="20" t="s">
        <v>19</v>
      </c>
      <c r="F46" s="314">
        <v>4.5919999999999996</v>
      </c>
      <c r="G46" s="41"/>
      <c r="H46" s="47"/>
    </row>
    <row r="47" s="2" customFormat="1" ht="16.8" customHeight="1">
      <c r="A47" s="41"/>
      <c r="B47" s="47"/>
      <c r="C47" s="313" t="s">
        <v>19</v>
      </c>
      <c r="D47" s="313" t="s">
        <v>195</v>
      </c>
      <c r="E47" s="20" t="s">
        <v>19</v>
      </c>
      <c r="F47" s="314">
        <v>1.77</v>
      </c>
      <c r="G47" s="41"/>
      <c r="H47" s="47"/>
    </row>
    <row r="48" s="2" customFormat="1" ht="16.8" customHeight="1">
      <c r="A48" s="41"/>
      <c r="B48" s="47"/>
      <c r="C48" s="313" t="s">
        <v>19</v>
      </c>
      <c r="D48" s="313" t="s">
        <v>196</v>
      </c>
      <c r="E48" s="20" t="s">
        <v>19</v>
      </c>
      <c r="F48" s="314">
        <v>5.9400000000000004</v>
      </c>
      <c r="G48" s="41"/>
      <c r="H48" s="47"/>
    </row>
    <row r="49" s="2" customFormat="1" ht="16.8" customHeight="1">
      <c r="A49" s="41"/>
      <c r="B49" s="47"/>
      <c r="C49" s="313" t="s">
        <v>19</v>
      </c>
      <c r="D49" s="313" t="s">
        <v>197</v>
      </c>
      <c r="E49" s="20" t="s">
        <v>19</v>
      </c>
      <c r="F49" s="314">
        <v>1.6200000000000001</v>
      </c>
      <c r="G49" s="41"/>
      <c r="H49" s="47"/>
    </row>
    <row r="50" s="2" customFormat="1" ht="16.8" customHeight="1">
      <c r="A50" s="41"/>
      <c r="B50" s="47"/>
      <c r="C50" s="313" t="s">
        <v>88</v>
      </c>
      <c r="D50" s="313" t="s">
        <v>198</v>
      </c>
      <c r="E50" s="20" t="s">
        <v>19</v>
      </c>
      <c r="F50" s="314">
        <v>2912.3980000000001</v>
      </c>
      <c r="G50" s="41"/>
      <c r="H50" s="47"/>
    </row>
    <row r="51" s="2" customFormat="1" ht="16.8" customHeight="1">
      <c r="A51" s="41"/>
      <c r="B51" s="47"/>
      <c r="C51" s="315" t="s">
        <v>581</v>
      </c>
      <c r="D51" s="41"/>
      <c r="E51" s="41"/>
      <c r="F51" s="41"/>
      <c r="G51" s="41"/>
      <c r="H51" s="47"/>
    </row>
    <row r="52" s="2" customFormat="1">
      <c r="A52" s="41"/>
      <c r="B52" s="47"/>
      <c r="C52" s="313" t="s">
        <v>153</v>
      </c>
      <c r="D52" s="313" t="s">
        <v>154</v>
      </c>
      <c r="E52" s="20" t="s">
        <v>155</v>
      </c>
      <c r="F52" s="314">
        <v>2912.3980000000001</v>
      </c>
      <c r="G52" s="41"/>
      <c r="H52" s="47"/>
    </row>
    <row r="53" s="2" customFormat="1" ht="16.8" customHeight="1">
      <c r="A53" s="41"/>
      <c r="B53" s="47"/>
      <c r="C53" s="313" t="s">
        <v>494</v>
      </c>
      <c r="D53" s="313" t="s">
        <v>495</v>
      </c>
      <c r="E53" s="20" t="s">
        <v>155</v>
      </c>
      <c r="F53" s="314">
        <v>2912.3980000000001</v>
      </c>
      <c r="G53" s="41"/>
      <c r="H53" s="47"/>
    </row>
    <row r="54" s="2" customFormat="1" ht="16.8" customHeight="1">
      <c r="A54" s="41"/>
      <c r="B54" s="47"/>
      <c r="C54" s="313" t="s">
        <v>499</v>
      </c>
      <c r="D54" s="313" t="s">
        <v>500</v>
      </c>
      <c r="E54" s="20" t="s">
        <v>155</v>
      </c>
      <c r="F54" s="314">
        <v>2912.3980000000001</v>
      </c>
      <c r="G54" s="41"/>
      <c r="H54" s="47"/>
    </row>
    <row r="55" s="2" customFormat="1" ht="16.8" customHeight="1">
      <c r="A55" s="41"/>
      <c r="B55" s="47"/>
      <c r="C55" s="313" t="s">
        <v>321</v>
      </c>
      <c r="D55" s="313" t="s">
        <v>322</v>
      </c>
      <c r="E55" s="20" t="s">
        <v>155</v>
      </c>
      <c r="F55" s="314">
        <v>2912.3980000000001</v>
      </c>
      <c r="G55" s="41"/>
      <c r="H55" s="47"/>
    </row>
    <row r="56" s="2" customFormat="1" ht="16.8" customHeight="1">
      <c r="A56" s="41"/>
      <c r="B56" s="47"/>
      <c r="C56" s="309" t="s">
        <v>86</v>
      </c>
      <c r="D56" s="310" t="s">
        <v>19</v>
      </c>
      <c r="E56" s="311" t="s">
        <v>19</v>
      </c>
      <c r="F56" s="312">
        <v>3808.5</v>
      </c>
      <c r="G56" s="41"/>
      <c r="H56" s="47"/>
    </row>
    <row r="57" s="2" customFormat="1" ht="16.8" customHeight="1">
      <c r="A57" s="41"/>
      <c r="B57" s="47"/>
      <c r="C57" s="313" t="s">
        <v>19</v>
      </c>
      <c r="D57" s="313" t="s">
        <v>266</v>
      </c>
      <c r="E57" s="20" t="s">
        <v>19</v>
      </c>
      <c r="F57" s="314">
        <v>3728.4000000000001</v>
      </c>
      <c r="G57" s="41"/>
      <c r="H57" s="47"/>
    </row>
    <row r="58" s="2" customFormat="1" ht="16.8" customHeight="1">
      <c r="A58" s="41"/>
      <c r="B58" s="47"/>
      <c r="C58" s="313" t="s">
        <v>19</v>
      </c>
      <c r="D58" s="313" t="s">
        <v>267</v>
      </c>
      <c r="E58" s="20" t="s">
        <v>19</v>
      </c>
      <c r="F58" s="314">
        <v>47.700000000000003</v>
      </c>
      <c r="G58" s="41"/>
      <c r="H58" s="47"/>
    </row>
    <row r="59" s="2" customFormat="1" ht="16.8" customHeight="1">
      <c r="A59" s="41"/>
      <c r="B59" s="47"/>
      <c r="C59" s="313" t="s">
        <v>19</v>
      </c>
      <c r="D59" s="313" t="s">
        <v>268</v>
      </c>
      <c r="E59" s="20" t="s">
        <v>19</v>
      </c>
      <c r="F59" s="314">
        <v>32.399999999999999</v>
      </c>
      <c r="G59" s="41"/>
      <c r="H59" s="47"/>
    </row>
    <row r="60" s="2" customFormat="1" ht="16.8" customHeight="1">
      <c r="A60" s="41"/>
      <c r="B60" s="47"/>
      <c r="C60" s="313" t="s">
        <v>86</v>
      </c>
      <c r="D60" s="313" t="s">
        <v>198</v>
      </c>
      <c r="E60" s="20" t="s">
        <v>19</v>
      </c>
      <c r="F60" s="314">
        <v>3808.5</v>
      </c>
      <c r="G60" s="41"/>
      <c r="H60" s="47"/>
    </row>
    <row r="61" s="2" customFormat="1" ht="16.8" customHeight="1">
      <c r="A61" s="41"/>
      <c r="B61" s="47"/>
      <c r="C61" s="315" t="s">
        <v>581</v>
      </c>
      <c r="D61" s="41"/>
      <c r="E61" s="41"/>
      <c r="F61" s="41"/>
      <c r="G61" s="41"/>
      <c r="H61" s="47"/>
    </row>
    <row r="62" s="2" customFormat="1">
      <c r="A62" s="41"/>
      <c r="B62" s="47"/>
      <c r="C62" s="313" t="s">
        <v>261</v>
      </c>
      <c r="D62" s="313" t="s">
        <v>262</v>
      </c>
      <c r="E62" s="20" t="s">
        <v>155</v>
      </c>
      <c r="F62" s="314">
        <v>3808.5</v>
      </c>
      <c r="G62" s="41"/>
      <c r="H62" s="47"/>
    </row>
    <row r="63" s="2" customFormat="1">
      <c r="A63" s="41"/>
      <c r="B63" s="47"/>
      <c r="C63" s="313" t="s">
        <v>270</v>
      </c>
      <c r="D63" s="313" t="s">
        <v>271</v>
      </c>
      <c r="E63" s="20" t="s">
        <v>155</v>
      </c>
      <c r="F63" s="314">
        <v>342765</v>
      </c>
      <c r="G63" s="41"/>
      <c r="H63" s="47"/>
    </row>
    <row r="64" s="2" customFormat="1">
      <c r="A64" s="41"/>
      <c r="B64" s="47"/>
      <c r="C64" s="313" t="s">
        <v>277</v>
      </c>
      <c r="D64" s="313" t="s">
        <v>278</v>
      </c>
      <c r="E64" s="20" t="s">
        <v>155</v>
      </c>
      <c r="F64" s="314">
        <v>3808.5</v>
      </c>
      <c r="G64" s="41"/>
      <c r="H64" s="47"/>
    </row>
    <row r="65" s="2" customFormat="1" ht="16.8" customHeight="1">
      <c r="A65" s="41"/>
      <c r="B65" s="47"/>
      <c r="C65" s="313" t="s">
        <v>282</v>
      </c>
      <c r="D65" s="313" t="s">
        <v>283</v>
      </c>
      <c r="E65" s="20" t="s">
        <v>155</v>
      </c>
      <c r="F65" s="314">
        <v>3808.5</v>
      </c>
      <c r="G65" s="41"/>
      <c r="H65" s="47"/>
    </row>
    <row r="66" s="2" customFormat="1" ht="16.8" customHeight="1">
      <c r="A66" s="41"/>
      <c r="B66" s="47"/>
      <c r="C66" s="313" t="s">
        <v>286</v>
      </c>
      <c r="D66" s="313" t="s">
        <v>287</v>
      </c>
      <c r="E66" s="20" t="s">
        <v>155</v>
      </c>
      <c r="F66" s="314">
        <v>342765</v>
      </c>
      <c r="G66" s="41"/>
      <c r="H66" s="47"/>
    </row>
    <row r="67" s="2" customFormat="1" ht="16.8" customHeight="1">
      <c r="A67" s="41"/>
      <c r="B67" s="47"/>
      <c r="C67" s="313" t="s">
        <v>292</v>
      </c>
      <c r="D67" s="313" t="s">
        <v>293</v>
      </c>
      <c r="E67" s="20" t="s">
        <v>155</v>
      </c>
      <c r="F67" s="314">
        <v>3808.5</v>
      </c>
      <c r="G67" s="41"/>
      <c r="H67" s="47"/>
    </row>
    <row r="68" s="2" customFormat="1" ht="7.44" customHeight="1">
      <c r="A68" s="41"/>
      <c r="B68" s="160"/>
      <c r="C68" s="161"/>
      <c r="D68" s="161"/>
      <c r="E68" s="161"/>
      <c r="F68" s="161"/>
      <c r="G68" s="161"/>
      <c r="H68" s="47"/>
    </row>
    <row r="69" s="2" customFormat="1">
      <c r="A69" s="41"/>
      <c r="B69" s="41"/>
      <c r="C69" s="41"/>
      <c r="D69" s="41"/>
      <c r="E69" s="41"/>
      <c r="F69" s="41"/>
      <c r="G69" s="41"/>
      <c r="H69" s="41"/>
    </row>
  </sheetData>
  <sheetProtection sheet="1" formatColumns="0" formatRows="0" objects="1" scenarios="1" spinCount="100000" saltValue="SEnNag+SsF//HrYmfqPYe9uN+9plEJtEmomADVklaVhlV6sP18PJBxZ1Pae2uBfvhtch/RGQrM0yjGrF4cSkVQ==" hashValue="6pWu+ovDSLHa6PT0sNIFm26sLM4WX3HE/t1+PzwqvHrLuD/dgCZjiMRsf4BCAkx1WGUcE3FkqnG0l0vUjjLUNA==" algorithmName="SHA-512" password="9336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316" customWidth="1"/>
    <col min="2" max="2" width="1.667969" style="316" customWidth="1"/>
    <col min="3" max="4" width="5" style="316" customWidth="1"/>
    <col min="5" max="5" width="11.66016" style="316" customWidth="1"/>
    <col min="6" max="6" width="9.160156" style="316" customWidth="1"/>
    <col min="7" max="7" width="5" style="316" customWidth="1"/>
    <col min="8" max="8" width="77.83203" style="316" customWidth="1"/>
    <col min="9" max="10" width="20" style="316" customWidth="1"/>
    <col min="11" max="11" width="1.667969" style="316" customWidth="1"/>
  </cols>
  <sheetData>
    <row r="1" s="1" customFormat="1" ht="37.5" customHeight="1"/>
    <row r="2" s="1" customFormat="1" ht="7.5" customHeight="1">
      <c r="B2" s="317"/>
      <c r="C2" s="318"/>
      <c r="D2" s="318"/>
      <c r="E2" s="318"/>
      <c r="F2" s="318"/>
      <c r="G2" s="318"/>
      <c r="H2" s="318"/>
      <c r="I2" s="318"/>
      <c r="J2" s="318"/>
      <c r="K2" s="319"/>
    </row>
    <row r="3" s="18" customFormat="1" ht="45" customHeight="1">
      <c r="B3" s="320"/>
      <c r="C3" s="321" t="s">
        <v>582</v>
      </c>
      <c r="D3" s="321"/>
      <c r="E3" s="321"/>
      <c r="F3" s="321"/>
      <c r="G3" s="321"/>
      <c r="H3" s="321"/>
      <c r="I3" s="321"/>
      <c r="J3" s="321"/>
      <c r="K3" s="322"/>
    </row>
    <row r="4" s="1" customFormat="1" ht="25.5" customHeight="1">
      <c r="B4" s="323"/>
      <c r="C4" s="324" t="s">
        <v>583</v>
      </c>
      <c r="D4" s="324"/>
      <c r="E4" s="324"/>
      <c r="F4" s="324"/>
      <c r="G4" s="324"/>
      <c r="H4" s="324"/>
      <c r="I4" s="324"/>
      <c r="J4" s="324"/>
      <c r="K4" s="325"/>
    </row>
    <row r="5" s="1" customFormat="1" ht="5.25" customHeight="1">
      <c r="B5" s="323"/>
      <c r="C5" s="326"/>
      <c r="D5" s="326"/>
      <c r="E5" s="326"/>
      <c r="F5" s="326"/>
      <c r="G5" s="326"/>
      <c r="H5" s="326"/>
      <c r="I5" s="326"/>
      <c r="J5" s="326"/>
      <c r="K5" s="325"/>
    </row>
    <row r="6" s="1" customFormat="1" ht="15" customHeight="1">
      <c r="B6" s="323"/>
      <c r="C6" s="327" t="s">
        <v>584</v>
      </c>
      <c r="D6" s="327"/>
      <c r="E6" s="327"/>
      <c r="F6" s="327"/>
      <c r="G6" s="327"/>
      <c r="H6" s="327"/>
      <c r="I6" s="327"/>
      <c r="J6" s="327"/>
      <c r="K6" s="325"/>
    </row>
    <row r="7" s="1" customFormat="1" ht="15" customHeight="1">
      <c r="B7" s="328"/>
      <c r="C7" s="327" t="s">
        <v>585</v>
      </c>
      <c r="D7" s="327"/>
      <c r="E7" s="327"/>
      <c r="F7" s="327"/>
      <c r="G7" s="327"/>
      <c r="H7" s="327"/>
      <c r="I7" s="327"/>
      <c r="J7" s="327"/>
      <c r="K7" s="325"/>
    </row>
    <row r="8" s="1" customFormat="1" ht="12.75" customHeight="1">
      <c r="B8" s="328"/>
      <c r="C8" s="327"/>
      <c r="D8" s="327"/>
      <c r="E8" s="327"/>
      <c r="F8" s="327"/>
      <c r="G8" s="327"/>
      <c r="H8" s="327"/>
      <c r="I8" s="327"/>
      <c r="J8" s="327"/>
      <c r="K8" s="325"/>
    </row>
    <row r="9" s="1" customFormat="1" ht="15" customHeight="1">
      <c r="B9" s="328"/>
      <c r="C9" s="327" t="s">
        <v>586</v>
      </c>
      <c r="D9" s="327"/>
      <c r="E9" s="327"/>
      <c r="F9" s="327"/>
      <c r="G9" s="327"/>
      <c r="H9" s="327"/>
      <c r="I9" s="327"/>
      <c r="J9" s="327"/>
      <c r="K9" s="325"/>
    </row>
    <row r="10" s="1" customFormat="1" ht="15" customHeight="1">
      <c r="B10" s="328"/>
      <c r="C10" s="327"/>
      <c r="D10" s="327" t="s">
        <v>587</v>
      </c>
      <c r="E10" s="327"/>
      <c r="F10" s="327"/>
      <c r="G10" s="327"/>
      <c r="H10" s="327"/>
      <c r="I10" s="327"/>
      <c r="J10" s="327"/>
      <c r="K10" s="325"/>
    </row>
    <row r="11" s="1" customFormat="1" ht="15" customHeight="1">
      <c r="B11" s="328"/>
      <c r="C11" s="329"/>
      <c r="D11" s="327" t="s">
        <v>588</v>
      </c>
      <c r="E11" s="327"/>
      <c r="F11" s="327"/>
      <c r="G11" s="327"/>
      <c r="H11" s="327"/>
      <c r="I11" s="327"/>
      <c r="J11" s="327"/>
      <c r="K11" s="325"/>
    </row>
    <row r="12" s="1" customFormat="1" ht="15" customHeight="1">
      <c r="B12" s="328"/>
      <c r="C12" s="329"/>
      <c r="D12" s="327"/>
      <c r="E12" s="327"/>
      <c r="F12" s="327"/>
      <c r="G12" s="327"/>
      <c r="H12" s="327"/>
      <c r="I12" s="327"/>
      <c r="J12" s="327"/>
      <c r="K12" s="325"/>
    </row>
    <row r="13" s="1" customFormat="1" ht="15" customHeight="1">
      <c r="B13" s="328"/>
      <c r="C13" s="329"/>
      <c r="D13" s="330" t="s">
        <v>589</v>
      </c>
      <c r="E13" s="327"/>
      <c r="F13" s="327"/>
      <c r="G13" s="327"/>
      <c r="H13" s="327"/>
      <c r="I13" s="327"/>
      <c r="J13" s="327"/>
      <c r="K13" s="325"/>
    </row>
    <row r="14" s="1" customFormat="1" ht="12.75" customHeight="1">
      <c r="B14" s="328"/>
      <c r="C14" s="329"/>
      <c r="D14" s="329"/>
      <c r="E14" s="329"/>
      <c r="F14" s="329"/>
      <c r="G14" s="329"/>
      <c r="H14" s="329"/>
      <c r="I14" s="329"/>
      <c r="J14" s="329"/>
      <c r="K14" s="325"/>
    </row>
    <row r="15" s="1" customFormat="1" ht="15" customHeight="1">
      <c r="B15" s="328"/>
      <c r="C15" s="329"/>
      <c r="D15" s="327" t="s">
        <v>590</v>
      </c>
      <c r="E15" s="327"/>
      <c r="F15" s="327"/>
      <c r="G15" s="327"/>
      <c r="H15" s="327"/>
      <c r="I15" s="327"/>
      <c r="J15" s="327"/>
      <c r="K15" s="325"/>
    </row>
    <row r="16" s="1" customFormat="1" ht="15" customHeight="1">
      <c r="B16" s="328"/>
      <c r="C16" s="329"/>
      <c r="D16" s="327" t="s">
        <v>591</v>
      </c>
      <c r="E16" s="327"/>
      <c r="F16" s="327"/>
      <c r="G16" s="327"/>
      <c r="H16" s="327"/>
      <c r="I16" s="327"/>
      <c r="J16" s="327"/>
      <c r="K16" s="325"/>
    </row>
    <row r="17" s="1" customFormat="1" ht="15" customHeight="1">
      <c r="B17" s="328"/>
      <c r="C17" s="329"/>
      <c r="D17" s="327" t="s">
        <v>592</v>
      </c>
      <c r="E17" s="327"/>
      <c r="F17" s="327"/>
      <c r="G17" s="327"/>
      <c r="H17" s="327"/>
      <c r="I17" s="327"/>
      <c r="J17" s="327"/>
      <c r="K17" s="325"/>
    </row>
    <row r="18" s="1" customFormat="1" ht="15" customHeight="1">
      <c r="B18" s="328"/>
      <c r="C18" s="329"/>
      <c r="D18" s="329"/>
      <c r="E18" s="331" t="s">
        <v>79</v>
      </c>
      <c r="F18" s="327" t="s">
        <v>593</v>
      </c>
      <c r="G18" s="327"/>
      <c r="H18" s="327"/>
      <c r="I18" s="327"/>
      <c r="J18" s="327"/>
      <c r="K18" s="325"/>
    </row>
    <row r="19" s="1" customFormat="1" ht="15" customHeight="1">
      <c r="B19" s="328"/>
      <c r="C19" s="329"/>
      <c r="D19" s="329"/>
      <c r="E19" s="331" t="s">
        <v>594</v>
      </c>
      <c r="F19" s="327" t="s">
        <v>595</v>
      </c>
      <c r="G19" s="327"/>
      <c r="H19" s="327"/>
      <c r="I19" s="327"/>
      <c r="J19" s="327"/>
      <c r="K19" s="325"/>
    </row>
    <row r="20" s="1" customFormat="1" ht="15" customHeight="1">
      <c r="B20" s="328"/>
      <c r="C20" s="329"/>
      <c r="D20" s="329"/>
      <c r="E20" s="331" t="s">
        <v>596</v>
      </c>
      <c r="F20" s="327" t="s">
        <v>597</v>
      </c>
      <c r="G20" s="327"/>
      <c r="H20" s="327"/>
      <c r="I20" s="327"/>
      <c r="J20" s="327"/>
      <c r="K20" s="325"/>
    </row>
    <row r="21" s="1" customFormat="1" ht="15" customHeight="1">
      <c r="B21" s="328"/>
      <c r="C21" s="329"/>
      <c r="D21" s="329"/>
      <c r="E21" s="331" t="s">
        <v>83</v>
      </c>
      <c r="F21" s="327" t="s">
        <v>598</v>
      </c>
      <c r="G21" s="327"/>
      <c r="H21" s="327"/>
      <c r="I21" s="327"/>
      <c r="J21" s="327"/>
      <c r="K21" s="325"/>
    </row>
    <row r="22" s="1" customFormat="1" ht="15" customHeight="1">
      <c r="B22" s="328"/>
      <c r="C22" s="329"/>
      <c r="D22" s="329"/>
      <c r="E22" s="331" t="s">
        <v>599</v>
      </c>
      <c r="F22" s="327" t="s">
        <v>600</v>
      </c>
      <c r="G22" s="327"/>
      <c r="H22" s="327"/>
      <c r="I22" s="327"/>
      <c r="J22" s="327"/>
      <c r="K22" s="325"/>
    </row>
    <row r="23" s="1" customFormat="1" ht="15" customHeight="1">
      <c r="B23" s="328"/>
      <c r="C23" s="329"/>
      <c r="D23" s="329"/>
      <c r="E23" s="331" t="s">
        <v>601</v>
      </c>
      <c r="F23" s="327" t="s">
        <v>602</v>
      </c>
      <c r="G23" s="327"/>
      <c r="H23" s="327"/>
      <c r="I23" s="327"/>
      <c r="J23" s="327"/>
      <c r="K23" s="325"/>
    </row>
    <row r="24" s="1" customFormat="1" ht="12.75" customHeight="1">
      <c r="B24" s="328"/>
      <c r="C24" s="329"/>
      <c r="D24" s="329"/>
      <c r="E24" s="329"/>
      <c r="F24" s="329"/>
      <c r="G24" s="329"/>
      <c r="H24" s="329"/>
      <c r="I24" s="329"/>
      <c r="J24" s="329"/>
      <c r="K24" s="325"/>
    </row>
    <row r="25" s="1" customFormat="1" ht="15" customHeight="1">
      <c r="B25" s="328"/>
      <c r="C25" s="327" t="s">
        <v>603</v>
      </c>
      <c r="D25" s="327"/>
      <c r="E25" s="327"/>
      <c r="F25" s="327"/>
      <c r="G25" s="327"/>
      <c r="H25" s="327"/>
      <c r="I25" s="327"/>
      <c r="J25" s="327"/>
      <c r="K25" s="325"/>
    </row>
    <row r="26" s="1" customFormat="1" ht="15" customHeight="1">
      <c r="B26" s="328"/>
      <c r="C26" s="327" t="s">
        <v>604</v>
      </c>
      <c r="D26" s="327"/>
      <c r="E26" s="327"/>
      <c r="F26" s="327"/>
      <c r="G26" s="327"/>
      <c r="H26" s="327"/>
      <c r="I26" s="327"/>
      <c r="J26" s="327"/>
      <c r="K26" s="325"/>
    </row>
    <row r="27" s="1" customFormat="1" ht="15" customHeight="1">
      <c r="B27" s="328"/>
      <c r="C27" s="327"/>
      <c r="D27" s="327" t="s">
        <v>605</v>
      </c>
      <c r="E27" s="327"/>
      <c r="F27" s="327"/>
      <c r="G27" s="327"/>
      <c r="H27" s="327"/>
      <c r="I27" s="327"/>
      <c r="J27" s="327"/>
      <c r="K27" s="325"/>
    </row>
    <row r="28" s="1" customFormat="1" ht="15" customHeight="1">
      <c r="B28" s="328"/>
      <c r="C28" s="329"/>
      <c r="D28" s="327" t="s">
        <v>606</v>
      </c>
      <c r="E28" s="327"/>
      <c r="F28" s="327"/>
      <c r="G28" s="327"/>
      <c r="H28" s="327"/>
      <c r="I28" s="327"/>
      <c r="J28" s="327"/>
      <c r="K28" s="325"/>
    </row>
    <row r="29" s="1" customFormat="1" ht="12.75" customHeight="1">
      <c r="B29" s="328"/>
      <c r="C29" s="329"/>
      <c r="D29" s="329"/>
      <c r="E29" s="329"/>
      <c r="F29" s="329"/>
      <c r="G29" s="329"/>
      <c r="H29" s="329"/>
      <c r="I29" s="329"/>
      <c r="J29" s="329"/>
      <c r="K29" s="325"/>
    </row>
    <row r="30" s="1" customFormat="1" ht="15" customHeight="1">
      <c r="B30" s="328"/>
      <c r="C30" s="329"/>
      <c r="D30" s="327" t="s">
        <v>607</v>
      </c>
      <c r="E30" s="327"/>
      <c r="F30" s="327"/>
      <c r="G30" s="327"/>
      <c r="H30" s="327"/>
      <c r="I30" s="327"/>
      <c r="J30" s="327"/>
      <c r="K30" s="325"/>
    </row>
    <row r="31" s="1" customFormat="1" ht="15" customHeight="1">
      <c r="B31" s="328"/>
      <c r="C31" s="329"/>
      <c r="D31" s="327" t="s">
        <v>608</v>
      </c>
      <c r="E31" s="327"/>
      <c r="F31" s="327"/>
      <c r="G31" s="327"/>
      <c r="H31" s="327"/>
      <c r="I31" s="327"/>
      <c r="J31" s="327"/>
      <c r="K31" s="325"/>
    </row>
    <row r="32" s="1" customFormat="1" ht="12.75" customHeight="1">
      <c r="B32" s="328"/>
      <c r="C32" s="329"/>
      <c r="D32" s="329"/>
      <c r="E32" s="329"/>
      <c r="F32" s="329"/>
      <c r="G32" s="329"/>
      <c r="H32" s="329"/>
      <c r="I32" s="329"/>
      <c r="J32" s="329"/>
      <c r="K32" s="325"/>
    </row>
    <row r="33" s="1" customFormat="1" ht="15" customHeight="1">
      <c r="B33" s="328"/>
      <c r="C33" s="329"/>
      <c r="D33" s="327" t="s">
        <v>609</v>
      </c>
      <c r="E33" s="327"/>
      <c r="F33" s="327"/>
      <c r="G33" s="327"/>
      <c r="H33" s="327"/>
      <c r="I33" s="327"/>
      <c r="J33" s="327"/>
      <c r="K33" s="325"/>
    </row>
    <row r="34" s="1" customFormat="1" ht="15" customHeight="1">
      <c r="B34" s="328"/>
      <c r="C34" s="329"/>
      <c r="D34" s="327" t="s">
        <v>610</v>
      </c>
      <c r="E34" s="327"/>
      <c r="F34" s="327"/>
      <c r="G34" s="327"/>
      <c r="H34" s="327"/>
      <c r="I34" s="327"/>
      <c r="J34" s="327"/>
      <c r="K34" s="325"/>
    </row>
    <row r="35" s="1" customFormat="1" ht="15" customHeight="1">
      <c r="B35" s="328"/>
      <c r="C35" s="329"/>
      <c r="D35" s="327" t="s">
        <v>611</v>
      </c>
      <c r="E35" s="327"/>
      <c r="F35" s="327"/>
      <c r="G35" s="327"/>
      <c r="H35" s="327"/>
      <c r="I35" s="327"/>
      <c r="J35" s="327"/>
      <c r="K35" s="325"/>
    </row>
    <row r="36" s="1" customFormat="1" ht="15" customHeight="1">
      <c r="B36" s="328"/>
      <c r="C36" s="329"/>
      <c r="D36" s="327"/>
      <c r="E36" s="330" t="s">
        <v>119</v>
      </c>
      <c r="F36" s="327"/>
      <c r="G36" s="327" t="s">
        <v>612</v>
      </c>
      <c r="H36" s="327"/>
      <c r="I36" s="327"/>
      <c r="J36" s="327"/>
      <c r="K36" s="325"/>
    </row>
    <row r="37" s="1" customFormat="1" ht="30.75" customHeight="1">
      <c r="B37" s="328"/>
      <c r="C37" s="329"/>
      <c r="D37" s="327"/>
      <c r="E37" s="330" t="s">
        <v>613</v>
      </c>
      <c r="F37" s="327"/>
      <c r="G37" s="327" t="s">
        <v>614</v>
      </c>
      <c r="H37" s="327"/>
      <c r="I37" s="327"/>
      <c r="J37" s="327"/>
      <c r="K37" s="325"/>
    </row>
    <row r="38" s="1" customFormat="1" ht="15" customHeight="1">
      <c r="B38" s="328"/>
      <c r="C38" s="329"/>
      <c r="D38" s="327"/>
      <c r="E38" s="330" t="s">
        <v>53</v>
      </c>
      <c r="F38" s="327"/>
      <c r="G38" s="327" t="s">
        <v>615</v>
      </c>
      <c r="H38" s="327"/>
      <c r="I38" s="327"/>
      <c r="J38" s="327"/>
      <c r="K38" s="325"/>
    </row>
    <row r="39" s="1" customFormat="1" ht="15" customHeight="1">
      <c r="B39" s="328"/>
      <c r="C39" s="329"/>
      <c r="D39" s="327"/>
      <c r="E39" s="330" t="s">
        <v>54</v>
      </c>
      <c r="F39" s="327"/>
      <c r="G39" s="327" t="s">
        <v>616</v>
      </c>
      <c r="H39" s="327"/>
      <c r="I39" s="327"/>
      <c r="J39" s="327"/>
      <c r="K39" s="325"/>
    </row>
    <row r="40" s="1" customFormat="1" ht="15" customHeight="1">
      <c r="B40" s="328"/>
      <c r="C40" s="329"/>
      <c r="D40" s="327"/>
      <c r="E40" s="330" t="s">
        <v>120</v>
      </c>
      <c r="F40" s="327"/>
      <c r="G40" s="327" t="s">
        <v>617</v>
      </c>
      <c r="H40" s="327"/>
      <c r="I40" s="327"/>
      <c r="J40" s="327"/>
      <c r="K40" s="325"/>
    </row>
    <row r="41" s="1" customFormat="1" ht="15" customHeight="1">
      <c r="B41" s="328"/>
      <c r="C41" s="329"/>
      <c r="D41" s="327"/>
      <c r="E41" s="330" t="s">
        <v>121</v>
      </c>
      <c r="F41" s="327"/>
      <c r="G41" s="327" t="s">
        <v>618</v>
      </c>
      <c r="H41" s="327"/>
      <c r="I41" s="327"/>
      <c r="J41" s="327"/>
      <c r="K41" s="325"/>
    </row>
    <row r="42" s="1" customFormat="1" ht="15" customHeight="1">
      <c r="B42" s="328"/>
      <c r="C42" s="329"/>
      <c r="D42" s="327"/>
      <c r="E42" s="330" t="s">
        <v>619</v>
      </c>
      <c r="F42" s="327"/>
      <c r="G42" s="327" t="s">
        <v>620</v>
      </c>
      <c r="H42" s="327"/>
      <c r="I42" s="327"/>
      <c r="J42" s="327"/>
      <c r="K42" s="325"/>
    </row>
    <row r="43" s="1" customFormat="1" ht="15" customHeight="1">
      <c r="B43" s="328"/>
      <c r="C43" s="329"/>
      <c r="D43" s="327"/>
      <c r="E43" s="330"/>
      <c r="F43" s="327"/>
      <c r="G43" s="327" t="s">
        <v>621</v>
      </c>
      <c r="H43" s="327"/>
      <c r="I43" s="327"/>
      <c r="J43" s="327"/>
      <c r="K43" s="325"/>
    </row>
    <row r="44" s="1" customFormat="1" ht="15" customHeight="1">
      <c r="B44" s="328"/>
      <c r="C44" s="329"/>
      <c r="D44" s="327"/>
      <c r="E44" s="330" t="s">
        <v>622</v>
      </c>
      <c r="F44" s="327"/>
      <c r="G44" s="327" t="s">
        <v>623</v>
      </c>
      <c r="H44" s="327"/>
      <c r="I44" s="327"/>
      <c r="J44" s="327"/>
      <c r="K44" s="325"/>
    </row>
    <row r="45" s="1" customFormat="1" ht="15" customHeight="1">
      <c r="B45" s="328"/>
      <c r="C45" s="329"/>
      <c r="D45" s="327"/>
      <c r="E45" s="330" t="s">
        <v>123</v>
      </c>
      <c r="F45" s="327"/>
      <c r="G45" s="327" t="s">
        <v>624</v>
      </c>
      <c r="H45" s="327"/>
      <c r="I45" s="327"/>
      <c r="J45" s="327"/>
      <c r="K45" s="325"/>
    </row>
    <row r="46" s="1" customFormat="1" ht="12.75" customHeight="1">
      <c r="B46" s="328"/>
      <c r="C46" s="329"/>
      <c r="D46" s="327"/>
      <c r="E46" s="327"/>
      <c r="F46" s="327"/>
      <c r="G46" s="327"/>
      <c r="H46" s="327"/>
      <c r="I46" s="327"/>
      <c r="J46" s="327"/>
      <c r="K46" s="325"/>
    </row>
    <row r="47" s="1" customFormat="1" ht="15" customHeight="1">
      <c r="B47" s="328"/>
      <c r="C47" s="329"/>
      <c r="D47" s="327" t="s">
        <v>625</v>
      </c>
      <c r="E47" s="327"/>
      <c r="F47" s="327"/>
      <c r="G47" s="327"/>
      <c r="H47" s="327"/>
      <c r="I47" s="327"/>
      <c r="J47" s="327"/>
      <c r="K47" s="325"/>
    </row>
    <row r="48" s="1" customFormat="1" ht="15" customHeight="1">
      <c r="B48" s="328"/>
      <c r="C48" s="329"/>
      <c r="D48" s="329"/>
      <c r="E48" s="327" t="s">
        <v>626</v>
      </c>
      <c r="F48" s="327"/>
      <c r="G48" s="327"/>
      <c r="H48" s="327"/>
      <c r="I48" s="327"/>
      <c r="J48" s="327"/>
      <c r="K48" s="325"/>
    </row>
    <row r="49" s="1" customFormat="1" ht="15" customHeight="1">
      <c r="B49" s="328"/>
      <c r="C49" s="329"/>
      <c r="D49" s="329"/>
      <c r="E49" s="327" t="s">
        <v>627</v>
      </c>
      <c r="F49" s="327"/>
      <c r="G49" s="327"/>
      <c r="H49" s="327"/>
      <c r="I49" s="327"/>
      <c r="J49" s="327"/>
      <c r="K49" s="325"/>
    </row>
    <row r="50" s="1" customFormat="1" ht="15" customHeight="1">
      <c r="B50" s="328"/>
      <c r="C50" s="329"/>
      <c r="D50" s="329"/>
      <c r="E50" s="327" t="s">
        <v>628</v>
      </c>
      <c r="F50" s="327"/>
      <c r="G50" s="327"/>
      <c r="H50" s="327"/>
      <c r="I50" s="327"/>
      <c r="J50" s="327"/>
      <c r="K50" s="325"/>
    </row>
    <row r="51" s="1" customFormat="1" ht="15" customHeight="1">
      <c r="B51" s="328"/>
      <c r="C51" s="329"/>
      <c r="D51" s="327" t="s">
        <v>629</v>
      </c>
      <c r="E51" s="327"/>
      <c r="F51" s="327"/>
      <c r="G51" s="327"/>
      <c r="H51" s="327"/>
      <c r="I51" s="327"/>
      <c r="J51" s="327"/>
      <c r="K51" s="325"/>
    </row>
    <row r="52" s="1" customFormat="1" ht="25.5" customHeight="1">
      <c r="B52" s="323"/>
      <c r="C52" s="324" t="s">
        <v>630</v>
      </c>
      <c r="D52" s="324"/>
      <c r="E52" s="324"/>
      <c r="F52" s="324"/>
      <c r="G52" s="324"/>
      <c r="H52" s="324"/>
      <c r="I52" s="324"/>
      <c r="J52" s="324"/>
      <c r="K52" s="325"/>
    </row>
    <row r="53" s="1" customFormat="1" ht="5.25" customHeight="1">
      <c r="B53" s="323"/>
      <c r="C53" s="326"/>
      <c r="D53" s="326"/>
      <c r="E53" s="326"/>
      <c r="F53" s="326"/>
      <c r="G53" s="326"/>
      <c r="H53" s="326"/>
      <c r="I53" s="326"/>
      <c r="J53" s="326"/>
      <c r="K53" s="325"/>
    </row>
    <row r="54" s="1" customFormat="1" ht="15" customHeight="1">
      <c r="B54" s="323"/>
      <c r="C54" s="327" t="s">
        <v>631</v>
      </c>
      <c r="D54" s="327"/>
      <c r="E54" s="327"/>
      <c r="F54" s="327"/>
      <c r="G54" s="327"/>
      <c r="H54" s="327"/>
      <c r="I54" s="327"/>
      <c r="J54" s="327"/>
      <c r="K54" s="325"/>
    </row>
    <row r="55" s="1" customFormat="1" ht="15" customHeight="1">
      <c r="B55" s="323"/>
      <c r="C55" s="327" t="s">
        <v>632</v>
      </c>
      <c r="D55" s="327"/>
      <c r="E55" s="327"/>
      <c r="F55" s="327"/>
      <c r="G55" s="327"/>
      <c r="H55" s="327"/>
      <c r="I55" s="327"/>
      <c r="J55" s="327"/>
      <c r="K55" s="325"/>
    </row>
    <row r="56" s="1" customFormat="1" ht="12.75" customHeight="1">
      <c r="B56" s="323"/>
      <c r="C56" s="327"/>
      <c r="D56" s="327"/>
      <c r="E56" s="327"/>
      <c r="F56" s="327"/>
      <c r="G56" s="327"/>
      <c r="H56" s="327"/>
      <c r="I56" s="327"/>
      <c r="J56" s="327"/>
      <c r="K56" s="325"/>
    </row>
    <row r="57" s="1" customFormat="1" ht="15" customHeight="1">
      <c r="B57" s="323"/>
      <c r="C57" s="327" t="s">
        <v>633</v>
      </c>
      <c r="D57" s="327"/>
      <c r="E57" s="327"/>
      <c r="F57" s="327"/>
      <c r="G57" s="327"/>
      <c r="H57" s="327"/>
      <c r="I57" s="327"/>
      <c r="J57" s="327"/>
      <c r="K57" s="325"/>
    </row>
    <row r="58" s="1" customFormat="1" ht="15" customHeight="1">
      <c r="B58" s="323"/>
      <c r="C58" s="329"/>
      <c r="D58" s="327" t="s">
        <v>634</v>
      </c>
      <c r="E58" s="327"/>
      <c r="F58" s="327"/>
      <c r="G58" s="327"/>
      <c r="H58" s="327"/>
      <c r="I58" s="327"/>
      <c r="J58" s="327"/>
      <c r="K58" s="325"/>
    </row>
    <row r="59" s="1" customFormat="1" ht="15" customHeight="1">
      <c r="B59" s="323"/>
      <c r="C59" s="329"/>
      <c r="D59" s="327" t="s">
        <v>635</v>
      </c>
      <c r="E59" s="327"/>
      <c r="F59" s="327"/>
      <c r="G59" s="327"/>
      <c r="H59" s="327"/>
      <c r="I59" s="327"/>
      <c r="J59" s="327"/>
      <c r="K59" s="325"/>
    </row>
    <row r="60" s="1" customFormat="1" ht="15" customHeight="1">
      <c r="B60" s="323"/>
      <c r="C60" s="329"/>
      <c r="D60" s="327" t="s">
        <v>636</v>
      </c>
      <c r="E60" s="327"/>
      <c r="F60" s="327"/>
      <c r="G60" s="327"/>
      <c r="H60" s="327"/>
      <c r="I60" s="327"/>
      <c r="J60" s="327"/>
      <c r="K60" s="325"/>
    </row>
    <row r="61" s="1" customFormat="1" ht="15" customHeight="1">
      <c r="B61" s="323"/>
      <c r="C61" s="329"/>
      <c r="D61" s="327" t="s">
        <v>637</v>
      </c>
      <c r="E61" s="327"/>
      <c r="F61" s="327"/>
      <c r="G61" s="327"/>
      <c r="H61" s="327"/>
      <c r="I61" s="327"/>
      <c r="J61" s="327"/>
      <c r="K61" s="325"/>
    </row>
    <row r="62" s="1" customFormat="1" ht="15" customHeight="1">
      <c r="B62" s="323"/>
      <c r="C62" s="329"/>
      <c r="D62" s="332" t="s">
        <v>638</v>
      </c>
      <c r="E62" s="332"/>
      <c r="F62" s="332"/>
      <c r="G62" s="332"/>
      <c r="H62" s="332"/>
      <c r="I62" s="332"/>
      <c r="J62" s="332"/>
      <c r="K62" s="325"/>
    </row>
    <row r="63" s="1" customFormat="1" ht="15" customHeight="1">
      <c r="B63" s="323"/>
      <c r="C63" s="329"/>
      <c r="D63" s="327" t="s">
        <v>639</v>
      </c>
      <c r="E63" s="327"/>
      <c r="F63" s="327"/>
      <c r="G63" s="327"/>
      <c r="H63" s="327"/>
      <c r="I63" s="327"/>
      <c r="J63" s="327"/>
      <c r="K63" s="325"/>
    </row>
    <row r="64" s="1" customFormat="1" ht="12.75" customHeight="1">
      <c r="B64" s="323"/>
      <c r="C64" s="329"/>
      <c r="D64" s="329"/>
      <c r="E64" s="333"/>
      <c r="F64" s="329"/>
      <c r="G64" s="329"/>
      <c r="H64" s="329"/>
      <c r="I64" s="329"/>
      <c r="J64" s="329"/>
      <c r="K64" s="325"/>
    </row>
    <row r="65" s="1" customFormat="1" ht="15" customHeight="1">
      <c r="B65" s="323"/>
      <c r="C65" s="329"/>
      <c r="D65" s="327" t="s">
        <v>640</v>
      </c>
      <c r="E65" s="327"/>
      <c r="F65" s="327"/>
      <c r="G65" s="327"/>
      <c r="H65" s="327"/>
      <c r="I65" s="327"/>
      <c r="J65" s="327"/>
      <c r="K65" s="325"/>
    </row>
    <row r="66" s="1" customFormat="1" ht="15" customHeight="1">
      <c r="B66" s="323"/>
      <c r="C66" s="329"/>
      <c r="D66" s="332" t="s">
        <v>641</v>
      </c>
      <c r="E66" s="332"/>
      <c r="F66" s="332"/>
      <c r="G66" s="332"/>
      <c r="H66" s="332"/>
      <c r="I66" s="332"/>
      <c r="J66" s="332"/>
      <c r="K66" s="325"/>
    </row>
    <row r="67" s="1" customFormat="1" ht="15" customHeight="1">
      <c r="B67" s="323"/>
      <c r="C67" s="329"/>
      <c r="D67" s="327" t="s">
        <v>642</v>
      </c>
      <c r="E67" s="327"/>
      <c r="F67" s="327"/>
      <c r="G67" s="327"/>
      <c r="H67" s="327"/>
      <c r="I67" s="327"/>
      <c r="J67" s="327"/>
      <c r="K67" s="325"/>
    </row>
    <row r="68" s="1" customFormat="1" ht="15" customHeight="1">
      <c r="B68" s="323"/>
      <c r="C68" s="329"/>
      <c r="D68" s="327" t="s">
        <v>643</v>
      </c>
      <c r="E68" s="327"/>
      <c r="F68" s="327"/>
      <c r="G68" s="327"/>
      <c r="H68" s="327"/>
      <c r="I68" s="327"/>
      <c r="J68" s="327"/>
      <c r="K68" s="325"/>
    </row>
    <row r="69" s="1" customFormat="1" ht="15" customHeight="1">
      <c r="B69" s="323"/>
      <c r="C69" s="329"/>
      <c r="D69" s="327" t="s">
        <v>644</v>
      </c>
      <c r="E69" s="327"/>
      <c r="F69" s="327"/>
      <c r="G69" s="327"/>
      <c r="H69" s="327"/>
      <c r="I69" s="327"/>
      <c r="J69" s="327"/>
      <c r="K69" s="325"/>
    </row>
    <row r="70" s="1" customFormat="1" ht="15" customHeight="1">
      <c r="B70" s="323"/>
      <c r="C70" s="329"/>
      <c r="D70" s="327" t="s">
        <v>645</v>
      </c>
      <c r="E70" s="327"/>
      <c r="F70" s="327"/>
      <c r="G70" s="327"/>
      <c r="H70" s="327"/>
      <c r="I70" s="327"/>
      <c r="J70" s="327"/>
      <c r="K70" s="325"/>
    </row>
    <row r="71" s="1" customFormat="1" ht="12.75" customHeight="1">
      <c r="B71" s="334"/>
      <c r="C71" s="335"/>
      <c r="D71" s="335"/>
      <c r="E71" s="335"/>
      <c r="F71" s="335"/>
      <c r="G71" s="335"/>
      <c r="H71" s="335"/>
      <c r="I71" s="335"/>
      <c r="J71" s="335"/>
      <c r="K71" s="336"/>
    </row>
    <row r="72" s="1" customFormat="1" ht="18.75" customHeight="1">
      <c r="B72" s="337"/>
      <c r="C72" s="337"/>
      <c r="D72" s="337"/>
      <c r="E72" s="337"/>
      <c r="F72" s="337"/>
      <c r="G72" s="337"/>
      <c r="H72" s="337"/>
      <c r="I72" s="337"/>
      <c r="J72" s="337"/>
      <c r="K72" s="338"/>
    </row>
    <row r="73" s="1" customFormat="1" ht="18.75" customHeight="1">
      <c r="B73" s="338"/>
      <c r="C73" s="338"/>
      <c r="D73" s="338"/>
      <c r="E73" s="338"/>
      <c r="F73" s="338"/>
      <c r="G73" s="338"/>
      <c r="H73" s="338"/>
      <c r="I73" s="338"/>
      <c r="J73" s="338"/>
      <c r="K73" s="338"/>
    </row>
    <row r="74" s="1" customFormat="1" ht="7.5" customHeight="1">
      <c r="B74" s="339"/>
      <c r="C74" s="340"/>
      <c r="D74" s="340"/>
      <c r="E74" s="340"/>
      <c r="F74" s="340"/>
      <c r="G74" s="340"/>
      <c r="H74" s="340"/>
      <c r="I74" s="340"/>
      <c r="J74" s="340"/>
      <c r="K74" s="341"/>
    </row>
    <row r="75" s="1" customFormat="1" ht="45" customHeight="1">
      <c r="B75" s="342"/>
      <c r="C75" s="343" t="s">
        <v>646</v>
      </c>
      <c r="D75" s="343"/>
      <c r="E75" s="343"/>
      <c r="F75" s="343"/>
      <c r="G75" s="343"/>
      <c r="H75" s="343"/>
      <c r="I75" s="343"/>
      <c r="J75" s="343"/>
      <c r="K75" s="344"/>
    </row>
    <row r="76" s="1" customFormat="1" ht="17.25" customHeight="1">
      <c r="B76" s="342"/>
      <c r="C76" s="345" t="s">
        <v>647</v>
      </c>
      <c r="D76" s="345"/>
      <c r="E76" s="345"/>
      <c r="F76" s="345" t="s">
        <v>648</v>
      </c>
      <c r="G76" s="346"/>
      <c r="H76" s="345" t="s">
        <v>54</v>
      </c>
      <c r="I76" s="345" t="s">
        <v>57</v>
      </c>
      <c r="J76" s="345" t="s">
        <v>649</v>
      </c>
      <c r="K76" s="344"/>
    </row>
    <row r="77" s="1" customFormat="1" ht="17.25" customHeight="1">
      <c r="B77" s="342"/>
      <c r="C77" s="347" t="s">
        <v>650</v>
      </c>
      <c r="D77" s="347"/>
      <c r="E77" s="347"/>
      <c r="F77" s="348" t="s">
        <v>651</v>
      </c>
      <c r="G77" s="349"/>
      <c r="H77" s="347"/>
      <c r="I77" s="347"/>
      <c r="J77" s="347" t="s">
        <v>652</v>
      </c>
      <c r="K77" s="344"/>
    </row>
    <row r="78" s="1" customFormat="1" ht="5.25" customHeight="1">
      <c r="B78" s="342"/>
      <c r="C78" s="350"/>
      <c r="D78" s="350"/>
      <c r="E78" s="350"/>
      <c r="F78" s="350"/>
      <c r="G78" s="351"/>
      <c r="H78" s="350"/>
      <c r="I78" s="350"/>
      <c r="J78" s="350"/>
      <c r="K78" s="344"/>
    </row>
    <row r="79" s="1" customFormat="1" ht="15" customHeight="1">
      <c r="B79" s="342"/>
      <c r="C79" s="330" t="s">
        <v>53</v>
      </c>
      <c r="D79" s="352"/>
      <c r="E79" s="352"/>
      <c r="F79" s="353" t="s">
        <v>653</v>
      </c>
      <c r="G79" s="354"/>
      <c r="H79" s="330" t="s">
        <v>654</v>
      </c>
      <c r="I79" s="330" t="s">
        <v>655</v>
      </c>
      <c r="J79" s="330">
        <v>20</v>
      </c>
      <c r="K79" s="344"/>
    </row>
    <row r="80" s="1" customFormat="1" ht="15" customHeight="1">
      <c r="B80" s="342"/>
      <c r="C80" s="330" t="s">
        <v>656</v>
      </c>
      <c r="D80" s="330"/>
      <c r="E80" s="330"/>
      <c r="F80" s="353" t="s">
        <v>653</v>
      </c>
      <c r="G80" s="354"/>
      <c r="H80" s="330" t="s">
        <v>657</v>
      </c>
      <c r="I80" s="330" t="s">
        <v>655</v>
      </c>
      <c r="J80" s="330">
        <v>120</v>
      </c>
      <c r="K80" s="344"/>
    </row>
    <row r="81" s="1" customFormat="1" ht="15" customHeight="1">
      <c r="B81" s="355"/>
      <c r="C81" s="330" t="s">
        <v>658</v>
      </c>
      <c r="D81" s="330"/>
      <c r="E81" s="330"/>
      <c r="F81" s="353" t="s">
        <v>659</v>
      </c>
      <c r="G81" s="354"/>
      <c r="H81" s="330" t="s">
        <v>660</v>
      </c>
      <c r="I81" s="330" t="s">
        <v>655</v>
      </c>
      <c r="J81" s="330">
        <v>50</v>
      </c>
      <c r="K81" s="344"/>
    </row>
    <row r="82" s="1" customFormat="1" ht="15" customHeight="1">
      <c r="B82" s="355"/>
      <c r="C82" s="330" t="s">
        <v>661</v>
      </c>
      <c r="D82" s="330"/>
      <c r="E82" s="330"/>
      <c r="F82" s="353" t="s">
        <v>653</v>
      </c>
      <c r="G82" s="354"/>
      <c r="H82" s="330" t="s">
        <v>662</v>
      </c>
      <c r="I82" s="330" t="s">
        <v>663</v>
      </c>
      <c r="J82" s="330"/>
      <c r="K82" s="344"/>
    </row>
    <row r="83" s="1" customFormat="1" ht="15" customHeight="1">
      <c r="B83" s="355"/>
      <c r="C83" s="356" t="s">
        <v>664</v>
      </c>
      <c r="D83" s="356"/>
      <c r="E83" s="356"/>
      <c r="F83" s="357" t="s">
        <v>659</v>
      </c>
      <c r="G83" s="356"/>
      <c r="H83" s="356" t="s">
        <v>665</v>
      </c>
      <c r="I83" s="356" t="s">
        <v>655</v>
      </c>
      <c r="J83" s="356">
        <v>15</v>
      </c>
      <c r="K83" s="344"/>
    </row>
    <row r="84" s="1" customFormat="1" ht="15" customHeight="1">
      <c r="B84" s="355"/>
      <c r="C84" s="356" t="s">
        <v>666</v>
      </c>
      <c r="D84" s="356"/>
      <c r="E84" s="356"/>
      <c r="F84" s="357" t="s">
        <v>659</v>
      </c>
      <c r="G84" s="356"/>
      <c r="H84" s="356" t="s">
        <v>667</v>
      </c>
      <c r="I84" s="356" t="s">
        <v>655</v>
      </c>
      <c r="J84" s="356">
        <v>15</v>
      </c>
      <c r="K84" s="344"/>
    </row>
    <row r="85" s="1" customFormat="1" ht="15" customHeight="1">
      <c r="B85" s="355"/>
      <c r="C85" s="356" t="s">
        <v>668</v>
      </c>
      <c r="D85" s="356"/>
      <c r="E85" s="356"/>
      <c r="F85" s="357" t="s">
        <v>659</v>
      </c>
      <c r="G85" s="356"/>
      <c r="H85" s="356" t="s">
        <v>669</v>
      </c>
      <c r="I85" s="356" t="s">
        <v>655</v>
      </c>
      <c r="J85" s="356">
        <v>20</v>
      </c>
      <c r="K85" s="344"/>
    </row>
    <row r="86" s="1" customFormat="1" ht="15" customHeight="1">
      <c r="B86" s="355"/>
      <c r="C86" s="356" t="s">
        <v>670</v>
      </c>
      <c r="D86" s="356"/>
      <c r="E86" s="356"/>
      <c r="F86" s="357" t="s">
        <v>659</v>
      </c>
      <c r="G86" s="356"/>
      <c r="H86" s="356" t="s">
        <v>671</v>
      </c>
      <c r="I86" s="356" t="s">
        <v>655</v>
      </c>
      <c r="J86" s="356">
        <v>20</v>
      </c>
      <c r="K86" s="344"/>
    </row>
    <row r="87" s="1" customFormat="1" ht="15" customHeight="1">
      <c r="B87" s="355"/>
      <c r="C87" s="330" t="s">
        <v>672</v>
      </c>
      <c r="D87" s="330"/>
      <c r="E87" s="330"/>
      <c r="F87" s="353" t="s">
        <v>659</v>
      </c>
      <c r="G87" s="354"/>
      <c r="H87" s="330" t="s">
        <v>673</v>
      </c>
      <c r="I87" s="330" t="s">
        <v>655</v>
      </c>
      <c r="J87" s="330">
        <v>50</v>
      </c>
      <c r="K87" s="344"/>
    </row>
    <row r="88" s="1" customFormat="1" ht="15" customHeight="1">
      <c r="B88" s="355"/>
      <c r="C88" s="330" t="s">
        <v>674</v>
      </c>
      <c r="D88" s="330"/>
      <c r="E88" s="330"/>
      <c r="F88" s="353" t="s">
        <v>659</v>
      </c>
      <c r="G88" s="354"/>
      <c r="H88" s="330" t="s">
        <v>675</v>
      </c>
      <c r="I88" s="330" t="s">
        <v>655</v>
      </c>
      <c r="J88" s="330">
        <v>20</v>
      </c>
      <c r="K88" s="344"/>
    </row>
    <row r="89" s="1" customFormat="1" ht="15" customHeight="1">
      <c r="B89" s="355"/>
      <c r="C89" s="330" t="s">
        <v>676</v>
      </c>
      <c r="D89" s="330"/>
      <c r="E89" s="330"/>
      <c r="F89" s="353" t="s">
        <v>659</v>
      </c>
      <c r="G89" s="354"/>
      <c r="H89" s="330" t="s">
        <v>677</v>
      </c>
      <c r="I89" s="330" t="s">
        <v>655</v>
      </c>
      <c r="J89" s="330">
        <v>20</v>
      </c>
      <c r="K89" s="344"/>
    </row>
    <row r="90" s="1" customFormat="1" ht="15" customHeight="1">
      <c r="B90" s="355"/>
      <c r="C90" s="330" t="s">
        <v>678</v>
      </c>
      <c r="D90" s="330"/>
      <c r="E90" s="330"/>
      <c r="F90" s="353" t="s">
        <v>659</v>
      </c>
      <c r="G90" s="354"/>
      <c r="H90" s="330" t="s">
        <v>679</v>
      </c>
      <c r="I90" s="330" t="s">
        <v>655</v>
      </c>
      <c r="J90" s="330">
        <v>50</v>
      </c>
      <c r="K90" s="344"/>
    </row>
    <row r="91" s="1" customFormat="1" ht="15" customHeight="1">
      <c r="B91" s="355"/>
      <c r="C91" s="330" t="s">
        <v>680</v>
      </c>
      <c r="D91" s="330"/>
      <c r="E91" s="330"/>
      <c r="F91" s="353" t="s">
        <v>659</v>
      </c>
      <c r="G91" s="354"/>
      <c r="H91" s="330" t="s">
        <v>680</v>
      </c>
      <c r="I91" s="330" t="s">
        <v>655</v>
      </c>
      <c r="J91" s="330">
        <v>50</v>
      </c>
      <c r="K91" s="344"/>
    </row>
    <row r="92" s="1" customFormat="1" ht="15" customHeight="1">
      <c r="B92" s="355"/>
      <c r="C92" s="330" t="s">
        <v>681</v>
      </c>
      <c r="D92" s="330"/>
      <c r="E92" s="330"/>
      <c r="F92" s="353" t="s">
        <v>659</v>
      </c>
      <c r="G92" s="354"/>
      <c r="H92" s="330" t="s">
        <v>682</v>
      </c>
      <c r="I92" s="330" t="s">
        <v>655</v>
      </c>
      <c r="J92" s="330">
        <v>255</v>
      </c>
      <c r="K92" s="344"/>
    </row>
    <row r="93" s="1" customFormat="1" ht="15" customHeight="1">
      <c r="B93" s="355"/>
      <c r="C93" s="330" t="s">
        <v>683</v>
      </c>
      <c r="D93" s="330"/>
      <c r="E93" s="330"/>
      <c r="F93" s="353" t="s">
        <v>653</v>
      </c>
      <c r="G93" s="354"/>
      <c r="H93" s="330" t="s">
        <v>684</v>
      </c>
      <c r="I93" s="330" t="s">
        <v>685</v>
      </c>
      <c r="J93" s="330"/>
      <c r="K93" s="344"/>
    </row>
    <row r="94" s="1" customFormat="1" ht="15" customHeight="1">
      <c r="B94" s="355"/>
      <c r="C94" s="330" t="s">
        <v>686</v>
      </c>
      <c r="D94" s="330"/>
      <c r="E94" s="330"/>
      <c r="F94" s="353" t="s">
        <v>653</v>
      </c>
      <c r="G94" s="354"/>
      <c r="H94" s="330" t="s">
        <v>687</v>
      </c>
      <c r="I94" s="330" t="s">
        <v>688</v>
      </c>
      <c r="J94" s="330"/>
      <c r="K94" s="344"/>
    </row>
    <row r="95" s="1" customFormat="1" ht="15" customHeight="1">
      <c r="B95" s="355"/>
      <c r="C95" s="330" t="s">
        <v>689</v>
      </c>
      <c r="D95" s="330"/>
      <c r="E95" s="330"/>
      <c r="F95" s="353" t="s">
        <v>653</v>
      </c>
      <c r="G95" s="354"/>
      <c r="H95" s="330" t="s">
        <v>689</v>
      </c>
      <c r="I95" s="330" t="s">
        <v>688</v>
      </c>
      <c r="J95" s="330"/>
      <c r="K95" s="344"/>
    </row>
    <row r="96" s="1" customFormat="1" ht="15" customHeight="1">
      <c r="B96" s="355"/>
      <c r="C96" s="330" t="s">
        <v>38</v>
      </c>
      <c r="D96" s="330"/>
      <c r="E96" s="330"/>
      <c r="F96" s="353" t="s">
        <v>653</v>
      </c>
      <c r="G96" s="354"/>
      <c r="H96" s="330" t="s">
        <v>690</v>
      </c>
      <c r="I96" s="330" t="s">
        <v>688</v>
      </c>
      <c r="J96" s="330"/>
      <c r="K96" s="344"/>
    </row>
    <row r="97" s="1" customFormat="1" ht="15" customHeight="1">
      <c r="B97" s="355"/>
      <c r="C97" s="330" t="s">
        <v>48</v>
      </c>
      <c r="D97" s="330"/>
      <c r="E97" s="330"/>
      <c r="F97" s="353" t="s">
        <v>653</v>
      </c>
      <c r="G97" s="354"/>
      <c r="H97" s="330" t="s">
        <v>691</v>
      </c>
      <c r="I97" s="330" t="s">
        <v>688</v>
      </c>
      <c r="J97" s="330"/>
      <c r="K97" s="344"/>
    </row>
    <row r="98" s="1" customFormat="1" ht="15" customHeight="1">
      <c r="B98" s="358"/>
      <c r="C98" s="359"/>
      <c r="D98" s="359"/>
      <c r="E98" s="359"/>
      <c r="F98" s="359"/>
      <c r="G98" s="359"/>
      <c r="H98" s="359"/>
      <c r="I98" s="359"/>
      <c r="J98" s="359"/>
      <c r="K98" s="360"/>
    </row>
    <row r="99" s="1" customFormat="1" ht="18.75" customHeight="1">
      <c r="B99" s="361"/>
      <c r="C99" s="362"/>
      <c r="D99" s="362"/>
      <c r="E99" s="362"/>
      <c r="F99" s="362"/>
      <c r="G99" s="362"/>
      <c r="H99" s="362"/>
      <c r="I99" s="362"/>
      <c r="J99" s="362"/>
      <c r="K99" s="361"/>
    </row>
    <row r="100" s="1" customFormat="1" ht="18.75" customHeight="1">
      <c r="B100" s="338"/>
      <c r="C100" s="338"/>
      <c r="D100" s="338"/>
      <c r="E100" s="338"/>
      <c r="F100" s="338"/>
      <c r="G100" s="338"/>
      <c r="H100" s="338"/>
      <c r="I100" s="338"/>
      <c r="J100" s="338"/>
      <c r="K100" s="338"/>
    </row>
    <row r="101" s="1" customFormat="1" ht="7.5" customHeight="1">
      <c r="B101" s="339"/>
      <c r="C101" s="340"/>
      <c r="D101" s="340"/>
      <c r="E101" s="340"/>
      <c r="F101" s="340"/>
      <c r="G101" s="340"/>
      <c r="H101" s="340"/>
      <c r="I101" s="340"/>
      <c r="J101" s="340"/>
      <c r="K101" s="341"/>
    </row>
    <row r="102" s="1" customFormat="1" ht="45" customHeight="1">
      <c r="B102" s="342"/>
      <c r="C102" s="343" t="s">
        <v>692</v>
      </c>
      <c r="D102" s="343"/>
      <c r="E102" s="343"/>
      <c r="F102" s="343"/>
      <c r="G102" s="343"/>
      <c r="H102" s="343"/>
      <c r="I102" s="343"/>
      <c r="J102" s="343"/>
      <c r="K102" s="344"/>
    </row>
    <row r="103" s="1" customFormat="1" ht="17.25" customHeight="1">
      <c r="B103" s="342"/>
      <c r="C103" s="345" t="s">
        <v>647</v>
      </c>
      <c r="D103" s="345"/>
      <c r="E103" s="345"/>
      <c r="F103" s="345" t="s">
        <v>648</v>
      </c>
      <c r="G103" s="346"/>
      <c r="H103" s="345" t="s">
        <v>54</v>
      </c>
      <c r="I103" s="345" t="s">
        <v>57</v>
      </c>
      <c r="J103" s="345" t="s">
        <v>649</v>
      </c>
      <c r="K103" s="344"/>
    </row>
    <row r="104" s="1" customFormat="1" ht="17.25" customHeight="1">
      <c r="B104" s="342"/>
      <c r="C104" s="347" t="s">
        <v>650</v>
      </c>
      <c r="D104" s="347"/>
      <c r="E104" s="347"/>
      <c r="F104" s="348" t="s">
        <v>651</v>
      </c>
      <c r="G104" s="349"/>
      <c r="H104" s="347"/>
      <c r="I104" s="347"/>
      <c r="J104" s="347" t="s">
        <v>652</v>
      </c>
      <c r="K104" s="344"/>
    </row>
    <row r="105" s="1" customFormat="1" ht="5.25" customHeight="1">
      <c r="B105" s="342"/>
      <c r="C105" s="345"/>
      <c r="D105" s="345"/>
      <c r="E105" s="345"/>
      <c r="F105" s="345"/>
      <c r="G105" s="363"/>
      <c r="H105" s="345"/>
      <c r="I105" s="345"/>
      <c r="J105" s="345"/>
      <c r="K105" s="344"/>
    </row>
    <row r="106" s="1" customFormat="1" ht="15" customHeight="1">
      <c r="B106" s="342"/>
      <c r="C106" s="330" t="s">
        <v>53</v>
      </c>
      <c r="D106" s="352"/>
      <c r="E106" s="352"/>
      <c r="F106" s="353" t="s">
        <v>653</v>
      </c>
      <c r="G106" s="330"/>
      <c r="H106" s="330" t="s">
        <v>693</v>
      </c>
      <c r="I106" s="330" t="s">
        <v>655</v>
      </c>
      <c r="J106" s="330">
        <v>20</v>
      </c>
      <c r="K106" s="344"/>
    </row>
    <row r="107" s="1" customFormat="1" ht="15" customHeight="1">
      <c r="B107" s="342"/>
      <c r="C107" s="330" t="s">
        <v>656</v>
      </c>
      <c r="D107" s="330"/>
      <c r="E107" s="330"/>
      <c r="F107" s="353" t="s">
        <v>653</v>
      </c>
      <c r="G107" s="330"/>
      <c r="H107" s="330" t="s">
        <v>693</v>
      </c>
      <c r="I107" s="330" t="s">
        <v>655</v>
      </c>
      <c r="J107" s="330">
        <v>120</v>
      </c>
      <c r="K107" s="344"/>
    </row>
    <row r="108" s="1" customFormat="1" ht="15" customHeight="1">
      <c r="B108" s="355"/>
      <c r="C108" s="330" t="s">
        <v>658</v>
      </c>
      <c r="D108" s="330"/>
      <c r="E108" s="330"/>
      <c r="F108" s="353" t="s">
        <v>659</v>
      </c>
      <c r="G108" s="330"/>
      <c r="H108" s="330" t="s">
        <v>693</v>
      </c>
      <c r="I108" s="330" t="s">
        <v>655</v>
      </c>
      <c r="J108" s="330">
        <v>50</v>
      </c>
      <c r="K108" s="344"/>
    </row>
    <row r="109" s="1" customFormat="1" ht="15" customHeight="1">
      <c r="B109" s="355"/>
      <c r="C109" s="330" t="s">
        <v>661</v>
      </c>
      <c r="D109" s="330"/>
      <c r="E109" s="330"/>
      <c r="F109" s="353" t="s">
        <v>653</v>
      </c>
      <c r="G109" s="330"/>
      <c r="H109" s="330" t="s">
        <v>693</v>
      </c>
      <c r="I109" s="330" t="s">
        <v>663</v>
      </c>
      <c r="J109" s="330"/>
      <c r="K109" s="344"/>
    </row>
    <row r="110" s="1" customFormat="1" ht="15" customHeight="1">
      <c r="B110" s="355"/>
      <c r="C110" s="330" t="s">
        <v>672</v>
      </c>
      <c r="D110" s="330"/>
      <c r="E110" s="330"/>
      <c r="F110" s="353" t="s">
        <v>659</v>
      </c>
      <c r="G110" s="330"/>
      <c r="H110" s="330" t="s">
        <v>693</v>
      </c>
      <c r="I110" s="330" t="s">
        <v>655</v>
      </c>
      <c r="J110" s="330">
        <v>50</v>
      </c>
      <c r="K110" s="344"/>
    </row>
    <row r="111" s="1" customFormat="1" ht="15" customHeight="1">
      <c r="B111" s="355"/>
      <c r="C111" s="330" t="s">
        <v>680</v>
      </c>
      <c r="D111" s="330"/>
      <c r="E111" s="330"/>
      <c r="F111" s="353" t="s">
        <v>659</v>
      </c>
      <c r="G111" s="330"/>
      <c r="H111" s="330" t="s">
        <v>693</v>
      </c>
      <c r="I111" s="330" t="s">
        <v>655</v>
      </c>
      <c r="J111" s="330">
        <v>50</v>
      </c>
      <c r="K111" s="344"/>
    </row>
    <row r="112" s="1" customFormat="1" ht="15" customHeight="1">
      <c r="B112" s="355"/>
      <c r="C112" s="330" t="s">
        <v>678</v>
      </c>
      <c r="D112" s="330"/>
      <c r="E112" s="330"/>
      <c r="F112" s="353" t="s">
        <v>659</v>
      </c>
      <c r="G112" s="330"/>
      <c r="H112" s="330" t="s">
        <v>693</v>
      </c>
      <c r="I112" s="330" t="s">
        <v>655</v>
      </c>
      <c r="J112" s="330">
        <v>50</v>
      </c>
      <c r="K112" s="344"/>
    </row>
    <row r="113" s="1" customFormat="1" ht="15" customHeight="1">
      <c r="B113" s="355"/>
      <c r="C113" s="330" t="s">
        <v>53</v>
      </c>
      <c r="D113" s="330"/>
      <c r="E113" s="330"/>
      <c r="F113" s="353" t="s">
        <v>653</v>
      </c>
      <c r="G113" s="330"/>
      <c r="H113" s="330" t="s">
        <v>694</v>
      </c>
      <c r="I113" s="330" t="s">
        <v>655</v>
      </c>
      <c r="J113" s="330">
        <v>20</v>
      </c>
      <c r="K113" s="344"/>
    </row>
    <row r="114" s="1" customFormat="1" ht="15" customHeight="1">
      <c r="B114" s="355"/>
      <c r="C114" s="330" t="s">
        <v>695</v>
      </c>
      <c r="D114" s="330"/>
      <c r="E114" s="330"/>
      <c r="F114" s="353" t="s">
        <v>653</v>
      </c>
      <c r="G114" s="330"/>
      <c r="H114" s="330" t="s">
        <v>696</v>
      </c>
      <c r="I114" s="330" t="s">
        <v>655</v>
      </c>
      <c r="J114" s="330">
        <v>120</v>
      </c>
      <c r="K114" s="344"/>
    </row>
    <row r="115" s="1" customFormat="1" ht="15" customHeight="1">
      <c r="B115" s="355"/>
      <c r="C115" s="330" t="s">
        <v>38</v>
      </c>
      <c r="D115" s="330"/>
      <c r="E115" s="330"/>
      <c r="F115" s="353" t="s">
        <v>653</v>
      </c>
      <c r="G115" s="330"/>
      <c r="H115" s="330" t="s">
        <v>697</v>
      </c>
      <c r="I115" s="330" t="s">
        <v>688</v>
      </c>
      <c r="J115" s="330"/>
      <c r="K115" s="344"/>
    </row>
    <row r="116" s="1" customFormat="1" ht="15" customHeight="1">
      <c r="B116" s="355"/>
      <c r="C116" s="330" t="s">
        <v>48</v>
      </c>
      <c r="D116" s="330"/>
      <c r="E116" s="330"/>
      <c r="F116" s="353" t="s">
        <v>653</v>
      </c>
      <c r="G116" s="330"/>
      <c r="H116" s="330" t="s">
        <v>698</v>
      </c>
      <c r="I116" s="330" t="s">
        <v>688</v>
      </c>
      <c r="J116" s="330"/>
      <c r="K116" s="344"/>
    </row>
    <row r="117" s="1" customFormat="1" ht="15" customHeight="1">
      <c r="B117" s="355"/>
      <c r="C117" s="330" t="s">
        <v>57</v>
      </c>
      <c r="D117" s="330"/>
      <c r="E117" s="330"/>
      <c r="F117" s="353" t="s">
        <v>653</v>
      </c>
      <c r="G117" s="330"/>
      <c r="H117" s="330" t="s">
        <v>699</v>
      </c>
      <c r="I117" s="330" t="s">
        <v>700</v>
      </c>
      <c r="J117" s="330"/>
      <c r="K117" s="344"/>
    </row>
    <row r="118" s="1" customFormat="1" ht="15" customHeight="1">
      <c r="B118" s="358"/>
      <c r="C118" s="364"/>
      <c r="D118" s="364"/>
      <c r="E118" s="364"/>
      <c r="F118" s="364"/>
      <c r="G118" s="364"/>
      <c r="H118" s="364"/>
      <c r="I118" s="364"/>
      <c r="J118" s="364"/>
      <c r="K118" s="360"/>
    </row>
    <row r="119" s="1" customFormat="1" ht="18.75" customHeight="1">
      <c r="B119" s="365"/>
      <c r="C119" s="366"/>
      <c r="D119" s="366"/>
      <c r="E119" s="366"/>
      <c r="F119" s="367"/>
      <c r="G119" s="366"/>
      <c r="H119" s="366"/>
      <c r="I119" s="366"/>
      <c r="J119" s="366"/>
      <c r="K119" s="365"/>
    </row>
    <row r="120" s="1" customFormat="1" ht="18.75" customHeight="1">
      <c r="B120" s="338"/>
      <c r="C120" s="338"/>
      <c r="D120" s="338"/>
      <c r="E120" s="338"/>
      <c r="F120" s="338"/>
      <c r="G120" s="338"/>
      <c r="H120" s="338"/>
      <c r="I120" s="338"/>
      <c r="J120" s="338"/>
      <c r="K120" s="338"/>
    </row>
    <row r="121" s="1" customFormat="1" ht="7.5" customHeight="1">
      <c r="B121" s="368"/>
      <c r="C121" s="369"/>
      <c r="D121" s="369"/>
      <c r="E121" s="369"/>
      <c r="F121" s="369"/>
      <c r="G121" s="369"/>
      <c r="H121" s="369"/>
      <c r="I121" s="369"/>
      <c r="J121" s="369"/>
      <c r="K121" s="370"/>
    </row>
    <row r="122" s="1" customFormat="1" ht="45" customHeight="1">
      <c r="B122" s="371"/>
      <c r="C122" s="321" t="s">
        <v>701</v>
      </c>
      <c r="D122" s="321"/>
      <c r="E122" s="321"/>
      <c r="F122" s="321"/>
      <c r="G122" s="321"/>
      <c r="H122" s="321"/>
      <c r="I122" s="321"/>
      <c r="J122" s="321"/>
      <c r="K122" s="372"/>
    </row>
    <row r="123" s="1" customFormat="1" ht="17.25" customHeight="1">
      <c r="B123" s="373"/>
      <c r="C123" s="345" t="s">
        <v>647</v>
      </c>
      <c r="D123" s="345"/>
      <c r="E123" s="345"/>
      <c r="F123" s="345" t="s">
        <v>648</v>
      </c>
      <c r="G123" s="346"/>
      <c r="H123" s="345" t="s">
        <v>54</v>
      </c>
      <c r="I123" s="345" t="s">
        <v>57</v>
      </c>
      <c r="J123" s="345" t="s">
        <v>649</v>
      </c>
      <c r="K123" s="374"/>
    </row>
    <row r="124" s="1" customFormat="1" ht="17.25" customHeight="1">
      <c r="B124" s="373"/>
      <c r="C124" s="347" t="s">
        <v>650</v>
      </c>
      <c r="D124" s="347"/>
      <c r="E124" s="347"/>
      <c r="F124" s="348" t="s">
        <v>651</v>
      </c>
      <c r="G124" s="349"/>
      <c r="H124" s="347"/>
      <c r="I124" s="347"/>
      <c r="J124" s="347" t="s">
        <v>652</v>
      </c>
      <c r="K124" s="374"/>
    </row>
    <row r="125" s="1" customFormat="1" ht="5.25" customHeight="1">
      <c r="B125" s="375"/>
      <c r="C125" s="350"/>
      <c r="D125" s="350"/>
      <c r="E125" s="350"/>
      <c r="F125" s="350"/>
      <c r="G125" s="376"/>
      <c r="H125" s="350"/>
      <c r="I125" s="350"/>
      <c r="J125" s="350"/>
      <c r="K125" s="377"/>
    </row>
    <row r="126" s="1" customFormat="1" ht="15" customHeight="1">
      <c r="B126" s="375"/>
      <c r="C126" s="330" t="s">
        <v>656</v>
      </c>
      <c r="D126" s="352"/>
      <c r="E126" s="352"/>
      <c r="F126" s="353" t="s">
        <v>653</v>
      </c>
      <c r="G126" s="330"/>
      <c r="H126" s="330" t="s">
        <v>693</v>
      </c>
      <c r="I126" s="330" t="s">
        <v>655</v>
      </c>
      <c r="J126" s="330">
        <v>120</v>
      </c>
      <c r="K126" s="378"/>
    </row>
    <row r="127" s="1" customFormat="1" ht="15" customHeight="1">
      <c r="B127" s="375"/>
      <c r="C127" s="330" t="s">
        <v>702</v>
      </c>
      <c r="D127" s="330"/>
      <c r="E127" s="330"/>
      <c r="F127" s="353" t="s">
        <v>653</v>
      </c>
      <c r="G127" s="330"/>
      <c r="H127" s="330" t="s">
        <v>703</v>
      </c>
      <c r="I127" s="330" t="s">
        <v>655</v>
      </c>
      <c r="J127" s="330" t="s">
        <v>704</v>
      </c>
      <c r="K127" s="378"/>
    </row>
    <row r="128" s="1" customFormat="1" ht="15" customHeight="1">
      <c r="B128" s="375"/>
      <c r="C128" s="330" t="s">
        <v>601</v>
      </c>
      <c r="D128" s="330"/>
      <c r="E128" s="330"/>
      <c r="F128" s="353" t="s">
        <v>653</v>
      </c>
      <c r="G128" s="330"/>
      <c r="H128" s="330" t="s">
        <v>705</v>
      </c>
      <c r="I128" s="330" t="s">
        <v>655</v>
      </c>
      <c r="J128" s="330" t="s">
        <v>704</v>
      </c>
      <c r="K128" s="378"/>
    </row>
    <row r="129" s="1" customFormat="1" ht="15" customHeight="1">
      <c r="B129" s="375"/>
      <c r="C129" s="330" t="s">
        <v>664</v>
      </c>
      <c r="D129" s="330"/>
      <c r="E129" s="330"/>
      <c r="F129" s="353" t="s">
        <v>659</v>
      </c>
      <c r="G129" s="330"/>
      <c r="H129" s="330" t="s">
        <v>665</v>
      </c>
      <c r="I129" s="330" t="s">
        <v>655</v>
      </c>
      <c r="J129" s="330">
        <v>15</v>
      </c>
      <c r="K129" s="378"/>
    </row>
    <row r="130" s="1" customFormat="1" ht="15" customHeight="1">
      <c r="B130" s="375"/>
      <c r="C130" s="356" t="s">
        <v>666</v>
      </c>
      <c r="D130" s="356"/>
      <c r="E130" s="356"/>
      <c r="F130" s="357" t="s">
        <v>659</v>
      </c>
      <c r="G130" s="356"/>
      <c r="H130" s="356" t="s">
        <v>667</v>
      </c>
      <c r="I130" s="356" t="s">
        <v>655</v>
      </c>
      <c r="J130" s="356">
        <v>15</v>
      </c>
      <c r="K130" s="378"/>
    </row>
    <row r="131" s="1" customFormat="1" ht="15" customHeight="1">
      <c r="B131" s="375"/>
      <c r="C131" s="356" t="s">
        <v>668</v>
      </c>
      <c r="D131" s="356"/>
      <c r="E131" s="356"/>
      <c r="F131" s="357" t="s">
        <v>659</v>
      </c>
      <c r="G131" s="356"/>
      <c r="H131" s="356" t="s">
        <v>669</v>
      </c>
      <c r="I131" s="356" t="s">
        <v>655</v>
      </c>
      <c r="J131" s="356">
        <v>20</v>
      </c>
      <c r="K131" s="378"/>
    </row>
    <row r="132" s="1" customFormat="1" ht="15" customHeight="1">
      <c r="B132" s="375"/>
      <c r="C132" s="356" t="s">
        <v>670</v>
      </c>
      <c r="D132" s="356"/>
      <c r="E132" s="356"/>
      <c r="F132" s="357" t="s">
        <v>659</v>
      </c>
      <c r="G132" s="356"/>
      <c r="H132" s="356" t="s">
        <v>671</v>
      </c>
      <c r="I132" s="356" t="s">
        <v>655</v>
      </c>
      <c r="J132" s="356">
        <v>20</v>
      </c>
      <c r="K132" s="378"/>
    </row>
    <row r="133" s="1" customFormat="1" ht="15" customHeight="1">
      <c r="B133" s="375"/>
      <c r="C133" s="330" t="s">
        <v>658</v>
      </c>
      <c r="D133" s="330"/>
      <c r="E133" s="330"/>
      <c r="F133" s="353" t="s">
        <v>659</v>
      </c>
      <c r="G133" s="330"/>
      <c r="H133" s="330" t="s">
        <v>693</v>
      </c>
      <c r="I133" s="330" t="s">
        <v>655</v>
      </c>
      <c r="J133" s="330">
        <v>50</v>
      </c>
      <c r="K133" s="378"/>
    </row>
    <row r="134" s="1" customFormat="1" ht="15" customHeight="1">
      <c r="B134" s="375"/>
      <c r="C134" s="330" t="s">
        <v>672</v>
      </c>
      <c r="D134" s="330"/>
      <c r="E134" s="330"/>
      <c r="F134" s="353" t="s">
        <v>659</v>
      </c>
      <c r="G134" s="330"/>
      <c r="H134" s="330" t="s">
        <v>693</v>
      </c>
      <c r="I134" s="330" t="s">
        <v>655</v>
      </c>
      <c r="J134" s="330">
        <v>50</v>
      </c>
      <c r="K134" s="378"/>
    </row>
    <row r="135" s="1" customFormat="1" ht="15" customHeight="1">
      <c r="B135" s="375"/>
      <c r="C135" s="330" t="s">
        <v>678</v>
      </c>
      <c r="D135" s="330"/>
      <c r="E135" s="330"/>
      <c r="F135" s="353" t="s">
        <v>659</v>
      </c>
      <c r="G135" s="330"/>
      <c r="H135" s="330" t="s">
        <v>693</v>
      </c>
      <c r="I135" s="330" t="s">
        <v>655</v>
      </c>
      <c r="J135" s="330">
        <v>50</v>
      </c>
      <c r="K135" s="378"/>
    </row>
    <row r="136" s="1" customFormat="1" ht="15" customHeight="1">
      <c r="B136" s="375"/>
      <c r="C136" s="330" t="s">
        <v>680</v>
      </c>
      <c r="D136" s="330"/>
      <c r="E136" s="330"/>
      <c r="F136" s="353" t="s">
        <v>659</v>
      </c>
      <c r="G136" s="330"/>
      <c r="H136" s="330" t="s">
        <v>693</v>
      </c>
      <c r="I136" s="330" t="s">
        <v>655</v>
      </c>
      <c r="J136" s="330">
        <v>50</v>
      </c>
      <c r="K136" s="378"/>
    </row>
    <row r="137" s="1" customFormat="1" ht="15" customHeight="1">
      <c r="B137" s="375"/>
      <c r="C137" s="330" t="s">
        <v>681</v>
      </c>
      <c r="D137" s="330"/>
      <c r="E137" s="330"/>
      <c r="F137" s="353" t="s">
        <v>659</v>
      </c>
      <c r="G137" s="330"/>
      <c r="H137" s="330" t="s">
        <v>706</v>
      </c>
      <c r="I137" s="330" t="s">
        <v>655</v>
      </c>
      <c r="J137" s="330">
        <v>255</v>
      </c>
      <c r="K137" s="378"/>
    </row>
    <row r="138" s="1" customFormat="1" ht="15" customHeight="1">
      <c r="B138" s="375"/>
      <c r="C138" s="330" t="s">
        <v>683</v>
      </c>
      <c r="D138" s="330"/>
      <c r="E138" s="330"/>
      <c r="F138" s="353" t="s">
        <v>653</v>
      </c>
      <c r="G138" s="330"/>
      <c r="H138" s="330" t="s">
        <v>707</v>
      </c>
      <c r="I138" s="330" t="s">
        <v>685</v>
      </c>
      <c r="J138" s="330"/>
      <c r="K138" s="378"/>
    </row>
    <row r="139" s="1" customFormat="1" ht="15" customHeight="1">
      <c r="B139" s="375"/>
      <c r="C139" s="330" t="s">
        <v>686</v>
      </c>
      <c r="D139" s="330"/>
      <c r="E139" s="330"/>
      <c r="F139" s="353" t="s">
        <v>653</v>
      </c>
      <c r="G139" s="330"/>
      <c r="H139" s="330" t="s">
        <v>708</v>
      </c>
      <c r="I139" s="330" t="s">
        <v>688</v>
      </c>
      <c r="J139" s="330"/>
      <c r="K139" s="378"/>
    </row>
    <row r="140" s="1" customFormat="1" ht="15" customHeight="1">
      <c r="B140" s="375"/>
      <c r="C140" s="330" t="s">
        <v>689</v>
      </c>
      <c r="D140" s="330"/>
      <c r="E140" s="330"/>
      <c r="F140" s="353" t="s">
        <v>653</v>
      </c>
      <c r="G140" s="330"/>
      <c r="H140" s="330" t="s">
        <v>689</v>
      </c>
      <c r="I140" s="330" t="s">
        <v>688</v>
      </c>
      <c r="J140" s="330"/>
      <c r="K140" s="378"/>
    </row>
    <row r="141" s="1" customFormat="1" ht="15" customHeight="1">
      <c r="B141" s="375"/>
      <c r="C141" s="330" t="s">
        <v>38</v>
      </c>
      <c r="D141" s="330"/>
      <c r="E141" s="330"/>
      <c r="F141" s="353" t="s">
        <v>653</v>
      </c>
      <c r="G141" s="330"/>
      <c r="H141" s="330" t="s">
        <v>709</v>
      </c>
      <c r="I141" s="330" t="s">
        <v>688</v>
      </c>
      <c r="J141" s="330"/>
      <c r="K141" s="378"/>
    </row>
    <row r="142" s="1" customFormat="1" ht="15" customHeight="1">
      <c r="B142" s="375"/>
      <c r="C142" s="330" t="s">
        <v>710</v>
      </c>
      <c r="D142" s="330"/>
      <c r="E142" s="330"/>
      <c r="F142" s="353" t="s">
        <v>653</v>
      </c>
      <c r="G142" s="330"/>
      <c r="H142" s="330" t="s">
        <v>711</v>
      </c>
      <c r="I142" s="330" t="s">
        <v>688</v>
      </c>
      <c r="J142" s="330"/>
      <c r="K142" s="378"/>
    </row>
    <row r="143" s="1" customFormat="1" ht="15" customHeight="1">
      <c r="B143" s="379"/>
      <c r="C143" s="380"/>
      <c r="D143" s="380"/>
      <c r="E143" s="380"/>
      <c r="F143" s="380"/>
      <c r="G143" s="380"/>
      <c r="H143" s="380"/>
      <c r="I143" s="380"/>
      <c r="J143" s="380"/>
      <c r="K143" s="381"/>
    </row>
    <row r="144" s="1" customFormat="1" ht="18.75" customHeight="1">
      <c r="B144" s="366"/>
      <c r="C144" s="366"/>
      <c r="D144" s="366"/>
      <c r="E144" s="366"/>
      <c r="F144" s="367"/>
      <c r="G144" s="366"/>
      <c r="H144" s="366"/>
      <c r="I144" s="366"/>
      <c r="J144" s="366"/>
      <c r="K144" s="366"/>
    </row>
    <row r="145" s="1" customFormat="1" ht="18.75" customHeight="1">
      <c r="B145" s="338"/>
      <c r="C145" s="338"/>
      <c r="D145" s="338"/>
      <c r="E145" s="338"/>
      <c r="F145" s="338"/>
      <c r="G145" s="338"/>
      <c r="H145" s="338"/>
      <c r="I145" s="338"/>
      <c r="J145" s="338"/>
      <c r="K145" s="338"/>
    </row>
    <row r="146" s="1" customFormat="1" ht="7.5" customHeight="1">
      <c r="B146" s="339"/>
      <c r="C146" s="340"/>
      <c r="D146" s="340"/>
      <c r="E146" s="340"/>
      <c r="F146" s="340"/>
      <c r="G146" s="340"/>
      <c r="H146" s="340"/>
      <c r="I146" s="340"/>
      <c r="J146" s="340"/>
      <c r="K146" s="341"/>
    </row>
    <row r="147" s="1" customFormat="1" ht="45" customHeight="1">
      <c r="B147" s="342"/>
      <c r="C147" s="343" t="s">
        <v>712</v>
      </c>
      <c r="D147" s="343"/>
      <c r="E147" s="343"/>
      <c r="F147" s="343"/>
      <c r="G147" s="343"/>
      <c r="H147" s="343"/>
      <c r="I147" s="343"/>
      <c r="J147" s="343"/>
      <c r="K147" s="344"/>
    </row>
    <row r="148" s="1" customFormat="1" ht="17.25" customHeight="1">
      <c r="B148" s="342"/>
      <c r="C148" s="345" t="s">
        <v>647</v>
      </c>
      <c r="D148" s="345"/>
      <c r="E148" s="345"/>
      <c r="F148" s="345" t="s">
        <v>648</v>
      </c>
      <c r="G148" s="346"/>
      <c r="H148" s="345" t="s">
        <v>54</v>
      </c>
      <c r="I148" s="345" t="s">
        <v>57</v>
      </c>
      <c r="J148" s="345" t="s">
        <v>649</v>
      </c>
      <c r="K148" s="344"/>
    </row>
    <row r="149" s="1" customFormat="1" ht="17.25" customHeight="1">
      <c r="B149" s="342"/>
      <c r="C149" s="347" t="s">
        <v>650</v>
      </c>
      <c r="D149" s="347"/>
      <c r="E149" s="347"/>
      <c r="F149" s="348" t="s">
        <v>651</v>
      </c>
      <c r="G149" s="349"/>
      <c r="H149" s="347"/>
      <c r="I149" s="347"/>
      <c r="J149" s="347" t="s">
        <v>652</v>
      </c>
      <c r="K149" s="344"/>
    </row>
    <row r="150" s="1" customFormat="1" ht="5.25" customHeight="1">
      <c r="B150" s="355"/>
      <c r="C150" s="350"/>
      <c r="D150" s="350"/>
      <c r="E150" s="350"/>
      <c r="F150" s="350"/>
      <c r="G150" s="351"/>
      <c r="H150" s="350"/>
      <c r="I150" s="350"/>
      <c r="J150" s="350"/>
      <c r="K150" s="378"/>
    </row>
    <row r="151" s="1" customFormat="1" ht="15" customHeight="1">
      <c r="B151" s="355"/>
      <c r="C151" s="382" t="s">
        <v>656</v>
      </c>
      <c r="D151" s="330"/>
      <c r="E151" s="330"/>
      <c r="F151" s="383" t="s">
        <v>653</v>
      </c>
      <c r="G151" s="330"/>
      <c r="H151" s="382" t="s">
        <v>693</v>
      </c>
      <c r="I151" s="382" t="s">
        <v>655</v>
      </c>
      <c r="J151" s="382">
        <v>120</v>
      </c>
      <c r="K151" s="378"/>
    </row>
    <row r="152" s="1" customFormat="1" ht="15" customHeight="1">
      <c r="B152" s="355"/>
      <c r="C152" s="382" t="s">
        <v>702</v>
      </c>
      <c r="D152" s="330"/>
      <c r="E152" s="330"/>
      <c r="F152" s="383" t="s">
        <v>653</v>
      </c>
      <c r="G152" s="330"/>
      <c r="H152" s="382" t="s">
        <v>713</v>
      </c>
      <c r="I152" s="382" t="s">
        <v>655</v>
      </c>
      <c r="J152" s="382" t="s">
        <v>704</v>
      </c>
      <c r="K152" s="378"/>
    </row>
    <row r="153" s="1" customFormat="1" ht="15" customHeight="1">
      <c r="B153" s="355"/>
      <c r="C153" s="382" t="s">
        <v>601</v>
      </c>
      <c r="D153" s="330"/>
      <c r="E153" s="330"/>
      <c r="F153" s="383" t="s">
        <v>653</v>
      </c>
      <c r="G153" s="330"/>
      <c r="H153" s="382" t="s">
        <v>714</v>
      </c>
      <c r="I153" s="382" t="s">
        <v>655</v>
      </c>
      <c r="J153" s="382" t="s">
        <v>704</v>
      </c>
      <c r="K153" s="378"/>
    </row>
    <row r="154" s="1" customFormat="1" ht="15" customHeight="1">
      <c r="B154" s="355"/>
      <c r="C154" s="382" t="s">
        <v>658</v>
      </c>
      <c r="D154" s="330"/>
      <c r="E154" s="330"/>
      <c r="F154" s="383" t="s">
        <v>659</v>
      </c>
      <c r="G154" s="330"/>
      <c r="H154" s="382" t="s">
        <v>693</v>
      </c>
      <c r="I154" s="382" t="s">
        <v>655</v>
      </c>
      <c r="J154" s="382">
        <v>50</v>
      </c>
      <c r="K154" s="378"/>
    </row>
    <row r="155" s="1" customFormat="1" ht="15" customHeight="1">
      <c r="B155" s="355"/>
      <c r="C155" s="382" t="s">
        <v>661</v>
      </c>
      <c r="D155" s="330"/>
      <c r="E155" s="330"/>
      <c r="F155" s="383" t="s">
        <v>653</v>
      </c>
      <c r="G155" s="330"/>
      <c r="H155" s="382" t="s">
        <v>693</v>
      </c>
      <c r="I155" s="382" t="s">
        <v>663</v>
      </c>
      <c r="J155" s="382"/>
      <c r="K155" s="378"/>
    </row>
    <row r="156" s="1" customFormat="1" ht="15" customHeight="1">
      <c r="B156" s="355"/>
      <c r="C156" s="382" t="s">
        <v>672</v>
      </c>
      <c r="D156" s="330"/>
      <c r="E156" s="330"/>
      <c r="F156" s="383" t="s">
        <v>659</v>
      </c>
      <c r="G156" s="330"/>
      <c r="H156" s="382" t="s">
        <v>693</v>
      </c>
      <c r="I156" s="382" t="s">
        <v>655</v>
      </c>
      <c r="J156" s="382">
        <v>50</v>
      </c>
      <c r="K156" s="378"/>
    </row>
    <row r="157" s="1" customFormat="1" ht="15" customHeight="1">
      <c r="B157" s="355"/>
      <c r="C157" s="382" t="s">
        <v>680</v>
      </c>
      <c r="D157" s="330"/>
      <c r="E157" s="330"/>
      <c r="F157" s="383" t="s">
        <v>659</v>
      </c>
      <c r="G157" s="330"/>
      <c r="H157" s="382" t="s">
        <v>693</v>
      </c>
      <c r="I157" s="382" t="s">
        <v>655</v>
      </c>
      <c r="J157" s="382">
        <v>50</v>
      </c>
      <c r="K157" s="378"/>
    </row>
    <row r="158" s="1" customFormat="1" ht="15" customHeight="1">
      <c r="B158" s="355"/>
      <c r="C158" s="382" t="s">
        <v>678</v>
      </c>
      <c r="D158" s="330"/>
      <c r="E158" s="330"/>
      <c r="F158" s="383" t="s">
        <v>659</v>
      </c>
      <c r="G158" s="330"/>
      <c r="H158" s="382" t="s">
        <v>693</v>
      </c>
      <c r="I158" s="382" t="s">
        <v>655</v>
      </c>
      <c r="J158" s="382">
        <v>50</v>
      </c>
      <c r="K158" s="378"/>
    </row>
    <row r="159" s="1" customFormat="1" ht="15" customHeight="1">
      <c r="B159" s="355"/>
      <c r="C159" s="382" t="s">
        <v>94</v>
      </c>
      <c r="D159" s="330"/>
      <c r="E159" s="330"/>
      <c r="F159" s="383" t="s">
        <v>653</v>
      </c>
      <c r="G159" s="330"/>
      <c r="H159" s="382" t="s">
        <v>715</v>
      </c>
      <c r="I159" s="382" t="s">
        <v>655</v>
      </c>
      <c r="J159" s="382" t="s">
        <v>716</v>
      </c>
      <c r="K159" s="378"/>
    </row>
    <row r="160" s="1" customFormat="1" ht="15" customHeight="1">
      <c r="B160" s="355"/>
      <c r="C160" s="382" t="s">
        <v>717</v>
      </c>
      <c r="D160" s="330"/>
      <c r="E160" s="330"/>
      <c r="F160" s="383" t="s">
        <v>653</v>
      </c>
      <c r="G160" s="330"/>
      <c r="H160" s="382" t="s">
        <v>718</v>
      </c>
      <c r="I160" s="382" t="s">
        <v>688</v>
      </c>
      <c r="J160" s="382"/>
      <c r="K160" s="378"/>
    </row>
    <row r="161" s="1" customFormat="1" ht="15" customHeight="1">
      <c r="B161" s="384"/>
      <c r="C161" s="364"/>
      <c r="D161" s="364"/>
      <c r="E161" s="364"/>
      <c r="F161" s="364"/>
      <c r="G161" s="364"/>
      <c r="H161" s="364"/>
      <c r="I161" s="364"/>
      <c r="J161" s="364"/>
      <c r="K161" s="385"/>
    </row>
    <row r="162" s="1" customFormat="1" ht="18.75" customHeight="1">
      <c r="B162" s="366"/>
      <c r="C162" s="376"/>
      <c r="D162" s="376"/>
      <c r="E162" s="376"/>
      <c r="F162" s="386"/>
      <c r="G162" s="376"/>
      <c r="H162" s="376"/>
      <c r="I162" s="376"/>
      <c r="J162" s="376"/>
      <c r="K162" s="366"/>
    </row>
    <row r="163" s="1" customFormat="1" ht="18.75" customHeight="1">
      <c r="B163" s="338"/>
      <c r="C163" s="338"/>
      <c r="D163" s="338"/>
      <c r="E163" s="338"/>
      <c r="F163" s="338"/>
      <c r="G163" s="338"/>
      <c r="H163" s="338"/>
      <c r="I163" s="338"/>
      <c r="J163" s="338"/>
      <c r="K163" s="338"/>
    </row>
    <row r="164" s="1" customFormat="1" ht="7.5" customHeight="1">
      <c r="B164" s="317"/>
      <c r="C164" s="318"/>
      <c r="D164" s="318"/>
      <c r="E164" s="318"/>
      <c r="F164" s="318"/>
      <c r="G164" s="318"/>
      <c r="H164" s="318"/>
      <c r="I164" s="318"/>
      <c r="J164" s="318"/>
      <c r="K164" s="319"/>
    </row>
    <row r="165" s="1" customFormat="1" ht="45" customHeight="1">
      <c r="B165" s="320"/>
      <c r="C165" s="321" t="s">
        <v>719</v>
      </c>
      <c r="D165" s="321"/>
      <c r="E165" s="321"/>
      <c r="F165" s="321"/>
      <c r="G165" s="321"/>
      <c r="H165" s="321"/>
      <c r="I165" s="321"/>
      <c r="J165" s="321"/>
      <c r="K165" s="322"/>
    </row>
    <row r="166" s="1" customFormat="1" ht="17.25" customHeight="1">
      <c r="B166" s="320"/>
      <c r="C166" s="345" t="s">
        <v>647</v>
      </c>
      <c r="D166" s="345"/>
      <c r="E166" s="345"/>
      <c r="F166" s="345" t="s">
        <v>648</v>
      </c>
      <c r="G166" s="387"/>
      <c r="H166" s="388" t="s">
        <v>54</v>
      </c>
      <c r="I166" s="388" t="s">
        <v>57</v>
      </c>
      <c r="J166" s="345" t="s">
        <v>649</v>
      </c>
      <c r="K166" s="322"/>
    </row>
    <row r="167" s="1" customFormat="1" ht="17.25" customHeight="1">
      <c r="B167" s="323"/>
      <c r="C167" s="347" t="s">
        <v>650</v>
      </c>
      <c r="D167" s="347"/>
      <c r="E167" s="347"/>
      <c r="F167" s="348" t="s">
        <v>651</v>
      </c>
      <c r="G167" s="389"/>
      <c r="H167" s="390"/>
      <c r="I167" s="390"/>
      <c r="J167" s="347" t="s">
        <v>652</v>
      </c>
      <c r="K167" s="325"/>
    </row>
    <row r="168" s="1" customFormat="1" ht="5.25" customHeight="1">
      <c r="B168" s="355"/>
      <c r="C168" s="350"/>
      <c r="D168" s="350"/>
      <c r="E168" s="350"/>
      <c r="F168" s="350"/>
      <c r="G168" s="351"/>
      <c r="H168" s="350"/>
      <c r="I168" s="350"/>
      <c r="J168" s="350"/>
      <c r="K168" s="378"/>
    </row>
    <row r="169" s="1" customFormat="1" ht="15" customHeight="1">
      <c r="B169" s="355"/>
      <c r="C169" s="330" t="s">
        <v>656</v>
      </c>
      <c r="D169" s="330"/>
      <c r="E169" s="330"/>
      <c r="F169" s="353" t="s">
        <v>653</v>
      </c>
      <c r="G169" s="330"/>
      <c r="H169" s="330" t="s">
        <v>693</v>
      </c>
      <c r="I169" s="330" t="s">
        <v>655</v>
      </c>
      <c r="J169" s="330">
        <v>120</v>
      </c>
      <c r="K169" s="378"/>
    </row>
    <row r="170" s="1" customFormat="1" ht="15" customHeight="1">
      <c r="B170" s="355"/>
      <c r="C170" s="330" t="s">
        <v>702</v>
      </c>
      <c r="D170" s="330"/>
      <c r="E170" s="330"/>
      <c r="F170" s="353" t="s">
        <v>653</v>
      </c>
      <c r="G170" s="330"/>
      <c r="H170" s="330" t="s">
        <v>703</v>
      </c>
      <c r="I170" s="330" t="s">
        <v>655</v>
      </c>
      <c r="J170" s="330" t="s">
        <v>704</v>
      </c>
      <c r="K170" s="378"/>
    </row>
    <row r="171" s="1" customFormat="1" ht="15" customHeight="1">
      <c r="B171" s="355"/>
      <c r="C171" s="330" t="s">
        <v>601</v>
      </c>
      <c r="D171" s="330"/>
      <c r="E171" s="330"/>
      <c r="F171" s="353" t="s">
        <v>653</v>
      </c>
      <c r="G171" s="330"/>
      <c r="H171" s="330" t="s">
        <v>720</v>
      </c>
      <c r="I171" s="330" t="s">
        <v>655</v>
      </c>
      <c r="J171" s="330" t="s">
        <v>704</v>
      </c>
      <c r="K171" s="378"/>
    </row>
    <row r="172" s="1" customFormat="1" ht="15" customHeight="1">
      <c r="B172" s="355"/>
      <c r="C172" s="330" t="s">
        <v>658</v>
      </c>
      <c r="D172" s="330"/>
      <c r="E172" s="330"/>
      <c r="F172" s="353" t="s">
        <v>659</v>
      </c>
      <c r="G172" s="330"/>
      <c r="H172" s="330" t="s">
        <v>720</v>
      </c>
      <c r="I172" s="330" t="s">
        <v>655</v>
      </c>
      <c r="J172" s="330">
        <v>50</v>
      </c>
      <c r="K172" s="378"/>
    </row>
    <row r="173" s="1" customFormat="1" ht="15" customHeight="1">
      <c r="B173" s="355"/>
      <c r="C173" s="330" t="s">
        <v>661</v>
      </c>
      <c r="D173" s="330"/>
      <c r="E173" s="330"/>
      <c r="F173" s="353" t="s">
        <v>653</v>
      </c>
      <c r="G173" s="330"/>
      <c r="H173" s="330" t="s">
        <v>720</v>
      </c>
      <c r="I173" s="330" t="s">
        <v>663</v>
      </c>
      <c r="J173" s="330"/>
      <c r="K173" s="378"/>
    </row>
    <row r="174" s="1" customFormat="1" ht="15" customHeight="1">
      <c r="B174" s="355"/>
      <c r="C174" s="330" t="s">
        <v>672</v>
      </c>
      <c r="D174" s="330"/>
      <c r="E174" s="330"/>
      <c r="F174" s="353" t="s">
        <v>659</v>
      </c>
      <c r="G174" s="330"/>
      <c r="H174" s="330" t="s">
        <v>720</v>
      </c>
      <c r="I174" s="330" t="s">
        <v>655</v>
      </c>
      <c r="J174" s="330">
        <v>50</v>
      </c>
      <c r="K174" s="378"/>
    </row>
    <row r="175" s="1" customFormat="1" ht="15" customHeight="1">
      <c r="B175" s="355"/>
      <c r="C175" s="330" t="s">
        <v>680</v>
      </c>
      <c r="D175" s="330"/>
      <c r="E175" s="330"/>
      <c r="F175" s="353" t="s">
        <v>659</v>
      </c>
      <c r="G175" s="330"/>
      <c r="H175" s="330" t="s">
        <v>720</v>
      </c>
      <c r="I175" s="330" t="s">
        <v>655</v>
      </c>
      <c r="J175" s="330">
        <v>50</v>
      </c>
      <c r="K175" s="378"/>
    </row>
    <row r="176" s="1" customFormat="1" ht="15" customHeight="1">
      <c r="B176" s="355"/>
      <c r="C176" s="330" t="s">
        <v>678</v>
      </c>
      <c r="D176" s="330"/>
      <c r="E176" s="330"/>
      <c r="F176" s="353" t="s">
        <v>659</v>
      </c>
      <c r="G176" s="330"/>
      <c r="H176" s="330" t="s">
        <v>720</v>
      </c>
      <c r="I176" s="330" t="s">
        <v>655</v>
      </c>
      <c r="J176" s="330">
        <v>50</v>
      </c>
      <c r="K176" s="378"/>
    </row>
    <row r="177" s="1" customFormat="1" ht="15" customHeight="1">
      <c r="B177" s="355"/>
      <c r="C177" s="330" t="s">
        <v>119</v>
      </c>
      <c r="D177" s="330"/>
      <c r="E177" s="330"/>
      <c r="F177" s="353" t="s">
        <v>653</v>
      </c>
      <c r="G177" s="330"/>
      <c r="H177" s="330" t="s">
        <v>721</v>
      </c>
      <c r="I177" s="330" t="s">
        <v>722</v>
      </c>
      <c r="J177" s="330"/>
      <c r="K177" s="378"/>
    </row>
    <row r="178" s="1" customFormat="1" ht="15" customHeight="1">
      <c r="B178" s="355"/>
      <c r="C178" s="330" t="s">
        <v>57</v>
      </c>
      <c r="D178" s="330"/>
      <c r="E178" s="330"/>
      <c r="F178" s="353" t="s">
        <v>653</v>
      </c>
      <c r="G178" s="330"/>
      <c r="H178" s="330" t="s">
        <v>723</v>
      </c>
      <c r="I178" s="330" t="s">
        <v>724</v>
      </c>
      <c r="J178" s="330">
        <v>1</v>
      </c>
      <c r="K178" s="378"/>
    </row>
    <row r="179" s="1" customFormat="1" ht="15" customHeight="1">
      <c r="B179" s="355"/>
      <c r="C179" s="330" t="s">
        <v>53</v>
      </c>
      <c r="D179" s="330"/>
      <c r="E179" s="330"/>
      <c r="F179" s="353" t="s">
        <v>653</v>
      </c>
      <c r="G179" s="330"/>
      <c r="H179" s="330" t="s">
        <v>725</v>
      </c>
      <c r="I179" s="330" t="s">
        <v>655</v>
      </c>
      <c r="J179" s="330">
        <v>20</v>
      </c>
      <c r="K179" s="378"/>
    </row>
    <row r="180" s="1" customFormat="1" ht="15" customHeight="1">
      <c r="B180" s="355"/>
      <c r="C180" s="330" t="s">
        <v>54</v>
      </c>
      <c r="D180" s="330"/>
      <c r="E180" s="330"/>
      <c r="F180" s="353" t="s">
        <v>653</v>
      </c>
      <c r="G180" s="330"/>
      <c r="H180" s="330" t="s">
        <v>726</v>
      </c>
      <c r="I180" s="330" t="s">
        <v>655</v>
      </c>
      <c r="J180" s="330">
        <v>255</v>
      </c>
      <c r="K180" s="378"/>
    </row>
    <row r="181" s="1" customFormat="1" ht="15" customHeight="1">
      <c r="B181" s="355"/>
      <c r="C181" s="330" t="s">
        <v>120</v>
      </c>
      <c r="D181" s="330"/>
      <c r="E181" s="330"/>
      <c r="F181" s="353" t="s">
        <v>653</v>
      </c>
      <c r="G181" s="330"/>
      <c r="H181" s="330" t="s">
        <v>617</v>
      </c>
      <c r="I181" s="330" t="s">
        <v>655</v>
      </c>
      <c r="J181" s="330">
        <v>10</v>
      </c>
      <c r="K181" s="378"/>
    </row>
    <row r="182" s="1" customFormat="1" ht="15" customHeight="1">
      <c r="B182" s="355"/>
      <c r="C182" s="330" t="s">
        <v>121</v>
      </c>
      <c r="D182" s="330"/>
      <c r="E182" s="330"/>
      <c r="F182" s="353" t="s">
        <v>653</v>
      </c>
      <c r="G182" s="330"/>
      <c r="H182" s="330" t="s">
        <v>727</v>
      </c>
      <c r="I182" s="330" t="s">
        <v>688</v>
      </c>
      <c r="J182" s="330"/>
      <c r="K182" s="378"/>
    </row>
    <row r="183" s="1" customFormat="1" ht="15" customHeight="1">
      <c r="B183" s="355"/>
      <c r="C183" s="330" t="s">
        <v>728</v>
      </c>
      <c r="D183" s="330"/>
      <c r="E183" s="330"/>
      <c r="F183" s="353" t="s">
        <v>653</v>
      </c>
      <c r="G183" s="330"/>
      <c r="H183" s="330" t="s">
        <v>729</v>
      </c>
      <c r="I183" s="330" t="s">
        <v>688</v>
      </c>
      <c r="J183" s="330"/>
      <c r="K183" s="378"/>
    </row>
    <row r="184" s="1" customFormat="1" ht="15" customHeight="1">
      <c r="B184" s="355"/>
      <c r="C184" s="330" t="s">
        <v>717</v>
      </c>
      <c r="D184" s="330"/>
      <c r="E184" s="330"/>
      <c r="F184" s="353" t="s">
        <v>653</v>
      </c>
      <c r="G184" s="330"/>
      <c r="H184" s="330" t="s">
        <v>730</v>
      </c>
      <c r="I184" s="330" t="s">
        <v>688</v>
      </c>
      <c r="J184" s="330"/>
      <c r="K184" s="378"/>
    </row>
    <row r="185" s="1" customFormat="1" ht="15" customHeight="1">
      <c r="B185" s="355"/>
      <c r="C185" s="330" t="s">
        <v>123</v>
      </c>
      <c r="D185" s="330"/>
      <c r="E185" s="330"/>
      <c r="F185" s="353" t="s">
        <v>659</v>
      </c>
      <c r="G185" s="330"/>
      <c r="H185" s="330" t="s">
        <v>731</v>
      </c>
      <c r="I185" s="330" t="s">
        <v>655</v>
      </c>
      <c r="J185" s="330">
        <v>50</v>
      </c>
      <c r="K185" s="378"/>
    </row>
    <row r="186" s="1" customFormat="1" ht="15" customHeight="1">
      <c r="B186" s="355"/>
      <c r="C186" s="330" t="s">
        <v>732</v>
      </c>
      <c r="D186" s="330"/>
      <c r="E186" s="330"/>
      <c r="F186" s="353" t="s">
        <v>659</v>
      </c>
      <c r="G186" s="330"/>
      <c r="H186" s="330" t="s">
        <v>733</v>
      </c>
      <c r="I186" s="330" t="s">
        <v>734</v>
      </c>
      <c r="J186" s="330"/>
      <c r="K186" s="378"/>
    </row>
    <row r="187" s="1" customFormat="1" ht="15" customHeight="1">
      <c r="B187" s="355"/>
      <c r="C187" s="330" t="s">
        <v>735</v>
      </c>
      <c r="D187" s="330"/>
      <c r="E187" s="330"/>
      <c r="F187" s="353" t="s">
        <v>659</v>
      </c>
      <c r="G187" s="330"/>
      <c r="H187" s="330" t="s">
        <v>736</v>
      </c>
      <c r="I187" s="330" t="s">
        <v>734</v>
      </c>
      <c r="J187" s="330"/>
      <c r="K187" s="378"/>
    </row>
    <row r="188" s="1" customFormat="1" ht="15" customHeight="1">
      <c r="B188" s="355"/>
      <c r="C188" s="330" t="s">
        <v>737</v>
      </c>
      <c r="D188" s="330"/>
      <c r="E188" s="330"/>
      <c r="F188" s="353" t="s">
        <v>659</v>
      </c>
      <c r="G188" s="330"/>
      <c r="H188" s="330" t="s">
        <v>738</v>
      </c>
      <c r="I188" s="330" t="s">
        <v>734</v>
      </c>
      <c r="J188" s="330"/>
      <c r="K188" s="378"/>
    </row>
    <row r="189" s="1" customFormat="1" ht="15" customHeight="1">
      <c r="B189" s="355"/>
      <c r="C189" s="391" t="s">
        <v>739</v>
      </c>
      <c r="D189" s="330"/>
      <c r="E189" s="330"/>
      <c r="F189" s="353" t="s">
        <v>659</v>
      </c>
      <c r="G189" s="330"/>
      <c r="H189" s="330" t="s">
        <v>740</v>
      </c>
      <c r="I189" s="330" t="s">
        <v>741</v>
      </c>
      <c r="J189" s="392" t="s">
        <v>742</v>
      </c>
      <c r="K189" s="378"/>
    </row>
    <row r="190" s="1" customFormat="1" ht="15" customHeight="1">
      <c r="B190" s="355"/>
      <c r="C190" s="391" t="s">
        <v>42</v>
      </c>
      <c r="D190" s="330"/>
      <c r="E190" s="330"/>
      <c r="F190" s="353" t="s">
        <v>653</v>
      </c>
      <c r="G190" s="330"/>
      <c r="H190" s="327" t="s">
        <v>743</v>
      </c>
      <c r="I190" s="330" t="s">
        <v>744</v>
      </c>
      <c r="J190" s="330"/>
      <c r="K190" s="378"/>
    </row>
    <row r="191" s="1" customFormat="1" ht="15" customHeight="1">
      <c r="B191" s="355"/>
      <c r="C191" s="391" t="s">
        <v>745</v>
      </c>
      <c r="D191" s="330"/>
      <c r="E191" s="330"/>
      <c r="F191" s="353" t="s">
        <v>653</v>
      </c>
      <c r="G191" s="330"/>
      <c r="H191" s="330" t="s">
        <v>746</v>
      </c>
      <c r="I191" s="330" t="s">
        <v>688</v>
      </c>
      <c r="J191" s="330"/>
      <c r="K191" s="378"/>
    </row>
    <row r="192" s="1" customFormat="1" ht="15" customHeight="1">
      <c r="B192" s="355"/>
      <c r="C192" s="391" t="s">
        <v>747</v>
      </c>
      <c r="D192" s="330"/>
      <c r="E192" s="330"/>
      <c r="F192" s="353" t="s">
        <v>653</v>
      </c>
      <c r="G192" s="330"/>
      <c r="H192" s="330" t="s">
        <v>748</v>
      </c>
      <c r="I192" s="330" t="s">
        <v>688</v>
      </c>
      <c r="J192" s="330"/>
      <c r="K192" s="378"/>
    </row>
    <row r="193" s="1" customFormat="1" ht="15" customHeight="1">
      <c r="B193" s="355"/>
      <c r="C193" s="391" t="s">
        <v>749</v>
      </c>
      <c r="D193" s="330"/>
      <c r="E193" s="330"/>
      <c r="F193" s="353" t="s">
        <v>659</v>
      </c>
      <c r="G193" s="330"/>
      <c r="H193" s="330" t="s">
        <v>750</v>
      </c>
      <c r="I193" s="330" t="s">
        <v>688</v>
      </c>
      <c r="J193" s="330"/>
      <c r="K193" s="378"/>
    </row>
    <row r="194" s="1" customFormat="1" ht="15" customHeight="1">
      <c r="B194" s="384"/>
      <c r="C194" s="393"/>
      <c r="D194" s="364"/>
      <c r="E194" s="364"/>
      <c r="F194" s="364"/>
      <c r="G194" s="364"/>
      <c r="H194" s="364"/>
      <c r="I194" s="364"/>
      <c r="J194" s="364"/>
      <c r="K194" s="385"/>
    </row>
    <row r="195" s="1" customFormat="1" ht="18.75" customHeight="1">
      <c r="B195" s="366"/>
      <c r="C195" s="376"/>
      <c r="D195" s="376"/>
      <c r="E195" s="376"/>
      <c r="F195" s="386"/>
      <c r="G195" s="376"/>
      <c r="H195" s="376"/>
      <c r="I195" s="376"/>
      <c r="J195" s="376"/>
      <c r="K195" s="366"/>
    </row>
    <row r="196" s="1" customFormat="1" ht="18.75" customHeight="1">
      <c r="B196" s="366"/>
      <c r="C196" s="376"/>
      <c r="D196" s="376"/>
      <c r="E196" s="376"/>
      <c r="F196" s="386"/>
      <c r="G196" s="376"/>
      <c r="H196" s="376"/>
      <c r="I196" s="376"/>
      <c r="J196" s="376"/>
      <c r="K196" s="366"/>
    </row>
    <row r="197" s="1" customFormat="1" ht="18.75" customHeight="1">
      <c r="B197" s="338"/>
      <c r="C197" s="338"/>
      <c r="D197" s="338"/>
      <c r="E197" s="338"/>
      <c r="F197" s="338"/>
      <c r="G197" s="338"/>
      <c r="H197" s="338"/>
      <c r="I197" s="338"/>
      <c r="J197" s="338"/>
      <c r="K197" s="338"/>
    </row>
    <row r="198" s="1" customFormat="1" ht="13.5">
      <c r="B198" s="317"/>
      <c r="C198" s="318"/>
      <c r="D198" s="318"/>
      <c r="E198" s="318"/>
      <c r="F198" s="318"/>
      <c r="G198" s="318"/>
      <c r="H198" s="318"/>
      <c r="I198" s="318"/>
      <c r="J198" s="318"/>
      <c r="K198" s="319"/>
    </row>
    <row r="199" s="1" customFormat="1" ht="21">
      <c r="B199" s="320"/>
      <c r="C199" s="321" t="s">
        <v>751</v>
      </c>
      <c r="D199" s="321"/>
      <c r="E199" s="321"/>
      <c r="F199" s="321"/>
      <c r="G199" s="321"/>
      <c r="H199" s="321"/>
      <c r="I199" s="321"/>
      <c r="J199" s="321"/>
      <c r="K199" s="322"/>
    </row>
    <row r="200" s="1" customFormat="1" ht="25.5" customHeight="1">
      <c r="B200" s="320"/>
      <c r="C200" s="394" t="s">
        <v>752</v>
      </c>
      <c r="D200" s="394"/>
      <c r="E200" s="394"/>
      <c r="F200" s="394" t="s">
        <v>753</v>
      </c>
      <c r="G200" s="395"/>
      <c r="H200" s="394" t="s">
        <v>754</v>
      </c>
      <c r="I200" s="394"/>
      <c r="J200" s="394"/>
      <c r="K200" s="322"/>
    </row>
    <row r="201" s="1" customFormat="1" ht="5.25" customHeight="1">
      <c r="B201" s="355"/>
      <c r="C201" s="350"/>
      <c r="D201" s="350"/>
      <c r="E201" s="350"/>
      <c r="F201" s="350"/>
      <c r="G201" s="376"/>
      <c r="H201" s="350"/>
      <c r="I201" s="350"/>
      <c r="J201" s="350"/>
      <c r="K201" s="378"/>
    </row>
    <row r="202" s="1" customFormat="1" ht="15" customHeight="1">
      <c r="B202" s="355"/>
      <c r="C202" s="330" t="s">
        <v>744</v>
      </c>
      <c r="D202" s="330"/>
      <c r="E202" s="330"/>
      <c r="F202" s="353" t="s">
        <v>43</v>
      </c>
      <c r="G202" s="330"/>
      <c r="H202" s="330" t="s">
        <v>755</v>
      </c>
      <c r="I202" s="330"/>
      <c r="J202" s="330"/>
      <c r="K202" s="378"/>
    </row>
    <row r="203" s="1" customFormat="1" ht="15" customHeight="1">
      <c r="B203" s="355"/>
      <c r="C203" s="330"/>
      <c r="D203" s="330"/>
      <c r="E203" s="330"/>
      <c r="F203" s="353" t="s">
        <v>44</v>
      </c>
      <c r="G203" s="330"/>
      <c r="H203" s="330" t="s">
        <v>756</v>
      </c>
      <c r="I203" s="330"/>
      <c r="J203" s="330"/>
      <c r="K203" s="378"/>
    </row>
    <row r="204" s="1" customFormat="1" ht="15" customHeight="1">
      <c r="B204" s="355"/>
      <c r="C204" s="330"/>
      <c r="D204" s="330"/>
      <c r="E204" s="330"/>
      <c r="F204" s="353" t="s">
        <v>47</v>
      </c>
      <c r="G204" s="330"/>
      <c r="H204" s="330" t="s">
        <v>757</v>
      </c>
      <c r="I204" s="330"/>
      <c r="J204" s="330"/>
      <c r="K204" s="378"/>
    </row>
    <row r="205" s="1" customFormat="1" ht="15" customHeight="1">
      <c r="B205" s="355"/>
      <c r="C205" s="330"/>
      <c r="D205" s="330"/>
      <c r="E205" s="330"/>
      <c r="F205" s="353" t="s">
        <v>45</v>
      </c>
      <c r="G205" s="330"/>
      <c r="H205" s="330" t="s">
        <v>758</v>
      </c>
      <c r="I205" s="330"/>
      <c r="J205" s="330"/>
      <c r="K205" s="378"/>
    </row>
    <row r="206" s="1" customFormat="1" ht="15" customHeight="1">
      <c r="B206" s="355"/>
      <c r="C206" s="330"/>
      <c r="D206" s="330"/>
      <c r="E206" s="330"/>
      <c r="F206" s="353" t="s">
        <v>46</v>
      </c>
      <c r="G206" s="330"/>
      <c r="H206" s="330" t="s">
        <v>759</v>
      </c>
      <c r="I206" s="330"/>
      <c r="J206" s="330"/>
      <c r="K206" s="378"/>
    </row>
    <row r="207" s="1" customFormat="1" ht="15" customHeight="1">
      <c r="B207" s="355"/>
      <c r="C207" s="330"/>
      <c r="D207" s="330"/>
      <c r="E207" s="330"/>
      <c r="F207" s="353"/>
      <c r="G207" s="330"/>
      <c r="H207" s="330"/>
      <c r="I207" s="330"/>
      <c r="J207" s="330"/>
      <c r="K207" s="378"/>
    </row>
    <row r="208" s="1" customFormat="1" ht="15" customHeight="1">
      <c r="B208" s="355"/>
      <c r="C208" s="330" t="s">
        <v>700</v>
      </c>
      <c r="D208" s="330"/>
      <c r="E208" s="330"/>
      <c r="F208" s="353" t="s">
        <v>79</v>
      </c>
      <c r="G208" s="330"/>
      <c r="H208" s="330" t="s">
        <v>760</v>
      </c>
      <c r="I208" s="330"/>
      <c r="J208" s="330"/>
      <c r="K208" s="378"/>
    </row>
    <row r="209" s="1" customFormat="1" ht="15" customHeight="1">
      <c r="B209" s="355"/>
      <c r="C209" s="330"/>
      <c r="D209" s="330"/>
      <c r="E209" s="330"/>
      <c r="F209" s="353" t="s">
        <v>596</v>
      </c>
      <c r="G209" s="330"/>
      <c r="H209" s="330" t="s">
        <v>597</v>
      </c>
      <c r="I209" s="330"/>
      <c r="J209" s="330"/>
      <c r="K209" s="378"/>
    </row>
    <row r="210" s="1" customFormat="1" ht="15" customHeight="1">
      <c r="B210" s="355"/>
      <c r="C210" s="330"/>
      <c r="D210" s="330"/>
      <c r="E210" s="330"/>
      <c r="F210" s="353" t="s">
        <v>594</v>
      </c>
      <c r="G210" s="330"/>
      <c r="H210" s="330" t="s">
        <v>761</v>
      </c>
      <c r="I210" s="330"/>
      <c r="J210" s="330"/>
      <c r="K210" s="378"/>
    </row>
    <row r="211" s="1" customFormat="1" ht="15" customHeight="1">
      <c r="B211" s="396"/>
      <c r="C211" s="330"/>
      <c r="D211" s="330"/>
      <c r="E211" s="330"/>
      <c r="F211" s="353" t="s">
        <v>83</v>
      </c>
      <c r="G211" s="391"/>
      <c r="H211" s="382" t="s">
        <v>598</v>
      </c>
      <c r="I211" s="382"/>
      <c r="J211" s="382"/>
      <c r="K211" s="397"/>
    </row>
    <row r="212" s="1" customFormat="1" ht="15" customHeight="1">
      <c r="B212" s="396"/>
      <c r="C212" s="330"/>
      <c r="D212" s="330"/>
      <c r="E212" s="330"/>
      <c r="F212" s="353" t="s">
        <v>599</v>
      </c>
      <c r="G212" s="391"/>
      <c r="H212" s="382" t="s">
        <v>573</v>
      </c>
      <c r="I212" s="382"/>
      <c r="J212" s="382"/>
      <c r="K212" s="397"/>
    </row>
    <row r="213" s="1" customFormat="1" ht="15" customHeight="1">
      <c r="B213" s="396"/>
      <c r="C213" s="330"/>
      <c r="D213" s="330"/>
      <c r="E213" s="330"/>
      <c r="F213" s="353"/>
      <c r="G213" s="391"/>
      <c r="H213" s="382"/>
      <c r="I213" s="382"/>
      <c r="J213" s="382"/>
      <c r="K213" s="397"/>
    </row>
    <row r="214" s="1" customFormat="1" ht="15" customHeight="1">
      <c r="B214" s="396"/>
      <c r="C214" s="330" t="s">
        <v>724</v>
      </c>
      <c r="D214" s="330"/>
      <c r="E214" s="330"/>
      <c r="F214" s="353">
        <v>1</v>
      </c>
      <c r="G214" s="391"/>
      <c r="H214" s="382" t="s">
        <v>762</v>
      </c>
      <c r="I214" s="382"/>
      <c r="J214" s="382"/>
      <c r="K214" s="397"/>
    </row>
    <row r="215" s="1" customFormat="1" ht="15" customHeight="1">
      <c r="B215" s="396"/>
      <c r="C215" s="330"/>
      <c r="D215" s="330"/>
      <c r="E215" s="330"/>
      <c r="F215" s="353">
        <v>2</v>
      </c>
      <c r="G215" s="391"/>
      <c r="H215" s="382" t="s">
        <v>763</v>
      </c>
      <c r="I215" s="382"/>
      <c r="J215" s="382"/>
      <c r="K215" s="397"/>
    </row>
    <row r="216" s="1" customFormat="1" ht="15" customHeight="1">
      <c r="B216" s="396"/>
      <c r="C216" s="330"/>
      <c r="D216" s="330"/>
      <c r="E216" s="330"/>
      <c r="F216" s="353">
        <v>3</v>
      </c>
      <c r="G216" s="391"/>
      <c r="H216" s="382" t="s">
        <v>764</v>
      </c>
      <c r="I216" s="382"/>
      <c r="J216" s="382"/>
      <c r="K216" s="397"/>
    </row>
    <row r="217" s="1" customFormat="1" ht="15" customHeight="1">
      <c r="B217" s="396"/>
      <c r="C217" s="330"/>
      <c r="D217" s="330"/>
      <c r="E217" s="330"/>
      <c r="F217" s="353">
        <v>4</v>
      </c>
      <c r="G217" s="391"/>
      <c r="H217" s="382" t="s">
        <v>765</v>
      </c>
      <c r="I217" s="382"/>
      <c r="J217" s="382"/>
      <c r="K217" s="397"/>
    </row>
    <row r="218" s="1" customFormat="1" ht="12.75" customHeight="1">
      <c r="B218" s="398"/>
      <c r="C218" s="399"/>
      <c r="D218" s="399"/>
      <c r="E218" s="399"/>
      <c r="F218" s="399"/>
      <c r="G218" s="399"/>
      <c r="H218" s="399"/>
      <c r="I218" s="399"/>
      <c r="J218" s="399"/>
      <c r="K218" s="400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Michal_PC\Michal</dc:creator>
  <cp:lastModifiedBy>Michal_PC\Michal</cp:lastModifiedBy>
  <dcterms:created xsi:type="dcterms:W3CDTF">2023-06-27T06:45:04Z</dcterms:created>
  <dcterms:modified xsi:type="dcterms:W3CDTF">2023-06-27T06:45:12Z</dcterms:modified>
</cp:coreProperties>
</file>