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65416" windowWidth="29040" windowHeight="17640" activeTab="0"/>
  </bookViews>
  <sheets>
    <sheet name="Tonery" sheetId="1" r:id="rId1"/>
  </sheets>
  <definedNames>
    <definedName name="_xlnm.Print_Area" localSheetId="0">'Tonery'!$B$1:$U$24</definedName>
  </definedNames>
  <calcPr calcId="191029"/>
  <extLst/>
</workbook>
</file>

<file path=xl/sharedStrings.xml><?xml version="1.0" encoding="utf-8"?>
<sst xmlns="http://schemas.openxmlformats.org/spreadsheetml/2006/main" count="88" uniqueCount="65">
  <si>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</si>
  <si>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</si>
  <si>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</si>
  <si>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</si>
  <si>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</si>
  <si>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</si>
  <si>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</si>
  <si>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</si>
  <si>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</si>
  <si>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</si>
  <si>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</si>
  <si>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t>30192113-6 - Inkoustové náplně</t>
  </si>
  <si>
    <t>CELKOVÁ MAXIMÁLNÍ CENA za celou VZ 
v Kč BEZ DPH</t>
  </si>
  <si>
    <t>CELKOVÁ NABÍDKOVÁ CENA v Kč bez DPH</t>
  </si>
  <si>
    <t>44613700-7 - Nádoby na odpad</t>
  </si>
  <si>
    <t xml:space="preserve">Požadavek na předložení bezpečnostních listů/certifikátů ekoznačky 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</si>
  <si>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377 631 332.</t>
    </r>
  </si>
  <si>
    <t>Poznámka:
 bezpečnostní list nebo certifikát dle seznamu látek podle nařízení (ES) č. 1907/2006 (nařízení REACH) nebo ekoznačky typu I (podle ISO 14024) 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</si>
  <si>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</si>
  <si>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</si>
  <si>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</si>
  <si>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</si>
  <si>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</si>
  <si>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</si>
  <si>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</si>
  <si>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</si>
  <si>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>Místo dodání</t>
  </si>
  <si>
    <t xml:space="preserve">POZNÁMKA </t>
  </si>
  <si>
    <t>CPV - výběr
TONERY</t>
  </si>
  <si>
    <t>Pokud financováno z projektových prostředků, pak ŘEŠITEL uvede: NÁZEV A ČÍSLO DOTAČNÍHO PROJEKTU</t>
  </si>
  <si>
    <t>21 dní</t>
  </si>
  <si>
    <t>ks</t>
  </si>
  <si>
    <t>Nádobka na odpadní toner pro TA2390,2935,3505ci</t>
  </si>
  <si>
    <t>Odpadní nádobka pro Canon imagePROGRAF TM-300</t>
  </si>
  <si>
    <t>Příloha č. 2 Kupní smlouvy - technická specifikace
Tonery (II.) 008 - 2024 (originální)</t>
  </si>
  <si>
    <t>RTI - Ing. Roman Polák,
Tel.: 37763 8753</t>
  </si>
  <si>
    <t>Univerzitní 22, 
301 00 Plzeň,
Fakulta strojní - Regionální technologický institut,
místnost UX 229</t>
  </si>
  <si>
    <t>NE</t>
  </si>
  <si>
    <t>Společná faktura</t>
  </si>
  <si>
    <t>Originální náplň. Výtěžnost 10 000 stran.</t>
  </si>
  <si>
    <t>Originální náplň.  Výtěžnost 7 000 stran.</t>
  </si>
  <si>
    <r>
      <rPr>
        <b/>
        <sz val="11"/>
        <color theme="1"/>
        <rFont val="Calibri"/>
        <family val="2"/>
        <scheme val="minor"/>
      </rPr>
      <t>Purpurový</t>
    </r>
    <r>
      <rPr>
        <sz val="11"/>
        <color theme="1"/>
        <rFont val="Calibri"/>
        <family val="2"/>
        <scheme val="minor"/>
      </rPr>
      <t xml:space="preserve"> inkoust pro HP PageWide Pro 477dw</t>
    </r>
  </si>
  <si>
    <t>Originální náplň. Výtěžnost 7 000 stran.</t>
  </si>
  <si>
    <t xml:space="preserve">Originální toner. Minimální výtěžnost při 5% pokrytí 25 000 stran. </t>
  </si>
  <si>
    <t xml:space="preserve">Originální toner. Minimální výtěžnost při 5% pokrytí 15 000 stran. </t>
  </si>
  <si>
    <t xml:space="preserve">Originální toner. Minimální výtěžnost při 5% pokrytí 30 000 stran. </t>
  </si>
  <si>
    <t xml:space="preserve">Originální toner. Minimální výtěžnost při 5% pokrytí 20 000 stran. </t>
  </si>
  <si>
    <t>Originální odpadní nádobka. Životnost minimálně 25 000 stran.</t>
  </si>
  <si>
    <r>
      <t xml:space="preserve">Barevný toner pro TA 2930,2935,3505ci - </t>
    </r>
    <r>
      <rPr>
        <b/>
        <sz val="11"/>
        <color theme="1"/>
        <rFont val="Calibri"/>
        <family val="2"/>
        <scheme val="minor"/>
      </rPr>
      <t>cyan</t>
    </r>
  </si>
  <si>
    <r>
      <t>Barevný toner pro TA 4006ci -</t>
    </r>
    <r>
      <rPr>
        <b/>
        <sz val="11"/>
        <color theme="1"/>
        <rFont val="Calibri"/>
        <family val="2"/>
        <scheme val="minor"/>
      </rPr>
      <t xml:space="preserve"> cyan</t>
    </r>
  </si>
  <si>
    <r>
      <t xml:space="preserve">Barevný toner pro TA4006ci - </t>
    </r>
    <r>
      <rPr>
        <b/>
        <sz val="11"/>
        <color theme="1"/>
        <rFont val="Calibri"/>
        <family val="2"/>
        <scheme val="minor"/>
      </rPr>
      <t>yellow</t>
    </r>
  </si>
  <si>
    <r>
      <t xml:space="preserve">Barevný toner pro TA4006ci - </t>
    </r>
    <r>
      <rPr>
        <b/>
        <sz val="11"/>
        <color theme="1"/>
        <rFont val="Calibri"/>
        <family val="2"/>
        <scheme val="minor"/>
      </rPr>
      <t>magenta</t>
    </r>
  </si>
  <si>
    <t>Originální odpadní nádobka pro Canon imagePROGRAF TM-300.</t>
  </si>
  <si>
    <r>
      <rPr>
        <b/>
        <sz val="11"/>
        <color theme="1"/>
        <rFont val="Calibri"/>
        <family val="2"/>
        <scheme val="minor"/>
      </rPr>
      <t>Černý</t>
    </r>
    <r>
      <rPr>
        <sz val="11"/>
        <color theme="1"/>
        <rFont val="Calibri"/>
        <family val="2"/>
        <scheme val="minor"/>
      </rPr>
      <t xml:space="preserve"> inkoust pro HP PageWide Pro 477dw</t>
    </r>
  </si>
  <si>
    <r>
      <rPr>
        <b/>
        <sz val="11"/>
        <color theme="1"/>
        <rFont val="Calibri"/>
        <family val="2"/>
        <scheme val="minor"/>
      </rPr>
      <t>Žlutý</t>
    </r>
    <r>
      <rPr>
        <sz val="11"/>
        <color theme="1"/>
        <rFont val="Calibri"/>
        <family val="2"/>
        <scheme val="minor"/>
      </rPr>
      <t xml:space="preserve"> inkoust pro HP PageWide Pro 477dw</t>
    </r>
  </si>
  <si>
    <r>
      <rPr>
        <b/>
        <sz val="11"/>
        <color theme="1"/>
        <rFont val="Calibri"/>
        <family val="2"/>
        <scheme val="minor"/>
      </rPr>
      <t>Azurový</t>
    </r>
    <r>
      <rPr>
        <sz val="11"/>
        <color theme="1"/>
        <rFont val="Calibri"/>
        <family val="2"/>
        <scheme val="minor"/>
      </rPr>
      <t xml:space="preserve"> inkoust pro HP PageWide Pro 477dw</t>
    </r>
  </si>
  <si>
    <r>
      <rPr>
        <b/>
        <sz val="11"/>
        <color theme="1"/>
        <rFont val="Calibri"/>
        <family val="2"/>
        <scheme val="minor"/>
      </rPr>
      <t>Černý</t>
    </r>
    <r>
      <rPr>
        <sz val="11"/>
        <color theme="1"/>
        <rFont val="Calibri"/>
        <family val="2"/>
        <scheme val="minor"/>
      </rPr>
      <t xml:space="preserve"> toner pro TA 2930,2935,3505ci</t>
    </r>
  </si>
  <si>
    <r>
      <t>Barevný toner pro TA2930,2935,3505ci -</t>
    </r>
    <r>
      <rPr>
        <b/>
        <sz val="11"/>
        <color theme="1"/>
        <rFont val="Calibri"/>
        <family val="2"/>
        <scheme val="minor"/>
      </rPr>
      <t xml:space="preserve"> yellow</t>
    </r>
  </si>
  <si>
    <r>
      <t xml:space="preserve">Barevný toner pro TA2930,2935,3505ci - </t>
    </r>
    <r>
      <rPr>
        <b/>
        <sz val="11"/>
        <color theme="1"/>
        <rFont val="Calibri"/>
        <family val="2"/>
        <scheme val="minor"/>
      </rPr>
      <t>magenta</t>
    </r>
  </si>
  <si>
    <r>
      <rPr>
        <b/>
        <sz val="11"/>
        <color theme="1"/>
        <rFont val="Calibri"/>
        <family val="2"/>
        <scheme val="minor"/>
      </rPr>
      <t>Černý</t>
    </r>
    <r>
      <rPr>
        <sz val="11"/>
        <color theme="1"/>
        <rFont val="Calibri"/>
        <family val="2"/>
        <scheme val="minor"/>
      </rPr>
      <t xml:space="preserve"> toner pro TA 4006ci</t>
    </r>
  </si>
  <si>
    <t>Samostatná faktura</t>
  </si>
  <si>
    <t>U3V - Mgr. Markéta Brůžková,
Tel.: 735 713 912</t>
  </si>
  <si>
    <t>Jungmannova 1,
301 00 Plzeň,
Univerzita třetího věku,
místnost JJ 113b</t>
  </si>
  <si>
    <r>
      <t xml:space="preserve">Toner do tiskárny Konica Minolta bizhub 283 - </t>
    </r>
    <r>
      <rPr>
        <b/>
        <sz val="11"/>
        <color rgb="FFFF0000"/>
        <rFont val="Calibri"/>
        <family val="2"/>
        <scheme val="minor"/>
      </rPr>
      <t>černý</t>
    </r>
  </si>
  <si>
    <t>Originální toner. Výtěžnost 17 500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</si>
</sst>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3" fontId="0" fillId="3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3" fontId="12" fillId="3" borderId="6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 inden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 indent="1"/>
    </xf>
    <xf numFmtId="0" fontId="0" fillId="6" borderId="11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12" fillId="3" borderId="12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left" vertical="center" wrapText="1" indent="1"/>
    </xf>
    <xf numFmtId="3" fontId="12" fillId="5" borderId="1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right" vertical="center" indent="1"/>
    </xf>
    <xf numFmtId="164" fontId="12" fillId="5" borderId="13" xfId="0" applyNumberFormat="1" applyFont="1" applyFill="1" applyBorder="1" applyAlignment="1">
      <alignment horizontal="right" vertical="center" indent="1"/>
    </xf>
    <xf numFmtId="0" fontId="12" fillId="6" borderId="13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left" vertical="center" wrapText="1" indent="1"/>
      <protection locked="0"/>
    </xf>
    <xf numFmtId="0" fontId="9" fillId="2" borderId="7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13" xfId="0" applyFont="1" applyFill="1" applyBorder="1" applyAlignment="1" applyProtection="1">
      <alignment horizontal="lef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7"/>
  <sheetViews>
    <sheetView tabSelected="1" zoomScale="64" zoomScaleNormal="64" workbookViewId="0" topLeftCell="A1">
      <selection activeCell="P16" sqref="P16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62.8515625" style="1" customWidth="1"/>
    <col min="4" max="4" width="11.7109375" style="2" customWidth="1"/>
    <col min="5" max="5" width="11.28125" style="3" customWidth="1"/>
    <col min="6" max="6" width="75.140625" style="1" customWidth="1"/>
    <col min="7" max="7" width="31.57421875" style="1" customWidth="1"/>
    <col min="8" max="8" width="19.28125" style="1" customWidth="1"/>
    <col min="9" max="9" width="20.00390625" style="1" customWidth="1"/>
    <col min="10" max="10" width="16.8515625" style="1" customWidth="1"/>
    <col min="11" max="11" width="31.8515625" style="0" hidden="1" customWidth="1"/>
    <col min="12" max="12" width="30.28125" style="0" customWidth="1"/>
    <col min="13" max="13" width="31.421875" style="0" customWidth="1"/>
    <col min="14" max="14" width="25.7109375" style="1" customWidth="1"/>
    <col min="15" max="15" width="15.140625" style="1" hidden="1" customWidth="1"/>
    <col min="16" max="16" width="21.57421875" style="0" customWidth="1"/>
    <col min="17" max="17" width="23.7109375" style="0" customWidth="1"/>
    <col min="18" max="18" width="20.7109375" style="0" bestFit="1" customWidth="1"/>
    <col min="19" max="19" width="19.7109375" style="0" bestFit="1" customWidth="1"/>
    <col min="20" max="20" width="11.57421875" style="0" hidden="1" customWidth="1"/>
    <col min="21" max="21" width="35.8515625" style="4" customWidth="1"/>
  </cols>
  <sheetData>
    <row r="1" spans="2:4" ht="43.15" customHeight="1">
      <c r="B1" s="86" t="s">
        <v>34</v>
      </c>
      <c r="C1" s="87"/>
      <c r="D1" s="32"/>
    </row>
    <row r="2" spans="2:21" ht="18.75" customHeight="1">
      <c r="B2" s="9"/>
      <c r="C2"/>
      <c r="D2" s="9"/>
      <c r="E2" s="10"/>
      <c r="F2" s="5"/>
      <c r="G2" s="39"/>
      <c r="H2" s="39"/>
      <c r="I2" s="39"/>
      <c r="J2" s="11"/>
      <c r="N2" s="5"/>
      <c r="O2" s="5"/>
      <c r="P2" s="6"/>
      <c r="Q2" s="6"/>
      <c r="S2" s="6"/>
      <c r="T2" s="7"/>
      <c r="U2" s="8"/>
    </row>
    <row r="3" spans="2:19" ht="130.5" customHeight="1">
      <c r="B3" s="13"/>
      <c r="C3" s="58" t="s">
        <v>0</v>
      </c>
      <c r="D3" s="12"/>
      <c r="E3" s="12"/>
      <c r="F3" s="12"/>
      <c r="G3" s="98"/>
      <c r="H3" s="98"/>
      <c r="I3" s="98"/>
      <c r="J3" s="98"/>
      <c r="K3" s="98"/>
      <c r="L3" s="98"/>
      <c r="M3" s="98"/>
      <c r="N3" s="98"/>
      <c r="O3" s="4"/>
      <c r="P3" s="33"/>
      <c r="Q3" s="33"/>
      <c r="R3" s="33"/>
      <c r="S3" s="33"/>
    </row>
    <row r="4" spans="2:19" ht="18" customHeight="1" thickBot="1">
      <c r="B4" s="14"/>
      <c r="C4" s="15" t="s">
        <v>1</v>
      </c>
      <c r="D4" s="12"/>
      <c r="E4" s="12"/>
      <c r="F4" s="12"/>
      <c r="G4" s="12"/>
      <c r="H4" s="12"/>
      <c r="I4" s="6"/>
      <c r="J4" s="6"/>
      <c r="K4" s="6"/>
      <c r="L4" s="6"/>
      <c r="M4" s="6"/>
      <c r="N4" s="5"/>
      <c r="O4" s="5"/>
      <c r="P4" s="6"/>
      <c r="Q4" s="6"/>
      <c r="S4" s="6"/>
    </row>
    <row r="5" spans="2:21" ht="34.5" customHeight="1" thickBot="1">
      <c r="B5" s="16"/>
      <c r="C5" s="17"/>
      <c r="D5" s="18"/>
      <c r="E5" s="18"/>
      <c r="F5" s="5"/>
      <c r="G5" s="19" t="s">
        <v>2</v>
      </c>
      <c r="H5" s="36"/>
      <c r="I5" s="5"/>
      <c r="J5" s="5"/>
      <c r="N5" s="20"/>
      <c r="O5" s="20"/>
      <c r="Q5" s="19" t="s">
        <v>2</v>
      </c>
      <c r="U5" s="11"/>
    </row>
    <row r="6" spans="2:21" ht="79.9" customHeight="1" thickBot="1" thickTop="1">
      <c r="B6" s="21" t="s">
        <v>3</v>
      </c>
      <c r="C6" s="35" t="s">
        <v>18</v>
      </c>
      <c r="D6" s="22" t="s">
        <v>4</v>
      </c>
      <c r="E6" s="35" t="s">
        <v>19</v>
      </c>
      <c r="F6" s="35" t="s">
        <v>20</v>
      </c>
      <c r="G6" s="23" t="s">
        <v>5</v>
      </c>
      <c r="H6" s="35" t="s">
        <v>15</v>
      </c>
      <c r="I6" s="35" t="s">
        <v>21</v>
      </c>
      <c r="J6" s="35" t="s">
        <v>22</v>
      </c>
      <c r="K6" s="22" t="s">
        <v>29</v>
      </c>
      <c r="L6" s="40" t="s">
        <v>23</v>
      </c>
      <c r="M6" s="35" t="s">
        <v>26</v>
      </c>
      <c r="N6" s="35" t="s">
        <v>24</v>
      </c>
      <c r="O6" s="35" t="s">
        <v>25</v>
      </c>
      <c r="P6" s="22" t="s">
        <v>6</v>
      </c>
      <c r="Q6" s="24" t="s">
        <v>7</v>
      </c>
      <c r="R6" s="85" t="s">
        <v>8</v>
      </c>
      <c r="S6" s="85" t="s">
        <v>9</v>
      </c>
      <c r="T6" s="35" t="s">
        <v>27</v>
      </c>
      <c r="U6" s="35" t="s">
        <v>28</v>
      </c>
    </row>
    <row r="7" spans="2:21" ht="24.75" customHeight="1" thickTop="1">
      <c r="B7" s="50">
        <v>1</v>
      </c>
      <c r="C7" s="60" t="s">
        <v>53</v>
      </c>
      <c r="D7" s="51">
        <v>4</v>
      </c>
      <c r="E7" s="52" t="s">
        <v>31</v>
      </c>
      <c r="F7" s="60" t="s">
        <v>39</v>
      </c>
      <c r="G7" s="111"/>
      <c r="H7" s="53" t="str">
        <f aca="true" t="shared" si="0" ref="H7:H21">IF(P7&gt;1999,"ANO","NE")</f>
        <v>ANO</v>
      </c>
      <c r="I7" s="101" t="s">
        <v>38</v>
      </c>
      <c r="J7" s="99" t="s">
        <v>37</v>
      </c>
      <c r="K7" s="105"/>
      <c r="L7" s="101" t="s">
        <v>35</v>
      </c>
      <c r="M7" s="101" t="s">
        <v>36</v>
      </c>
      <c r="N7" s="103" t="s">
        <v>30</v>
      </c>
      <c r="O7" s="54">
        <f>D7*P7</f>
        <v>10000</v>
      </c>
      <c r="P7" s="55">
        <v>2500</v>
      </c>
      <c r="Q7" s="115"/>
      <c r="R7" s="56">
        <f>D7*Q7</f>
        <v>0</v>
      </c>
      <c r="S7" s="57" t="str">
        <f aca="true" t="shared" si="1" ref="S7">IF(ISNUMBER(Q7),IF(Q7&gt;P7,"NEVYHOVUJE","VYHOVUJE")," ")</f>
        <v xml:space="preserve"> </v>
      </c>
      <c r="T7" s="107"/>
      <c r="U7" s="107" t="s">
        <v>11</v>
      </c>
    </row>
    <row r="8" spans="2:21" ht="24.75" customHeight="1">
      <c r="B8" s="42">
        <v>2</v>
      </c>
      <c r="C8" s="59" t="s">
        <v>54</v>
      </c>
      <c r="D8" s="43">
        <v>2</v>
      </c>
      <c r="E8" s="44" t="s">
        <v>31</v>
      </c>
      <c r="F8" s="59" t="s">
        <v>40</v>
      </c>
      <c r="G8" s="112"/>
      <c r="H8" s="45" t="str">
        <f t="shared" si="0"/>
        <v>ANO</v>
      </c>
      <c r="I8" s="102"/>
      <c r="J8" s="100"/>
      <c r="K8" s="106"/>
      <c r="L8" s="100"/>
      <c r="M8" s="100"/>
      <c r="N8" s="104"/>
      <c r="O8" s="46">
        <f aca="true" t="shared" si="2" ref="O8:O21">D8*P8</f>
        <v>4600</v>
      </c>
      <c r="P8" s="47">
        <v>2300</v>
      </c>
      <c r="Q8" s="116"/>
      <c r="R8" s="48">
        <f aca="true" t="shared" si="3" ref="R8">D8*Q8</f>
        <v>0</v>
      </c>
      <c r="S8" s="49" t="str">
        <f aca="true" t="shared" si="4" ref="S8">IF(ISNUMBER(Q8),IF(Q8&gt;P8,"NEVYHOVUJE","VYHOVUJE")," ")</f>
        <v xml:space="preserve"> </v>
      </c>
      <c r="T8" s="108"/>
      <c r="U8" s="108"/>
    </row>
    <row r="9" spans="2:21" ht="24.75" customHeight="1">
      <c r="B9" s="42">
        <v>3</v>
      </c>
      <c r="C9" s="59" t="s">
        <v>41</v>
      </c>
      <c r="D9" s="43">
        <v>2</v>
      </c>
      <c r="E9" s="44" t="s">
        <v>31</v>
      </c>
      <c r="F9" s="59" t="s">
        <v>42</v>
      </c>
      <c r="G9" s="112"/>
      <c r="H9" s="45" t="str">
        <f t="shared" si="0"/>
        <v>ANO</v>
      </c>
      <c r="I9" s="102"/>
      <c r="J9" s="100"/>
      <c r="K9" s="106"/>
      <c r="L9" s="100"/>
      <c r="M9" s="100"/>
      <c r="N9" s="104"/>
      <c r="O9" s="46">
        <f t="shared" si="2"/>
        <v>4600</v>
      </c>
      <c r="P9" s="47">
        <v>2300</v>
      </c>
      <c r="Q9" s="116"/>
      <c r="R9" s="48">
        <f aca="true" t="shared" si="5" ref="R9">D9*Q9</f>
        <v>0</v>
      </c>
      <c r="S9" s="49" t="str">
        <f aca="true" t="shared" si="6" ref="S9">IF(ISNUMBER(Q9),IF(Q9&gt;P9,"NEVYHOVUJE","VYHOVUJE")," ")</f>
        <v xml:space="preserve"> </v>
      </c>
      <c r="T9" s="108"/>
      <c r="U9" s="108"/>
    </row>
    <row r="10" spans="2:21" ht="24.75" customHeight="1">
      <c r="B10" s="42">
        <v>4</v>
      </c>
      <c r="C10" s="59" t="s">
        <v>55</v>
      </c>
      <c r="D10" s="43">
        <v>2</v>
      </c>
      <c r="E10" s="44" t="s">
        <v>31</v>
      </c>
      <c r="F10" s="59" t="s">
        <v>42</v>
      </c>
      <c r="G10" s="112"/>
      <c r="H10" s="45" t="str">
        <f t="shared" si="0"/>
        <v>ANO</v>
      </c>
      <c r="I10" s="102"/>
      <c r="J10" s="100"/>
      <c r="K10" s="106"/>
      <c r="L10" s="100"/>
      <c r="M10" s="100"/>
      <c r="N10" s="104"/>
      <c r="O10" s="46">
        <f t="shared" si="2"/>
        <v>4600</v>
      </c>
      <c r="P10" s="47">
        <v>2300</v>
      </c>
      <c r="Q10" s="116"/>
      <c r="R10" s="48">
        <f aca="true" t="shared" si="7" ref="R10">D10*Q10</f>
        <v>0</v>
      </c>
      <c r="S10" s="49" t="str">
        <f aca="true" t="shared" si="8" ref="S10">IF(ISNUMBER(Q10),IF(Q10&gt;P10,"NEVYHOVUJE","VYHOVUJE")," ")</f>
        <v xml:space="preserve"> </v>
      </c>
      <c r="T10" s="108"/>
      <c r="U10" s="109"/>
    </row>
    <row r="11" spans="2:21" ht="24.75" customHeight="1">
      <c r="B11" s="42">
        <v>5</v>
      </c>
      <c r="C11" s="59" t="s">
        <v>56</v>
      </c>
      <c r="D11" s="43">
        <v>1</v>
      </c>
      <c r="E11" s="44" t="s">
        <v>31</v>
      </c>
      <c r="F11" s="59" t="s">
        <v>43</v>
      </c>
      <c r="G11" s="112"/>
      <c r="H11" s="45" t="str">
        <f t="shared" si="0"/>
        <v>ANO</v>
      </c>
      <c r="I11" s="102"/>
      <c r="J11" s="100"/>
      <c r="K11" s="106"/>
      <c r="L11" s="100"/>
      <c r="M11" s="100"/>
      <c r="N11" s="104"/>
      <c r="O11" s="46">
        <f t="shared" si="2"/>
        <v>2800</v>
      </c>
      <c r="P11" s="47">
        <v>2800</v>
      </c>
      <c r="Q11" s="116"/>
      <c r="R11" s="48">
        <f aca="true" t="shared" si="9" ref="R11">D11*Q11</f>
        <v>0</v>
      </c>
      <c r="S11" s="49" t="str">
        <f aca="true" t="shared" si="10" ref="S11">IF(ISNUMBER(Q11),IF(Q11&gt;P11,"NEVYHOVUJE","VYHOVUJE")," ")</f>
        <v xml:space="preserve"> </v>
      </c>
      <c r="T11" s="108"/>
      <c r="U11" s="110" t="s">
        <v>10</v>
      </c>
    </row>
    <row r="12" spans="2:21" ht="24.75" customHeight="1">
      <c r="B12" s="42">
        <v>6</v>
      </c>
      <c r="C12" s="59" t="s">
        <v>48</v>
      </c>
      <c r="D12" s="43">
        <v>2</v>
      </c>
      <c r="E12" s="44" t="s">
        <v>31</v>
      </c>
      <c r="F12" s="59" t="s">
        <v>44</v>
      </c>
      <c r="G12" s="112"/>
      <c r="H12" s="45" t="str">
        <f t="shared" si="0"/>
        <v>ANO</v>
      </c>
      <c r="I12" s="102"/>
      <c r="J12" s="100"/>
      <c r="K12" s="106"/>
      <c r="L12" s="100"/>
      <c r="M12" s="100"/>
      <c r="N12" s="104"/>
      <c r="O12" s="46">
        <f t="shared" si="2"/>
        <v>5600</v>
      </c>
      <c r="P12" s="47">
        <v>2800</v>
      </c>
      <c r="Q12" s="116"/>
      <c r="R12" s="48">
        <f aca="true" t="shared" si="11" ref="R12:R19">D12*Q12</f>
        <v>0</v>
      </c>
      <c r="S12" s="49" t="str">
        <f aca="true" t="shared" si="12" ref="S12:S19">IF(ISNUMBER(Q12),IF(Q12&gt;P12,"NEVYHOVUJE","VYHOVUJE")," ")</f>
        <v xml:space="preserve"> </v>
      </c>
      <c r="T12" s="108"/>
      <c r="U12" s="108"/>
    </row>
    <row r="13" spans="2:21" ht="24.75" customHeight="1">
      <c r="B13" s="42">
        <v>7</v>
      </c>
      <c r="C13" s="59" t="s">
        <v>57</v>
      </c>
      <c r="D13" s="43">
        <v>1</v>
      </c>
      <c r="E13" s="44" t="s">
        <v>31</v>
      </c>
      <c r="F13" s="59" t="s">
        <v>44</v>
      </c>
      <c r="G13" s="112"/>
      <c r="H13" s="45" t="str">
        <f t="shared" si="0"/>
        <v>ANO</v>
      </c>
      <c r="I13" s="102"/>
      <c r="J13" s="100"/>
      <c r="K13" s="106"/>
      <c r="L13" s="100"/>
      <c r="M13" s="100"/>
      <c r="N13" s="104"/>
      <c r="O13" s="46">
        <f t="shared" si="2"/>
        <v>2800</v>
      </c>
      <c r="P13" s="47">
        <v>2800</v>
      </c>
      <c r="Q13" s="116"/>
      <c r="R13" s="48">
        <f t="shared" si="11"/>
        <v>0</v>
      </c>
      <c r="S13" s="49" t="str">
        <f t="shared" si="12"/>
        <v xml:space="preserve"> </v>
      </c>
      <c r="T13" s="108"/>
      <c r="U13" s="108"/>
    </row>
    <row r="14" spans="2:21" ht="24.75" customHeight="1">
      <c r="B14" s="42">
        <v>8</v>
      </c>
      <c r="C14" s="59" t="s">
        <v>58</v>
      </c>
      <c r="D14" s="43">
        <v>1</v>
      </c>
      <c r="E14" s="44" t="s">
        <v>31</v>
      </c>
      <c r="F14" s="59" t="s">
        <v>44</v>
      </c>
      <c r="G14" s="112"/>
      <c r="H14" s="45" t="str">
        <f t="shared" si="0"/>
        <v>ANO</v>
      </c>
      <c r="I14" s="102"/>
      <c r="J14" s="100"/>
      <c r="K14" s="106"/>
      <c r="L14" s="100"/>
      <c r="M14" s="100"/>
      <c r="N14" s="104"/>
      <c r="O14" s="46">
        <f t="shared" si="2"/>
        <v>2800</v>
      </c>
      <c r="P14" s="47">
        <v>2800</v>
      </c>
      <c r="Q14" s="116"/>
      <c r="R14" s="48">
        <f t="shared" si="11"/>
        <v>0</v>
      </c>
      <c r="S14" s="49" t="str">
        <f t="shared" si="12"/>
        <v xml:space="preserve"> </v>
      </c>
      <c r="T14" s="108"/>
      <c r="U14" s="108"/>
    </row>
    <row r="15" spans="2:21" ht="24.75" customHeight="1">
      <c r="B15" s="42">
        <v>9</v>
      </c>
      <c r="C15" s="59" t="s">
        <v>59</v>
      </c>
      <c r="D15" s="43">
        <v>3</v>
      </c>
      <c r="E15" s="44" t="s">
        <v>31</v>
      </c>
      <c r="F15" s="59" t="s">
        <v>45</v>
      </c>
      <c r="G15" s="112"/>
      <c r="H15" s="45" t="str">
        <f t="shared" si="0"/>
        <v>ANO</v>
      </c>
      <c r="I15" s="102"/>
      <c r="J15" s="100"/>
      <c r="K15" s="106"/>
      <c r="L15" s="100"/>
      <c r="M15" s="100"/>
      <c r="N15" s="104"/>
      <c r="O15" s="46">
        <f t="shared" si="2"/>
        <v>6600</v>
      </c>
      <c r="P15" s="47">
        <v>2200</v>
      </c>
      <c r="Q15" s="116"/>
      <c r="R15" s="48">
        <f t="shared" si="11"/>
        <v>0</v>
      </c>
      <c r="S15" s="49" t="str">
        <f t="shared" si="12"/>
        <v xml:space="preserve"> </v>
      </c>
      <c r="T15" s="108"/>
      <c r="U15" s="108"/>
    </row>
    <row r="16" spans="2:21" ht="24.75" customHeight="1">
      <c r="B16" s="42">
        <v>10</v>
      </c>
      <c r="C16" s="59" t="s">
        <v>49</v>
      </c>
      <c r="D16" s="43">
        <v>2</v>
      </c>
      <c r="E16" s="44" t="s">
        <v>31</v>
      </c>
      <c r="F16" s="59" t="s">
        <v>46</v>
      </c>
      <c r="G16" s="112"/>
      <c r="H16" s="45" t="str">
        <f t="shared" si="0"/>
        <v>ANO</v>
      </c>
      <c r="I16" s="102"/>
      <c r="J16" s="100"/>
      <c r="K16" s="106"/>
      <c r="L16" s="100"/>
      <c r="M16" s="100"/>
      <c r="N16" s="104"/>
      <c r="O16" s="46">
        <f t="shared" si="2"/>
        <v>6400</v>
      </c>
      <c r="P16" s="47">
        <v>3200</v>
      </c>
      <c r="Q16" s="116"/>
      <c r="R16" s="48">
        <f t="shared" si="11"/>
        <v>0</v>
      </c>
      <c r="S16" s="49" t="str">
        <f t="shared" si="12"/>
        <v xml:space="preserve"> </v>
      </c>
      <c r="T16" s="108"/>
      <c r="U16" s="108"/>
    </row>
    <row r="17" spans="2:21" ht="24.75" customHeight="1">
      <c r="B17" s="42">
        <v>11</v>
      </c>
      <c r="C17" s="59" t="s">
        <v>50</v>
      </c>
      <c r="D17" s="43">
        <v>2</v>
      </c>
      <c r="E17" s="44" t="s">
        <v>31</v>
      </c>
      <c r="F17" s="59" t="s">
        <v>46</v>
      </c>
      <c r="G17" s="112"/>
      <c r="H17" s="45" t="str">
        <f t="shared" si="0"/>
        <v>ANO</v>
      </c>
      <c r="I17" s="102"/>
      <c r="J17" s="100"/>
      <c r="K17" s="106"/>
      <c r="L17" s="100"/>
      <c r="M17" s="100"/>
      <c r="N17" s="104"/>
      <c r="O17" s="46">
        <f t="shared" si="2"/>
        <v>6400</v>
      </c>
      <c r="P17" s="47">
        <v>3200</v>
      </c>
      <c r="Q17" s="116"/>
      <c r="R17" s="48">
        <f t="shared" si="11"/>
        <v>0</v>
      </c>
      <c r="S17" s="49" t="str">
        <f t="shared" si="12"/>
        <v xml:space="preserve"> </v>
      </c>
      <c r="T17" s="108"/>
      <c r="U17" s="108"/>
    </row>
    <row r="18" spans="2:21" ht="24.75" customHeight="1">
      <c r="B18" s="42">
        <v>12</v>
      </c>
      <c r="C18" s="59" t="s">
        <v>51</v>
      </c>
      <c r="D18" s="43">
        <v>2</v>
      </c>
      <c r="E18" s="44" t="s">
        <v>31</v>
      </c>
      <c r="F18" s="59" t="s">
        <v>46</v>
      </c>
      <c r="G18" s="112"/>
      <c r="H18" s="45" t="str">
        <f t="shared" si="0"/>
        <v>ANO</v>
      </c>
      <c r="I18" s="102"/>
      <c r="J18" s="100"/>
      <c r="K18" s="106"/>
      <c r="L18" s="100"/>
      <c r="M18" s="100"/>
      <c r="N18" s="104"/>
      <c r="O18" s="46">
        <f t="shared" si="2"/>
        <v>6400</v>
      </c>
      <c r="P18" s="47">
        <v>3200</v>
      </c>
      <c r="Q18" s="116"/>
      <c r="R18" s="48">
        <f t="shared" si="11"/>
        <v>0</v>
      </c>
      <c r="S18" s="49" t="str">
        <f t="shared" si="12"/>
        <v xml:space="preserve"> </v>
      </c>
      <c r="T18" s="108"/>
      <c r="U18" s="108"/>
    </row>
    <row r="19" spans="2:21" ht="24.75" customHeight="1">
      <c r="B19" s="62">
        <v>13</v>
      </c>
      <c r="C19" s="61" t="s">
        <v>32</v>
      </c>
      <c r="D19" s="43">
        <v>3</v>
      </c>
      <c r="E19" s="44" t="s">
        <v>31</v>
      </c>
      <c r="F19" s="59" t="s">
        <v>47</v>
      </c>
      <c r="G19" s="112"/>
      <c r="H19" s="45" t="str">
        <f t="shared" si="0"/>
        <v>NE</v>
      </c>
      <c r="I19" s="102"/>
      <c r="J19" s="100"/>
      <c r="K19" s="106"/>
      <c r="L19" s="100"/>
      <c r="M19" s="100"/>
      <c r="N19" s="104"/>
      <c r="O19" s="46">
        <f t="shared" si="2"/>
        <v>900</v>
      </c>
      <c r="P19" s="47">
        <v>300</v>
      </c>
      <c r="Q19" s="116"/>
      <c r="R19" s="48">
        <f t="shared" si="11"/>
        <v>0</v>
      </c>
      <c r="S19" s="49" t="str">
        <f t="shared" si="12"/>
        <v xml:space="preserve"> </v>
      </c>
      <c r="T19" s="108"/>
      <c r="U19" s="110" t="s">
        <v>14</v>
      </c>
    </row>
    <row r="20" spans="2:21" ht="24.75" customHeight="1" thickBot="1">
      <c r="B20" s="63">
        <v>14</v>
      </c>
      <c r="C20" s="64" t="s">
        <v>33</v>
      </c>
      <c r="D20" s="65">
        <v>1</v>
      </c>
      <c r="E20" s="83" t="s">
        <v>31</v>
      </c>
      <c r="F20" s="66" t="s">
        <v>52</v>
      </c>
      <c r="G20" s="113"/>
      <c r="H20" s="67" t="str">
        <f t="shared" si="0"/>
        <v>NE</v>
      </c>
      <c r="I20" s="102"/>
      <c r="J20" s="100"/>
      <c r="K20" s="106"/>
      <c r="L20" s="100"/>
      <c r="M20" s="100"/>
      <c r="N20" s="104"/>
      <c r="O20" s="68">
        <f t="shared" si="2"/>
        <v>1200</v>
      </c>
      <c r="P20" s="69">
        <v>1200</v>
      </c>
      <c r="Q20" s="117"/>
      <c r="R20" s="70">
        <f aca="true" t="shared" si="13" ref="R20">D20*Q20</f>
        <v>0</v>
      </c>
      <c r="S20" s="71" t="str">
        <f aca="true" t="shared" si="14" ref="S20">IF(ISNUMBER(Q20),IF(Q20&gt;P20,"NEVYHOVUJE","VYHOVUJE")," ")</f>
        <v xml:space="preserve"> </v>
      </c>
      <c r="T20" s="108"/>
      <c r="U20" s="108"/>
    </row>
    <row r="21" spans="2:21" ht="99" customHeight="1" thickBot="1">
      <c r="B21" s="72">
        <v>15</v>
      </c>
      <c r="C21" s="73" t="s">
        <v>63</v>
      </c>
      <c r="D21" s="74">
        <v>1</v>
      </c>
      <c r="E21" s="75" t="s">
        <v>31</v>
      </c>
      <c r="F21" s="73" t="s">
        <v>64</v>
      </c>
      <c r="G21" s="114"/>
      <c r="H21" s="82" t="str">
        <f t="shared" si="0"/>
        <v>NE</v>
      </c>
      <c r="I21" s="75" t="s">
        <v>60</v>
      </c>
      <c r="J21" s="75" t="s">
        <v>37</v>
      </c>
      <c r="K21" s="75"/>
      <c r="L21" s="75" t="s">
        <v>61</v>
      </c>
      <c r="M21" s="75" t="s">
        <v>62</v>
      </c>
      <c r="N21" s="79" t="s">
        <v>30</v>
      </c>
      <c r="O21" s="80">
        <f t="shared" si="2"/>
        <v>800</v>
      </c>
      <c r="P21" s="81">
        <v>800</v>
      </c>
      <c r="Q21" s="118"/>
      <c r="R21" s="76">
        <f aca="true" t="shared" si="15" ref="R21">D21*Q21</f>
        <v>0</v>
      </c>
      <c r="S21" s="77" t="str">
        <f aca="true" t="shared" si="16" ref="S21">IF(ISNUMBER(Q21),IF(Q21&gt;P21,"NEVYHOVUJE","VYHOVUJE")," ")</f>
        <v xml:space="preserve"> </v>
      </c>
      <c r="T21" s="78"/>
      <c r="U21" s="75" t="s">
        <v>10</v>
      </c>
    </row>
    <row r="22" spans="3:18" ht="16.5" thickBot="1" thickTop="1">
      <c r="C22"/>
      <c r="D22"/>
      <c r="E22"/>
      <c r="F22"/>
      <c r="G22"/>
      <c r="H22"/>
      <c r="I22"/>
      <c r="J22"/>
      <c r="N22"/>
      <c r="O22"/>
      <c r="R22" s="41"/>
    </row>
    <row r="23" spans="2:21" ht="60.75" customHeight="1" thickBot="1" thickTop="1">
      <c r="B23" s="93" t="s">
        <v>16</v>
      </c>
      <c r="C23" s="94"/>
      <c r="D23" s="94"/>
      <c r="E23" s="94"/>
      <c r="F23" s="94"/>
      <c r="G23" s="94"/>
      <c r="H23" s="84"/>
      <c r="I23" s="25"/>
      <c r="J23" s="25"/>
      <c r="K23" s="25"/>
      <c r="L23" s="11"/>
      <c r="M23" s="11"/>
      <c r="N23" s="26"/>
      <c r="O23" s="26"/>
      <c r="P23" s="27" t="s">
        <v>12</v>
      </c>
      <c r="Q23" s="95" t="s">
        <v>13</v>
      </c>
      <c r="R23" s="96"/>
      <c r="S23" s="97"/>
      <c r="T23" s="20"/>
      <c r="U23" s="28"/>
    </row>
    <row r="24" spans="2:19" ht="33.75" customHeight="1" thickBot="1" thickTop="1">
      <c r="B24" s="88" t="s">
        <v>17</v>
      </c>
      <c r="C24" s="89"/>
      <c r="D24" s="89"/>
      <c r="E24" s="89"/>
      <c r="F24" s="89"/>
      <c r="G24" s="89"/>
      <c r="H24" s="34"/>
      <c r="I24" s="29"/>
      <c r="L24" s="9"/>
      <c r="M24" s="9"/>
      <c r="N24" s="30"/>
      <c r="O24" s="30"/>
      <c r="P24" s="31">
        <f>SUM(O7:O21)</f>
        <v>66500</v>
      </c>
      <c r="Q24" s="90">
        <f>SUM(R7:R21)</f>
        <v>0</v>
      </c>
      <c r="R24" s="91"/>
      <c r="S24" s="92"/>
    </row>
    <row r="25" ht="14.25" customHeight="1" thickTop="1"/>
    <row r="26" ht="14.25" customHeight="1">
      <c r="B26" s="37"/>
    </row>
    <row r="27" spans="2:3" ht="14.25" customHeight="1">
      <c r="B27" s="38"/>
      <c r="C27" s="37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</sheetData>
  <sheetProtection algorithmName="SHA-512" hashValue="h57YzSlSaia6Cz75XHXHyvtaDKCScZk8Mslb7LGJcZZrbOdXR0AwQBW3d7Loro3JPfjjL/UXaiBXVWjm//2ppg==" saltValue="RN1OM/YXZ6HkbMOWVUHNEQ==" spinCount="100000" sheet="1" objects="1" scenarios="1"/>
  <mergeCells count="16">
    <mergeCell ref="N7:N20"/>
    <mergeCell ref="L7:L20"/>
    <mergeCell ref="M7:M20"/>
    <mergeCell ref="K7:K20"/>
    <mergeCell ref="U7:U10"/>
    <mergeCell ref="U11:U18"/>
    <mergeCell ref="U19:U20"/>
    <mergeCell ref="T7:T20"/>
    <mergeCell ref="B1:C1"/>
    <mergeCell ref="B24:G24"/>
    <mergeCell ref="Q24:S24"/>
    <mergeCell ref="B23:G23"/>
    <mergeCell ref="Q23:S23"/>
    <mergeCell ref="G3:N3"/>
    <mergeCell ref="J7:J20"/>
    <mergeCell ref="I7:I20"/>
  </mergeCells>
  <conditionalFormatting sqref="B7:B21">
    <cfRule type="cellIs" priority="56" dxfId="11" operator="greaterThanOrEqual">
      <formula>1</formula>
    </cfRule>
    <cfRule type="containsBlanks" priority="61" dxfId="9">
      <formula>LEN(TRIM(B7))=0</formula>
    </cfRule>
  </conditionalFormatting>
  <conditionalFormatting sqref="D7:D21">
    <cfRule type="containsBlanks" priority="2" dxfId="9">
      <formula>LEN(TRIM(D7))=0</formula>
    </cfRule>
  </conditionalFormatting>
  <conditionalFormatting sqref="G7:G21 Q7:Q21">
    <cfRule type="notContainsBlanks" priority="30" dxfId="8">
      <formula>LEN(TRIM(G7))&gt;0</formula>
    </cfRule>
    <cfRule type="notContainsBlanks" priority="31" dxfId="7">
      <formula>LEN(TRIM(G7))&gt;0</formula>
    </cfRule>
    <cfRule type="containsBlanks" priority="33" dxfId="6">
      <formula>LEN(TRIM(G7))=0</formula>
    </cfRule>
  </conditionalFormatting>
  <conditionalFormatting sqref="G7:G21">
    <cfRule type="notContainsBlanks" priority="29" dxfId="5">
      <formula>LEN(TRIM(G7))&gt;0</formula>
    </cfRule>
  </conditionalFormatting>
  <conditionalFormatting sqref="H7:H21">
    <cfRule type="containsText" priority="6" dxfId="4" operator="containsText" text="ANO">
      <formula>NOT(ISERROR(SEARCH("ANO",H7)))</formula>
    </cfRule>
    <cfRule type="containsBlanks" priority="7" dxfId="3">
      <formula>LEN(TRIM(H7))=0</formula>
    </cfRule>
    <cfRule type="notContainsBlanks" priority="8" dxfId="2">
      <formula>LEN(TRIM(H7))&gt;0</formula>
    </cfRule>
  </conditionalFormatting>
  <conditionalFormatting sqref="S7:S21">
    <cfRule type="cellIs" priority="52" dxfId="1" operator="equal">
      <formula>"NEVYHOVUJE"</formula>
    </cfRule>
    <cfRule type="cellIs" priority="53" dxfId="0" operator="equal">
      <formula>"VYHOVUJE"</formula>
    </cfRule>
  </conditionalFormatting>
  <dataValidations count="3">
    <dataValidation type="list" showInputMessage="1" showErrorMessage="1" sqref="J7 H7:H21">
      <formula1>"ANO,NE"</formula1>
    </dataValidation>
    <dataValidation type="list" showInputMessage="1" showErrorMessage="1" sqref="E7:E21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1811023622047245" right="0.15748031496062992" top="0.2755905511811024" bottom="0.2755905511811024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2024-02-08T11:02:34Z</cp:lastPrinted>
  <dcterms:created xsi:type="dcterms:W3CDTF">2014-03-05T12:43:32Z</dcterms:created>
  <dcterms:modified xsi:type="dcterms:W3CDTF">2024-02-08T11:27:22Z</dcterms:modified>
  <cp:category/>
  <cp:version/>
  <cp:contentType/>
  <cp:contentStatus/>
  <cp:revision>1</cp:revision>
</cp:coreProperties>
</file>