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 - Architektonicko ..." sheetId="2" r:id="rId2"/>
    <sheet name="VON - Vedlejší a ostatní 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'D.1.1. - Architektonicko ...'!$C$103:$K$661</definedName>
    <definedName name="_xlnm.Print_Area" localSheetId="1">'D.1.1. - Architektonicko ...'!$C$4:$J$39,'D.1.1. - Architektonicko ...'!$C$45:$J$85,'D.1.1. - Architektonicko ...'!$C$91:$K$661</definedName>
    <definedName name="_xlnm._FilterDatabase" localSheetId="2" hidden="1">'VON - Vedlejší a ostatní ...'!$C$82:$K$99</definedName>
    <definedName name="_xlnm.Print_Area" localSheetId="2">'VON - Vedlejší a ostatní ...'!$C$4:$J$39,'VON - Vedlejší a ostatní ...'!$C$45:$J$64,'VON - Vedlejší a ostatní ...'!$C$70:$K$99</definedName>
    <definedName name="_xlnm.Print_Area" localSheetId="3">'Seznam figur'!$C$4:$G$32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'D.1.1. - Architektonicko ...'!$103:$103</definedName>
    <definedName name="_xlnm.Print_Titles" localSheetId="2">'VON - Vedlejší a ostatní ...'!$82:$82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<sst xmlns="http://schemas.openxmlformats.org/spreadsheetml/2006/main" count="6225" uniqueCount="1123">
  <si>
    <t>Export Komplet</t>
  </si>
  <si>
    <t>VZ</t>
  </si>
  <si>
    <t>2.0</t>
  </si>
  <si>
    <t>ZAMOK</t>
  </si>
  <si>
    <t>False</t>
  </si>
  <si>
    <t>{d2d86d17-6422-41b9-9d44-db7d6192d532}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</si>
  <si>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</si>
  <si>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</si>
  <si>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</si>
  <si>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</si>
  <si>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</si>
  <si>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</si>
  <si>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</si>
  <si>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</si>
  <si>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2021-98AS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</si>
  <si>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</si>
  <si>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</si>
  <si>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OKEN SADY PĚTATŘICÁTNÍKŮ 16 - KNIHOVNA</t>
  </si>
  <si>
    <t>KSO:</t>
  </si>
  <si>
    <t/>
  </si>
  <si>
    <t>CC-CZ:</t>
  </si>
  <si>
    <t>Místo:</t>
  </si>
  <si>
    <t>sady Pětatřicátníků 16, 301 00 Plzeň</t>
  </si>
  <si>
    <t>Datum:</t>
  </si>
  <si>
    <t>20. 10. 2021</t>
  </si>
  <si>
    <t>Zadavatel:</t>
  </si>
  <si>
    <t>IČ:</t>
  </si>
  <si>
    <t xml:space="preserve">Západočeská univerzita v Plzni, Univerzitní 8 </t>
  </si>
  <si>
    <t>DIČ:</t>
  </si>
  <si>
    <t>Uchazeč:</t>
  </si>
  <si>
    <t>Vyplň údaj</t>
  </si>
  <si>
    <t>Projektant:</t>
  </si>
  <si>
    <t>ATELIER SOUKUP OPL ŠVEHLA s.r.o.</t>
  </si>
  <si>
    <t>True</t>
  </si>
  <si>
    <t>Zpracovatel:</t>
  </si>
  <si>
    <t xml:space="preserve">Michal Jirka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</si>
  <si>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</si>
  <si>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</si>
  <si>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</si>
  <si>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</si>
  <si>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</si>
  <si>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</si>
  <si>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</si>
  <si>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</si>
  <si>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</si>
  <si>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</si>
  <si>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</si>
  <si>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</si>
  <si>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</si>
  <si>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</si>
  <si>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</si>
  <si>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</si>
  <si>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</si>
  <si>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</si>
  <si>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</si>
  <si>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</si>
  <si>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</si>
  <si>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</si>
  <si>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</si>
  <si>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</si>
  <si>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</si>
  <si>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</si>
  <si>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</si>
  <si>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</si>
  <si>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</si>
  <si>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</si>
  <si>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</si>
  <si>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</si>
  <si>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</si>
  <si>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</si>
  <si>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</si>
  <si>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</si>
  <si>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</si>
  <si>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</si>
  <si>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</si>
  <si>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</si>
  <si>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</si>
  <si>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D.1.1.</t>
  </si>
  <si>
    <t xml:space="preserve">Architektonicko - stavební řešení </t>
  </si>
  <si>
    <t>STA</t>
  </si>
  <si>
    <t>1</t>
  </si>
  <si>
    <t>{23667120-7128-4117-86d7-1d186c1d8434}</t>
  </si>
  <si>
    <t>2</t>
  </si>
  <si>
    <t>VON</t>
  </si>
  <si>
    <t xml:space="preserve">Vedlejší a ostatní rozpočtové náklady </t>
  </si>
  <si>
    <t>{7a472a69-dcbb-4064-b6d2-561cc9e4af7d}</t>
  </si>
  <si>
    <t>lešení</t>
  </si>
  <si>
    <t>493,173</t>
  </si>
  <si>
    <t>malby</t>
  </si>
  <si>
    <t>162,552</t>
  </si>
  <si>
    <t>KRYCÍ LIST SOUPISU PRACÍ</t>
  </si>
  <si>
    <t>Objekt:</t>
  </si>
  <si>
    <t xml:space="preserve">D.1.1. - Architektonicko - stavební řešení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</si>
  <si>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</si>
  <si>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</si>
  <si>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</si>
  <si>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</si>
  <si>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</si>
  <si>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</si>
  <si>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</si>
  <si>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</si>
  <si>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</si>
  <si>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</si>
  <si>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</si>
  <si>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</si>
  <si>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</si>
  <si>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</si>
  <si>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</si>
  <si>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</si>
  <si>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  98 - Demolice a sanace</t>
  </si>
  <si>
    <t xml:space="preserve">      99 - Přesun hmot a manipulace se sutí</t>
  </si>
  <si>
    <t xml:space="preserve">        997 - Přesun sutě</t>
  </si>
  <si>
    <t xml:space="preserve">    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</si>
  <si>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</si>
  <si>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</si>
  <si>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</si>
  <si>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</si>
  <si>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</si>
  <si>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</si>
  <si>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</si>
  <si>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</si>
  <si>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</si>
  <si>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</si>
  <si>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</si>
  <si>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</si>
  <si>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</si>
  <si>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</si>
  <si>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</si>
  <si>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</si>
  <si>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</si>
  <si>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</si>
  <si>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</si>
  <si>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</si>
  <si>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</si>
  <si>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</si>
  <si>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</si>
  <si>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</si>
  <si>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</si>
  <si>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</si>
  <si>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</si>
  <si>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</si>
  <si>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311231127</t>
  </si>
  <si>
    <t>Zdivo nosné z cihel dl 290 mm P20 až 25 na SMS 10 MPa</t>
  </si>
  <si>
    <t>m3</t>
  </si>
  <si>
    <t>CS ÚRS 2021 01</t>
  </si>
  <si>
    <t>4</t>
  </si>
  <si>
    <t>-438394661</t>
  </si>
  <si>
    <t>PP</t>
  </si>
  <si>
    <t>Zdivo z cihel pálených nosné z cihel plných dl. 290 mm P 20 až 25, na maltu ze suché směsi 10 MPa</t>
  </si>
  <si>
    <t>VV</t>
  </si>
  <si>
    <t>Dozdění parapetního zdiva pouze u oken do Riegrovy ulice u všech oken v 1.NP</t>
  </si>
  <si>
    <t>5*0,08</t>
  </si>
  <si>
    <t xml:space="preserve">Dozdění segmentového nadpraží u vstupních dveří </t>
  </si>
  <si>
    <t>0,065*0,24</t>
  </si>
  <si>
    <t>Součet</t>
  </si>
  <si>
    <t>317351101</t>
  </si>
  <si>
    <t>Zřízení bednění v do 4 m klenbových pásů válcových</t>
  </si>
  <si>
    <t>m2</t>
  </si>
  <si>
    <t>-2115511166</t>
  </si>
  <si>
    <t>Bednění klenbových pásů, říms nebo překladů klenbových pásů válcových včetně podpěrné konstrukce do výše 4 m zřízení</t>
  </si>
  <si>
    <t>dveře 1NP</t>
  </si>
  <si>
    <t>0,5</t>
  </si>
  <si>
    <t>okna 1 NP</t>
  </si>
  <si>
    <t>1,0*10</t>
  </si>
  <si>
    <t>okna 2 NP</t>
  </si>
  <si>
    <t>1,0*2</t>
  </si>
  <si>
    <t>317351102</t>
  </si>
  <si>
    <t>Odstranění bednění v do 4 m klenbových pásů válcových</t>
  </si>
  <si>
    <t>-1306000856</t>
  </si>
  <si>
    <t>Bednění klenbových pásů, říms nebo překladů klenbových pásů válcových včetně podpěrné konstrukce do výše 4 m odstranění</t>
  </si>
  <si>
    <t>34923181R</t>
  </si>
  <si>
    <t>Přizdívka ostění bez ozubu z cihel tl do 150 mm</t>
  </si>
  <si>
    <t>vlastní položka</t>
  </si>
  <si>
    <t>1682095264</t>
  </si>
  <si>
    <t>1NP</t>
  </si>
  <si>
    <t>0,353*2,10*2*13</t>
  </si>
  <si>
    <t>5</t>
  </si>
  <si>
    <t>3-R1</t>
  </si>
  <si>
    <t>Výroba prefabrikátu z CP na MVC s vložením betonářské ocelové tyče Ø22 mm, podrobný postup viz. TZ</t>
  </si>
  <si>
    <t>1450433820</t>
  </si>
  <si>
    <t>10*0,06</t>
  </si>
  <si>
    <t>2NP</t>
  </si>
  <si>
    <t>2*0,08</t>
  </si>
  <si>
    <t>6</t>
  </si>
  <si>
    <t>M</t>
  </si>
  <si>
    <t>59610002</t>
  </si>
  <si>
    <t>cihla pálená plná přes P15 do P20 290x140x65mm</t>
  </si>
  <si>
    <t>kus</t>
  </si>
  <si>
    <t>8</t>
  </si>
  <si>
    <t>1096420166</t>
  </si>
  <si>
    <t>Mezisoučet</t>
  </si>
  <si>
    <t>0,760*333</t>
  </si>
  <si>
    <t>255</t>
  </si>
  <si>
    <t>7</t>
  </si>
  <si>
    <t>3-R2</t>
  </si>
  <si>
    <t>Osazení cihelného prefabrikátu do nadpraží</t>
  </si>
  <si>
    <t>-1941974866</t>
  </si>
  <si>
    <t>10</t>
  </si>
  <si>
    <t>Vodorovné konstrukce</t>
  </si>
  <si>
    <t>KA/01</t>
  </si>
  <si>
    <t>Repase kamenného prahu hlavního vstupu, kompletní popis repase viz odkaz KA/01</t>
  </si>
  <si>
    <t>ks</t>
  </si>
  <si>
    <t>-1580701876</t>
  </si>
  <si>
    <t>Úpravy povrchů, podlahy a osazování výplní</t>
  </si>
  <si>
    <t>61</t>
  </si>
  <si>
    <t>Úprava povrchů vnitřních</t>
  </si>
  <si>
    <t>9</t>
  </si>
  <si>
    <t>611142012</t>
  </si>
  <si>
    <t>Potažení vnitřních stropů rabicovým pletivem</t>
  </si>
  <si>
    <t>1158162435</t>
  </si>
  <si>
    <t>Potažení vnitřních ploch pletivem v ploše nebo pruzích, na plném podkladu rabicovým provizorním přichycením stropů</t>
  </si>
  <si>
    <t>v místě dozděného nadpraží bude zhotovena nová omítka na rabicové pletivo</t>
  </si>
  <si>
    <t>1,0*(10+2)</t>
  </si>
  <si>
    <t>6123153R</t>
  </si>
  <si>
    <t>Omítka ostění nebo nadpraží tepelné izolační s perlitem – vápenná omítka</t>
  </si>
  <si>
    <t>2015600715</t>
  </si>
  <si>
    <t>0,87*(1,05+2,05+2,05)*13</t>
  </si>
  <si>
    <t>0,715*(1,05+2,11+2,11)*14</t>
  </si>
  <si>
    <t>okna 3 NP</t>
  </si>
  <si>
    <t>0,715*(1,05+2,05+2,05)*14</t>
  </si>
  <si>
    <t>11</t>
  </si>
  <si>
    <t>619991001</t>
  </si>
  <si>
    <t>Zakrytí podlah fólií přilepenou lepící páskou</t>
  </si>
  <si>
    <t>1152407792</t>
  </si>
  <si>
    <t>Zakrytí vnitřních ploch před znečištěním včetně pozdějšího odkrytí podlah fólií přilepenou lepící páskou</t>
  </si>
  <si>
    <t>2,0*(13+14+14)</t>
  </si>
  <si>
    <t>62</t>
  </si>
  <si>
    <t>Úprava povrchů vnějších</t>
  </si>
  <si>
    <t>12</t>
  </si>
  <si>
    <t>622325219</t>
  </si>
  <si>
    <t>Oprava vnější vápenné štukové omítky členitosti 1 stěn v rozsahu do 100%</t>
  </si>
  <si>
    <t>749449121</t>
  </si>
  <si>
    <t>Oprava vápenné omítky vnějších ploch stupně členitosti 1 štukové stěn, v rozsahu opravované plochy přes 80 do 100%</t>
  </si>
  <si>
    <t>0,05*(1,05+2,05+2,05)*13</t>
  </si>
  <si>
    <t>0,05*(1,05+2,11+2,11)*14</t>
  </si>
  <si>
    <t>0,05*(1,05+2,05+2,05)*14</t>
  </si>
  <si>
    <t>13</t>
  </si>
  <si>
    <t>629991001</t>
  </si>
  <si>
    <t>Zakrytí podélných ploch fólií volně položenou</t>
  </si>
  <si>
    <t>-1274309925</t>
  </si>
  <si>
    <t>Zakrytí vnějších ploch před znečištěním včetně pozdějšího odkrytí ploch podélných rovných (např. chodníků) fólií položenou volně</t>
  </si>
  <si>
    <t>(28,2+13,23+1,5)*1,5</t>
  </si>
  <si>
    <t>14</t>
  </si>
  <si>
    <t>629991011</t>
  </si>
  <si>
    <t>Zakrytí výplní otvorů a svislých ploch fólií přilepenou lepící páskou</t>
  </si>
  <si>
    <t>-1566281690</t>
  </si>
  <si>
    <t>Zakrytí vnějších ploch před znečištěním včetně pozdějšího odkrytí výplní otvorů a svislých ploch fólií přilepenou lepící páskou</t>
  </si>
  <si>
    <t>13*(1,12*2,07)" TR/101-TR/113</t>
  </si>
  <si>
    <t>14*(1,08*2,04)" TR/201-TR/214</t>
  </si>
  <si>
    <t>14*(1,09*2,05)" TR/301-TR/314</t>
  </si>
  <si>
    <t xml:space="preserve">2,28*3,38"vstupní dveře </t>
  </si>
  <si>
    <t>62-R1</t>
  </si>
  <si>
    <t>Profilace podokení římsy omítka MVC (okna v urovni 1NP)</t>
  </si>
  <si>
    <t>m</t>
  </si>
  <si>
    <t>-814247748</t>
  </si>
  <si>
    <t>13*1,51"podokenní římsy v 1np</t>
  </si>
  <si>
    <t>16</t>
  </si>
  <si>
    <t>62-R2</t>
  </si>
  <si>
    <t>Profilace okenních šambrán omítka MVC (okna v urovni 1NP)</t>
  </si>
  <si>
    <t>467758768</t>
  </si>
  <si>
    <t>13*(1,13+2,185+2,185)"okenní šambrány v úrovni 1NP</t>
  </si>
  <si>
    <t>63</t>
  </si>
  <si>
    <t>Podlahy a podlahové konstrukce</t>
  </si>
  <si>
    <t>17</t>
  </si>
  <si>
    <t>632450124</t>
  </si>
  <si>
    <t>Vyrovnávací cementový potěr tl do 50 mm ze suchých směsí provedený v pásu</t>
  </si>
  <si>
    <t>2074864092</t>
  </si>
  <si>
    <t>Potěr cementový vyrovnávací ze suchých směsí v pásu o průměrné (střední) tl. přes 40 do 50 mm</t>
  </si>
  <si>
    <t>podbetonování parapetů 2 a 3 NP</t>
  </si>
  <si>
    <t>2*14*0,15</t>
  </si>
  <si>
    <t>Ostatní konstrukce a práce, bourání</t>
  </si>
  <si>
    <t>94</t>
  </si>
  <si>
    <t>Lešení a stavební výtahy</t>
  </si>
  <si>
    <t>18</t>
  </si>
  <si>
    <t>941121111</t>
  </si>
  <si>
    <t>Montáž lešení řadového trubkového těžkého s podlahami zatížení do 300 kg/m2 š do 1,5 m v do 10 m</t>
  </si>
  <si>
    <t>-531264696</t>
  </si>
  <si>
    <t>Montáž lešení řadového trubkového těžkého pracovního s podlahami z fošen nebo dílců min. tl. 38 mm, s provozním zatížením tř. 4 do 300 kg/m2 šířky tř. W15 přes 1,5 do 1,8 m, výšky do 10 m</t>
  </si>
  <si>
    <t>(28,2+13,23+2*1,5)*11,1</t>
  </si>
  <si>
    <t>19</t>
  </si>
  <si>
    <t>941121211</t>
  </si>
  <si>
    <t>Příplatek k lešení řadovému trubkovému těžkému s podlahami š 1,5 m v 10 m za první a ZKD den použití</t>
  </si>
  <si>
    <t>-661090810</t>
  </si>
  <si>
    <t>Montáž lešení řadového trubkového těžkého pracovního s podlahami Příplatek za první a každý další den použití lešení k ceně -1111</t>
  </si>
  <si>
    <t>493,173*60 'Přepočtené koeficientem množství</t>
  </si>
  <si>
    <t>20</t>
  </si>
  <si>
    <t>941121811</t>
  </si>
  <si>
    <t>Demontáž lešení řadového trubkového těžkého s podlahami zatížení do 300 kg/m2 š do 1,5 m v do 10 m</t>
  </si>
  <si>
    <t>303421069</t>
  </si>
  <si>
    <t>Demontáž lešení řadového trubkového těžkého pracovního s podlahami z fošen nebo dílců min. tl. 38 mm, s provozním zatížením tř. 4 do 300 kg/m2 šířky tř. W15 přes 1,5 do 1,8 m, výšky do 10 m</t>
  </si>
  <si>
    <t>944511111</t>
  </si>
  <si>
    <t>Montáž ochranné sítě z textilie z umělých vláken</t>
  </si>
  <si>
    <t>-2053201662</t>
  </si>
  <si>
    <t>Montáž ochranné sítě zavěšené na konstrukci lešení z textilie z umělých vláken</t>
  </si>
  <si>
    <t>22</t>
  </si>
  <si>
    <t>944511211</t>
  </si>
  <si>
    <t>Příplatek k ochranné síti za první a ZKD den použití</t>
  </si>
  <si>
    <t>-358128096</t>
  </si>
  <si>
    <t>Montáž ochranné sítě Příplatek za první a každý další den použití sítě k ceně -1111</t>
  </si>
  <si>
    <t>23</t>
  </si>
  <si>
    <t>944511811</t>
  </si>
  <si>
    <t>Demontáž ochranné sítě z textilie z umělých vláken</t>
  </si>
  <si>
    <t>-439666117</t>
  </si>
  <si>
    <t>Demontáž ochranné sítě zavěšené na konstrukci lešení z textilie z umělých vláken</t>
  </si>
  <si>
    <t>24</t>
  </si>
  <si>
    <t>949101111</t>
  </si>
  <si>
    <t>Lešení pomocné pro objekty pozemních staveb s lešeňovou podlahou v do 1,9 m zatížení do 150 kg/m2</t>
  </si>
  <si>
    <t>1254679498</t>
  </si>
  <si>
    <t>Lešení pomocné pracovní pro objekty pozemních staveb pro zatížení do 150 kg/m2, o výšce lešeňové podlahy do 1,9 m</t>
  </si>
  <si>
    <t>42</t>
  </si>
  <si>
    <t>95</t>
  </si>
  <si>
    <t>Různé dokončovací konstrukce a práce pozemních staveb</t>
  </si>
  <si>
    <t>25</t>
  </si>
  <si>
    <t>952901111</t>
  </si>
  <si>
    <t>Vyčištění budov bytové a občanské výstavby při výšce podlaží do 4 m</t>
  </si>
  <si>
    <t>503859672</t>
  </si>
  <si>
    <t>Vyčištění budov nebo objektů před předáním do užívání budov bytové nebo občanské výstavby, světlé výšky podlaží do 4 m</t>
  </si>
  <si>
    <t>26</t>
  </si>
  <si>
    <t>952902121</t>
  </si>
  <si>
    <t>Čištění budov zametení drsných podlah</t>
  </si>
  <si>
    <t>-1257683378</t>
  </si>
  <si>
    <t>Čištění budov při provádění oprav a udržovacích prací podlah drsných nebo chodníků zametením</t>
  </si>
  <si>
    <t>27</t>
  </si>
  <si>
    <t>953962113</t>
  </si>
  <si>
    <t>Kotvy chemickým tmelem M 12 hl 80 mm do zdiva z plných cihel s vyvrtáním otvoru</t>
  </si>
  <si>
    <t>382100579</t>
  </si>
  <si>
    <t>Kotvy chemické s vyvrtáním otvoru do zdiva z plných cihel tmel, hloubka 80 mm, velikost M 12</t>
  </si>
  <si>
    <t>10*3</t>
  </si>
  <si>
    <t>2*3</t>
  </si>
  <si>
    <t>28</t>
  </si>
  <si>
    <t>953965123</t>
  </si>
  <si>
    <t>Kotevní šroub pro chemické kotvy M 12 dl 260 mm</t>
  </si>
  <si>
    <t>1481990515</t>
  </si>
  <si>
    <t>Kotvy chemické s vyvrtáním otvoru kotevní šrouby pro chemické kotvy, velikost M 12, délka 260 mm</t>
  </si>
  <si>
    <t>29</t>
  </si>
  <si>
    <t>pl</t>
  </si>
  <si>
    <t>platle tl. 4 – 5 mm o rozměru 120 x 120 mm</t>
  </si>
  <si>
    <t>1454096665</t>
  </si>
  <si>
    <t>30</t>
  </si>
  <si>
    <t>13021018</t>
  </si>
  <si>
    <t>tyč ocelová žebírková jakost BSt 500S (10 505) výztuž do betonu D 22mm</t>
  </si>
  <si>
    <t>t</t>
  </si>
  <si>
    <t>1478741758</t>
  </si>
  <si>
    <t xml:space="preserve">pro 12 nadpraží </t>
  </si>
  <si>
    <t>12*1,0*2,984/1000*1,15</t>
  </si>
  <si>
    <t>96</t>
  </si>
  <si>
    <t>Bourání konstrukcí</t>
  </si>
  <si>
    <t>31</t>
  </si>
  <si>
    <t>967031132</t>
  </si>
  <si>
    <t>Přisekání rovných ostění v cihelném zdivu na MV nebo MVC</t>
  </si>
  <si>
    <t>2112823997</t>
  </si>
  <si>
    <t>Přisekání (špicování) plošné nebo rovných ostění zdiva z cihel pálených rovných ostění, bez odstupu, po hrubém vybourání otvorů, na maltu vápennou nebo vápenocementovou</t>
  </si>
  <si>
    <t>32</t>
  </si>
  <si>
    <t>968062356</t>
  </si>
  <si>
    <t>Vybourání dřevěných rámů oken dvojitých včetně křídel pl do 4 m2</t>
  </si>
  <si>
    <t>-842770605</t>
  </si>
  <si>
    <t>Vybourání dřevěných rámů oken s křídly, dveřních zárubní, vrat, stěn, ostění nebo obkladů rámů oken s křídly dvojitých, plochy do 4 m2</t>
  </si>
  <si>
    <t>1NP - TR/105*-TR/113*</t>
  </si>
  <si>
    <t>9*(1,12*2,07)</t>
  </si>
  <si>
    <t>2NP - TR/201* - TR/214*</t>
  </si>
  <si>
    <t>14*(1,08*2,04)</t>
  </si>
  <si>
    <t>3NP - TR/301* - TR/314*</t>
  </si>
  <si>
    <t>14*(1,09*2,05)</t>
  </si>
  <si>
    <t>33</t>
  </si>
  <si>
    <t>968062456</t>
  </si>
  <si>
    <t>Vybourání dřevěných dveřních zárubní pl přes 2 m2</t>
  </si>
  <si>
    <t>519819643</t>
  </si>
  <si>
    <t>Vybourání dřevěných rámů oken s křídly, dveřních zárubní, vrat, stěn, ostění nebo obkladů dveřních zárubní, plochy přes 2 m2</t>
  </si>
  <si>
    <t>TR/114*</t>
  </si>
  <si>
    <t>2,28*3,38</t>
  </si>
  <si>
    <t>34</t>
  </si>
  <si>
    <t>968082017</t>
  </si>
  <si>
    <t>Vybourání plastových rámů oken včetně křídel plochy přes 2 do 4 m2</t>
  </si>
  <si>
    <t>-900208838</t>
  </si>
  <si>
    <t>Vybourání plastových rámů oken s křídly, dveřních zárubní, vrat rámu oken s křídly, plochy přes 2 do 4 m2</t>
  </si>
  <si>
    <t>TR/101* -TR/104*</t>
  </si>
  <si>
    <t>4*(1,12*2,07)</t>
  </si>
  <si>
    <t>97</t>
  </si>
  <si>
    <t>Prorážení otvorů a ostatní bourací práce</t>
  </si>
  <si>
    <t>35</t>
  </si>
  <si>
    <t>974031142</t>
  </si>
  <si>
    <t>Vysekání rýh ve zdivu cihelném hl do 70 mm š do 70 mm</t>
  </si>
  <si>
    <t>-2106483081</t>
  </si>
  <si>
    <t>Vysekání rýh ve zdivu cihelném na maltu vápennou nebo vápenocementovou do hl. 70 mm a šířky do 70 mm</t>
  </si>
  <si>
    <t>1,51*13"dozdění podokení římsy oken v 1NP</t>
  </si>
  <si>
    <t>36</t>
  </si>
  <si>
    <t>974031164</t>
  </si>
  <si>
    <t>Vysekání rýh ve zdivu cihelném hl do 150 mm š do 150 mm</t>
  </si>
  <si>
    <t>-318346027</t>
  </si>
  <si>
    <t>Vysekání rýh ve zdivu cihelném na maltu vápennou nebo vápenocementovou do hl. 150 mm a šířky do 150 mm</t>
  </si>
  <si>
    <t>98</t>
  </si>
  <si>
    <t>Demolice a sanace</t>
  </si>
  <si>
    <t>37</t>
  </si>
  <si>
    <t>985221101</t>
  </si>
  <si>
    <t>Doplnění zdiva cihlami do aktivované malty</t>
  </si>
  <si>
    <t>11632127</t>
  </si>
  <si>
    <t>Doplnění zdiva ručně do aktivované malty cihlami</t>
  </si>
  <si>
    <t>0,065*0,29*1,51*13"dozdění podokení římsy oken v 1NP</t>
  </si>
  <si>
    <t xml:space="preserve">doplnění zdiva při osazování nových oken </t>
  </si>
  <si>
    <t>0,005*4*2,1*14</t>
  </si>
  <si>
    <t>3NP</t>
  </si>
  <si>
    <t>38</t>
  </si>
  <si>
    <t>270755162</t>
  </si>
  <si>
    <t>(0,370+1,176)*333</t>
  </si>
  <si>
    <t>515</t>
  </si>
  <si>
    <t>99</t>
  </si>
  <si>
    <t>Přesun hmot a manipulace se sutí</t>
  </si>
  <si>
    <t>997</t>
  </si>
  <si>
    <t>Přesun sutě</t>
  </si>
  <si>
    <t>39</t>
  </si>
  <si>
    <t>997013213</t>
  </si>
  <si>
    <t>Vnitrostaveništní doprava suti a vybouraných hmot pro budovy v do 12 m ručně</t>
  </si>
  <si>
    <t>1462320323</t>
  </si>
  <si>
    <t>Vnitrostaveništní doprava suti a vybouraných hmot vodorovně do 50 m svisle ručně pro budovy a haly výšky přes 9 do 12 m</t>
  </si>
  <si>
    <t>40</t>
  </si>
  <si>
    <t>997013501</t>
  </si>
  <si>
    <t>Odvoz suti a vybouraných hmot na skládku nebo meziskládku do 1 km se složením</t>
  </si>
  <si>
    <t>1411511937</t>
  </si>
  <si>
    <t>Odvoz suti a vybouraných hmot na skládku nebo meziskládku se složením, na vzdálenost do 1 km</t>
  </si>
  <si>
    <t>41</t>
  </si>
  <si>
    <t>997013509</t>
  </si>
  <si>
    <t>Příplatek k odvozu suti a vybouraných hmot na skládku ZKD 1 km přes 1 km</t>
  </si>
  <si>
    <t>1161688684</t>
  </si>
  <si>
    <t>Odvoz suti a vybouraných hmot na skládku nebo meziskládku se složením, na vzdálenost Příplatek k ceně za každý další i započatý 1 km přes 1 km</t>
  </si>
  <si>
    <t>19,402*14 'Přepočtené koeficientem množství</t>
  </si>
  <si>
    <t>997013631</t>
  </si>
  <si>
    <t>Poplatek za uložení na skládce (skládkovné) stavebního odpadu směsného kód odpadu 17 09 04</t>
  </si>
  <si>
    <t>810872077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</si>
  <si>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</si>
  <si>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</si>
  <si>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</si>
  <si>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43</t>
  </si>
  <si>
    <t>998018002</t>
  </si>
  <si>
    <t>Přesun hmot ruční pro budovy v do 12 m</t>
  </si>
  <si>
    <t>1323416990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</si>
  <si>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</si>
  <si>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</si>
  <si>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</si>
  <si>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762</t>
  </si>
  <si>
    <t>Konstrukce tesařské</t>
  </si>
  <si>
    <t>44</t>
  </si>
  <si>
    <t>762111811</t>
  </si>
  <si>
    <t>Demontáž stěn a příček z hraněného řeziva</t>
  </si>
  <si>
    <t>-1189326171</t>
  </si>
  <si>
    <t>Demontáž stěn a příček z hranolků, fošen nebo latí</t>
  </si>
  <si>
    <t>45</t>
  </si>
  <si>
    <t>762191963</t>
  </si>
  <si>
    <t>Montáž zabednění otvoru ve stěně deskami tvrdými plochy jednotlivě do 8 m2</t>
  </si>
  <si>
    <t>-1481730331</t>
  </si>
  <si>
    <t>Zabednění otvorů ve stěnách deskami - montáž (materiál ve specifikaci) tvrdými (cementotřískovými, cementovými, dřevoštěpkovými apod), plochy jednotlivě přes 4 do 8 m2</t>
  </si>
  <si>
    <t>46</t>
  </si>
  <si>
    <t>60726274</t>
  </si>
  <si>
    <t>deska dřevoštěpková OSB 3 P+D nebroušená tl 18mm</t>
  </si>
  <si>
    <t>71515480</t>
  </si>
  <si>
    <t>92,267*1,05 'Přepočtené koeficientem množství</t>
  </si>
  <si>
    <t>47</t>
  </si>
  <si>
    <t>762195000</t>
  </si>
  <si>
    <t>Spojovací prostředky pro montáž stěn, příček, bednění stěn</t>
  </si>
  <si>
    <t>-1340482</t>
  </si>
  <si>
    <t>Spojovací prostředky stěn a příček hřebíky, svory, fixační prkna</t>
  </si>
  <si>
    <t>92,267*0,02</t>
  </si>
  <si>
    <t>48</t>
  </si>
  <si>
    <t>998762102</t>
  </si>
  <si>
    <t>Přesun hmot tonážní pro kce tesařské v objektech v do 12 m</t>
  </si>
  <si>
    <t>1511284172</t>
  </si>
  <si>
    <t>Přesun hmot pro konstrukce tesařské stanovený z hmotnosti přesunovaného materiálu vodorovná dopravní vzdálenost do 50 m v objektech výšky přes 6 do 12 m</t>
  </si>
  <si>
    <t>49</t>
  </si>
  <si>
    <t>998762181</t>
  </si>
  <si>
    <t>Příplatek k přesunu hmot tonážní 762 prováděný bez použití mechanizace</t>
  </si>
  <si>
    <t>-903164218</t>
  </si>
  <si>
    <t>Přesun hmot pro konstrukce tesařské stanovený z hmotnosti přesunovaného materiálu Příplatek k cenám za přesun prováděný bez použití mechanizace pro jakoukoliv výšku objektu</t>
  </si>
  <si>
    <t>764</t>
  </si>
  <si>
    <t>Konstrukce klempířské</t>
  </si>
  <si>
    <t>50</t>
  </si>
  <si>
    <t>764002851</t>
  </si>
  <si>
    <t>Demontáž oplechování parapetů do suti</t>
  </si>
  <si>
    <t>1010445885</t>
  </si>
  <si>
    <t>Demontáž klempířských konstrukcí oplechování parapetů do suti</t>
  </si>
  <si>
    <t>13*1,5" KL/100* - okenní výplň TR/101* - TR/113*</t>
  </si>
  <si>
    <t>14*2,6" KL/200* - okenní výplň TR/201* - TR/213*</t>
  </si>
  <si>
    <t>14*1,8" KL/300* - okenní výplň TR/301* - TR/313*</t>
  </si>
  <si>
    <t>51</t>
  </si>
  <si>
    <t>764216402</t>
  </si>
  <si>
    <t>Oplechování parapetů rovných mechanicky kotvené z Pz plechu rš 200 mm</t>
  </si>
  <si>
    <t>869847299</t>
  </si>
  <si>
    <t>Oplechování parapetů z pozinkovaného plechu rovných mechanicky kotvené, bez rohů rš 200 mm</t>
  </si>
  <si>
    <t>13*2,25" KL/100 - TR/101 - TR/113 (1.NP)</t>
  </si>
  <si>
    <t>14*2,6" KL/200 - TR/201 - TR/214 (2.NP)</t>
  </si>
  <si>
    <t>14*1,8" KL/300 - TR/301 - TR/314 (3.NP)</t>
  </si>
  <si>
    <t>52</t>
  </si>
  <si>
    <t>998764102</t>
  </si>
  <si>
    <t>Přesun hmot tonážní pro konstrukce klempířské v objektech v do 12 m</t>
  </si>
  <si>
    <t>735964335</t>
  </si>
  <si>
    <t>Přesun hmot pro konstrukce klempířské stanovený z hmotnosti přesunovaného materiálu vodorovná dopravní vzdálenost do 50 m v objektech výšky přes 6 do 12 m</t>
  </si>
  <si>
    <t>53</t>
  </si>
  <si>
    <t>998764181</t>
  </si>
  <si>
    <t>Příplatek k přesunu hmot tonážní 764 prováděný bez použití mechanizace</t>
  </si>
  <si>
    <t>-1513952872</t>
  </si>
  <si>
    <t>Přesun hmot pro konstrukce klempířské stanovený z hmotnosti přesunovaného materiálu Příplatek k cenám za přesun prováděný bez použití mechanizace pro jakoukoliv výšku objektu</t>
  </si>
  <si>
    <t>766</t>
  </si>
  <si>
    <t>Konstrukce truhlářské</t>
  </si>
  <si>
    <t>54</t>
  </si>
  <si>
    <t>766441822</t>
  </si>
  <si>
    <t>Demontáž parapetních desek dřevěných nebo plastových šířky přes 30 cm délky přes 1,0 m</t>
  </si>
  <si>
    <t>512293956</t>
  </si>
  <si>
    <t>Demontáž parapetních desek dřevěných nebo plastových šířky přes 300 mm délky přes 1 m</t>
  </si>
  <si>
    <t>55</t>
  </si>
  <si>
    <t>766621112</t>
  </si>
  <si>
    <t>Montáž dřevěných oken plochy přes 1 m2 špaletových výšky do 2,5 m s rámem do zdiva</t>
  </si>
  <si>
    <t>801459843</t>
  </si>
  <si>
    <t>Montáž oken dřevěných včetně montáže rámu plochy přes 1 m2 špaletových do zdiva, výšky přes 1,5 do 2,5 m</t>
  </si>
  <si>
    <t>P</t>
  </si>
  <si>
    <t>Poznámka k položce:
6 x TÁHLO / OKNO + 8 x LAVIČNÍK / OKNO</t>
  </si>
  <si>
    <t>56</t>
  </si>
  <si>
    <t>TR/101</t>
  </si>
  <si>
    <t>Nové dřevěné špaletové dvojité okno – dvoukřídlé, profil okenních křídel, rozměr 1120/2070mm, kompletní dodávka viz odkaz TR/101</t>
  </si>
  <si>
    <t>-1324447362</t>
  </si>
  <si>
    <t>57</t>
  </si>
  <si>
    <t>TR/102</t>
  </si>
  <si>
    <t>Nové dřevěné špaletové dvojité okno – dvoukřídlé, profil okenních křídel, rozměr 1120/2070mm, kompletní dodávka viz odkaz TR/102</t>
  </si>
  <si>
    <t>-992341075</t>
  </si>
  <si>
    <t>58</t>
  </si>
  <si>
    <t>TR/103</t>
  </si>
  <si>
    <t>Nové dřevěné špaletové dvojité okno – dvoukřídlé, profil okenních křídel, rozměr 1120/2070mm, kompletní dodávka viz odkaz TR/103</t>
  </si>
  <si>
    <t>541698157</t>
  </si>
  <si>
    <t>59</t>
  </si>
  <si>
    <t>TR/104</t>
  </si>
  <si>
    <t>Nové dřevěné špaletové dvojité okno – dvoukřídlé, profil okenních křídel, rozměr 1120/2070mm, kompletní dodávka viz odkaz TR/104</t>
  </si>
  <si>
    <t>-1137207840</t>
  </si>
  <si>
    <t>60</t>
  </si>
  <si>
    <t>TR/105</t>
  </si>
  <si>
    <t>Nové dřevěné špaletové dvojité okno – dvoukřídlé, profil okenních křídel, rozměr 1120/2070mm, kompletní dodávka viz odkaz TR/105</t>
  </si>
  <si>
    <t>1499136997</t>
  </si>
  <si>
    <t>TR/106</t>
  </si>
  <si>
    <t>Nové dřevěné špaletové dvojité okno – dvoukřídlé, profil okenních křídel, rozměr 1120/2070mm, kompletní dodávka viz odkaz TR/106</t>
  </si>
  <si>
    <t>2082661656</t>
  </si>
  <si>
    <t>TR/107</t>
  </si>
  <si>
    <t>Nové dřevěné špaletové dvojité okno – dvoukřídlé, profil okenních křídel, rozměr 1120/2070mm, kompletní dodávka viz odkaz TR/107</t>
  </si>
  <si>
    <t>1311858329</t>
  </si>
  <si>
    <t>TR/108</t>
  </si>
  <si>
    <t>Nové dřevěné špaletové dvojité okno – dvoukřídlé, profil okenních křídel, rozměr 1120/2070mm, kompletní dodávka viz odkaz TR/108</t>
  </si>
  <si>
    <t>1017511901</t>
  </si>
  <si>
    <t>64</t>
  </si>
  <si>
    <t>TR/109</t>
  </si>
  <si>
    <t>Nové dřevěné špaletové dvojité okno – dvoukřídlé, profil okenních křídel, rozměr 1120/2070mm, kompletní dodávka viz odkaz TR/109</t>
  </si>
  <si>
    <t>-803661898</t>
  </si>
  <si>
    <t>65</t>
  </si>
  <si>
    <t>TR/110</t>
  </si>
  <si>
    <t>Nové dřevěné špaletové dvojité okno – dvoukřídlé, profil okenních křídel, rozměr 1120/2070mm, kompletní dodávka viz odkaz TR/110</t>
  </si>
  <si>
    <t>573863507</t>
  </si>
  <si>
    <t>66</t>
  </si>
  <si>
    <t>TR/111</t>
  </si>
  <si>
    <t>Nové dřevěné špaletové dvojité okno – dvoukřídlé, profil okenních křídel, rozměr 1120/2070mm, kompletní dodávka viz odkaz TR/111</t>
  </si>
  <si>
    <t>1724512084</t>
  </si>
  <si>
    <t>67</t>
  </si>
  <si>
    <t>TR/112</t>
  </si>
  <si>
    <t>Nové dřevěné špaletové dvojité okno – dvoukřídlé, profil okenních křídel, rozměr 1120/2070mm, kompletní dodávka viz odkaz TR/112</t>
  </si>
  <si>
    <t>-2127414513</t>
  </si>
  <si>
    <t>68</t>
  </si>
  <si>
    <t>TR/113</t>
  </si>
  <si>
    <t>Nové dřevěné špaletové dvojité okno – dvoukřídlé, profil okenních křídel, rozměr 1120/2070mm, kompletní dodávka viz odkaz TR/113</t>
  </si>
  <si>
    <t>792784347</t>
  </si>
  <si>
    <t>69</t>
  </si>
  <si>
    <t>TR/201</t>
  </si>
  <si>
    <t>Nové dřevěné špaletové dvojité okno – dvoukřídlé, profil okenních křídel - typ 2, rozměr 1080/2040mm, kompletní dodávka viz odkaz TR/201</t>
  </si>
  <si>
    <t>1651483819</t>
  </si>
  <si>
    <t>70</t>
  </si>
  <si>
    <t>TR/202</t>
  </si>
  <si>
    <t>Nové dřevěné špaletové dvojité okno – dvoukřídlé, profil okenních křídel - typ 2, rozměr 1080/2040mm, kompletní dodávka viz odkaz TR/202</t>
  </si>
  <si>
    <t>1975816371</t>
  </si>
  <si>
    <t>71</t>
  </si>
  <si>
    <t>TR/203</t>
  </si>
  <si>
    <t>Nové dřevěné špaletové dvojité okno – dvoukřídlé, profil okenních křídel - typ 2, rozměr 1080/2040mm, kompletní dodávka viz odkaz TR/203</t>
  </si>
  <si>
    <t>-265132927</t>
  </si>
  <si>
    <t>72</t>
  </si>
  <si>
    <t>TR/204</t>
  </si>
  <si>
    <t>Nové dřevěné špaletové dvojité okno – dvoukřídlé, profil okenních křídel - typ 2, rozměr 1080/2040mm, kompletní dodávka viz odkaz TR/204</t>
  </si>
  <si>
    <t>2075310690</t>
  </si>
  <si>
    <t>73</t>
  </si>
  <si>
    <t>TR/205</t>
  </si>
  <si>
    <t>Nové dřevěné špaletové dvojité okno – dvoukřídlé, profil okenních křídel - typ 2, rozměr 1080/2040mm, kompletní dodávka viz odkaz TR/205</t>
  </si>
  <si>
    <t>85429621</t>
  </si>
  <si>
    <t>74</t>
  </si>
  <si>
    <t>TR/206</t>
  </si>
  <si>
    <t>Nové dřevěné špaletové dvojité okno – dvoukřídlé, profil okenních křídel - typ 2, rozměr 1080/2040mm, kompletní dodávka viz odkaz TR/206</t>
  </si>
  <si>
    <t>-1786643513</t>
  </si>
  <si>
    <t>75</t>
  </si>
  <si>
    <t>TR/207</t>
  </si>
  <si>
    <t>Nové dřevěné špaletové dvojité okno – dvoukřídlé, profil okenních křídel - typ 2, rozměr 1080/2040mm, kompletní dodávka viz odkaz TR/207</t>
  </si>
  <si>
    <t>-26362450</t>
  </si>
  <si>
    <t>76</t>
  </si>
  <si>
    <t>TR/208</t>
  </si>
  <si>
    <t>Nové dřevěné špaletové dvojité okno – dvoukřídlé, profil okenních křídel - typ 2, rozměr 1080/2040mm, kompletní dodávka viz odkaz TR/208</t>
  </si>
  <si>
    <t>-1983984174</t>
  </si>
  <si>
    <t>77</t>
  </si>
  <si>
    <t>TR/209</t>
  </si>
  <si>
    <t>Nové dřevěné špaletové dvojité okno – dvoukřídlé, profil okenních křídel - typ 2, rozměr 1080/2040mm, kompletní dodávka viz odkaz TR/209</t>
  </si>
  <si>
    <t>1578154879</t>
  </si>
  <si>
    <t>78</t>
  </si>
  <si>
    <t>TR/210</t>
  </si>
  <si>
    <t>Nové dřevěné špaletové dvojité okno – dvoukřídlé, profil okenních křídel - typ 2, rozměr 1080/2040mm, kompletní dodávka viz odkaz TR/210</t>
  </si>
  <si>
    <t>842017704</t>
  </si>
  <si>
    <t>79</t>
  </si>
  <si>
    <t>TR/211</t>
  </si>
  <si>
    <t>Nové dřevěné špaletové dvojité okno – dvoukřídlé, profil okenních křídel - typ 2, rozměr 1080/2040mm, kompletní dodávka viz odkaz TR/211</t>
  </si>
  <si>
    <t>-2087537041</t>
  </si>
  <si>
    <t>80</t>
  </si>
  <si>
    <t>TR/212</t>
  </si>
  <si>
    <t>Nové dřevěné špaletové dvojité okno – dvoukřídlé, profil okenních křídel - typ 2, rozměr 1080/2040mm, kompletní dodávka viz odkaz TR/212</t>
  </si>
  <si>
    <t>2146512992</t>
  </si>
  <si>
    <t>81</t>
  </si>
  <si>
    <t>TR/213</t>
  </si>
  <si>
    <t>Nové dřevěné špaletové dvojité okno – dvoukřídlé, profil okenních křídel - typ 2, rozměr 1080/2040mm, kompletní dodávka viz odkaz TR/213</t>
  </si>
  <si>
    <t>-988736233</t>
  </si>
  <si>
    <t>82</t>
  </si>
  <si>
    <t>TR/214</t>
  </si>
  <si>
    <t>Nové dřevěné špaletové dvojité okno – dvoukřídlé, profil okenních křídel - typ 2, rozměr 1080/2040mm, kompletní dodávka viz odkaz TR/214</t>
  </si>
  <si>
    <t>1388160865</t>
  </si>
  <si>
    <t>83</t>
  </si>
  <si>
    <t>TR/301</t>
  </si>
  <si>
    <t>Nové dřevěné špaletové dvojité okno – dvoukřídlé, profil okenních křídel - typ 2, rozměr 1090/2050mm, kompletní dodávka viz odkaz TR/301</t>
  </si>
  <si>
    <t>-1672417823</t>
  </si>
  <si>
    <t>84</t>
  </si>
  <si>
    <t>TR/302</t>
  </si>
  <si>
    <t>Nové dřevěné špaletové dvojité okno – dvoukřídlé, profil okenních křídel - typ 2, rozměr 1090/2050mm, kompletní dodávka viz odkaz TR/302</t>
  </si>
  <si>
    <t>-1924185350</t>
  </si>
  <si>
    <t>85</t>
  </si>
  <si>
    <t>TR/303</t>
  </si>
  <si>
    <t>Nové dřevěné špaletové dvojité okno – dvoukřídlé, profil okenních křídel - typ 2, rozměr 1090/2050mm, kompletní dodávka viz odkaz TR/303</t>
  </si>
  <si>
    <t>1081608928</t>
  </si>
  <si>
    <t>86</t>
  </si>
  <si>
    <t>TR/304</t>
  </si>
  <si>
    <t>Nové dřevěné špaletové dvojité okno – dvoukřídlé, profil okenních křídel - typ 2, rozměr 1090/2050mm, kompletní dodávka viz odkaz TR/304</t>
  </si>
  <si>
    <t>1242346047</t>
  </si>
  <si>
    <t>87</t>
  </si>
  <si>
    <t>TR/305</t>
  </si>
  <si>
    <t>Nové dřevěné špaletové dvojité okno – dvoukřídlé, profil okenních křídel - typ 2, rozměr 1090/2050mm, kompletní dodávka viz odkaz TR/305</t>
  </si>
  <si>
    <t>-857624872</t>
  </si>
  <si>
    <t>88</t>
  </si>
  <si>
    <t>TR/306</t>
  </si>
  <si>
    <t>Nové dřevěné špaletové dvojité okno – dvoukřídlé, profil okenních křídel - typ 2, rozměr 1090/2050mm, kompletní dodávka viz odkaz TR/306</t>
  </si>
  <si>
    <t>-1882930463</t>
  </si>
  <si>
    <t>89</t>
  </si>
  <si>
    <t>TR/307</t>
  </si>
  <si>
    <t>Nové dřevěné špaletové dvojité okno – dvoukřídlé, profil okenních křídel - typ 2, rozměr 1090/2050mm, kompletní dodávka viz odkaz TR/307</t>
  </si>
  <si>
    <t>682985695</t>
  </si>
  <si>
    <t>90</t>
  </si>
  <si>
    <t>TR/308</t>
  </si>
  <si>
    <t>Nové dřevěné špaletové dvojité okno – dvoukřídlé, profil okenních křídel - typ 2, rozměr 1090/2050mm, kompletní dodávka viz odkaz TR/308</t>
  </si>
  <si>
    <t>765886779</t>
  </si>
  <si>
    <t>91</t>
  </si>
  <si>
    <t>TR/309</t>
  </si>
  <si>
    <t>Nové dřevěné špaletové dvojité okno – dvoukřídlé, profil okenních křídel - typ 2, rozměr 1090/2050mm, kompletní dodávka viz odkaz TR/309</t>
  </si>
  <si>
    <t>-1718235426</t>
  </si>
  <si>
    <t>92</t>
  </si>
  <si>
    <t>TR/310</t>
  </si>
  <si>
    <t>Nové dřevěné špaletové dvojité okno – dvoukřídlé, profil okenních křídel - typ 2, rozměr 1090/2050mm, kompletní dodávka viz odkaz TR/310</t>
  </si>
  <si>
    <t>1007632658</t>
  </si>
  <si>
    <t>93</t>
  </si>
  <si>
    <t>TR/311</t>
  </si>
  <si>
    <t>Nové dřevěné špaletové dvojité okno – dvoukřídlé, profil okenních křídel - typ 2, rozměr 1090/2050mm, kompletní dodávka viz odkaz TR/311</t>
  </si>
  <si>
    <t>767987724</t>
  </si>
  <si>
    <t>TR/312</t>
  </si>
  <si>
    <t>Nové dřevěné špaletové dvojité okno – dvoukřídlé, profil okenních křídel - typ 2, rozměr 1090/2050mm, kompletní dodávka viz odkaz TR/312</t>
  </si>
  <si>
    <t>2124979910</t>
  </si>
  <si>
    <t>TR/313</t>
  </si>
  <si>
    <t>Nové dřevěné špaletové dvojité okno – dvoukřídlé, profil okenních křídel - typ 2, rozměr 1090/2050mm, kompletní dodávka viz odkaz TR/313</t>
  </si>
  <si>
    <t>-2051731406</t>
  </si>
  <si>
    <t>TR/314</t>
  </si>
  <si>
    <t>Nové dřevěné špaletové dvojité okno – dvoukřídlé, profil okenních křídel - typ 2, rozměr 1090/2050mm, kompletní dodávka viz odkaz TR/314</t>
  </si>
  <si>
    <t>-308345696</t>
  </si>
  <si>
    <t>766621621</t>
  </si>
  <si>
    <t>Montáž dřevěných oken plochy do 1 m2 zdvojených otevíravých do dřevěné konstrukce</t>
  </si>
  <si>
    <t>1829188020</t>
  </si>
  <si>
    <t>Montáž oken dřevěných plochy do 1 m2 včetně montáže rámu otevíravých do dřevěné konstrukce</t>
  </si>
  <si>
    <t xml:space="preserve">MONTÁŽ PROVIZORNÍCH OKEN DO DOČASNÉHO ZABEDNĚNÍ OKEN Z OSB DESEK VIZ. TZ  </t>
  </si>
  <si>
    <t>13+14+14</t>
  </si>
  <si>
    <t>611100R</t>
  </si>
  <si>
    <t>okno dřevěné ventilační, křídlo o rozměru 600x600 mm, osazeno 4 mm floatovým sklem s těsněním, křídlo bude výklopné</t>
  </si>
  <si>
    <t>748160250</t>
  </si>
  <si>
    <t>766629214</t>
  </si>
  <si>
    <t>Příplatek k montáži oken rovné ostění připojovací spára do 15 mm - páska</t>
  </si>
  <si>
    <t>1648646718</t>
  </si>
  <si>
    <t>Montáž oken dřevěných Příplatek k cenám za tepelnou izolaci mezi ostěním a rámem okna při rovném ostění, připojovací spára tl. do 15 mm, páska</t>
  </si>
  <si>
    <t>Poznámka k položce:
VNITŘNÍ A VNĚJŠÍ PÁSKA - ZOHLEDNIT V JEDNOTKOVÉ CENĚ !!!</t>
  </si>
  <si>
    <t>TR/101 - TR 113</t>
  </si>
  <si>
    <t>13*2*(1,12+2,07)</t>
  </si>
  <si>
    <t>TR/201 - TR 214</t>
  </si>
  <si>
    <t>14*2*(1,08+2,04)</t>
  </si>
  <si>
    <t>TR/301 - TR 314</t>
  </si>
  <si>
    <t>14*2*(1,09+2,05)</t>
  </si>
  <si>
    <t>100</t>
  </si>
  <si>
    <t>766629413</t>
  </si>
  <si>
    <t>Příplatek k montáži oken rovné ostění fólie připojovací spára do 35 mm</t>
  </si>
  <si>
    <t>-883541510</t>
  </si>
  <si>
    <t>Montáž oken dřevěných Příplatek k cenám za tepelnou izolaci mezi ostěním a rámem okna při rovném ostění fólií, připojovací spára tl. do 35 mm</t>
  </si>
  <si>
    <t>parozábrana</t>
  </si>
  <si>
    <t>258,220</t>
  </si>
  <si>
    <t>101</t>
  </si>
  <si>
    <t>766660481</t>
  </si>
  <si>
    <t>Montáž vchodových dveří dvoukřídlových s díly a nadsvětlíkem do zdiva</t>
  </si>
  <si>
    <t>1316871481</t>
  </si>
  <si>
    <t>Montáž dveřních křídel dřevěných nebo plastových vchodových dveří včetně rámu do zdiva dvoukřídlových s díly a nadsvětlíkem</t>
  </si>
  <si>
    <t>1" TR/114</t>
  </si>
  <si>
    <t>102</t>
  </si>
  <si>
    <t>TR/114</t>
  </si>
  <si>
    <t>Nové – dvoukřídlé vchodové dveře s proskleným nadsvětlíkem a křídly, rozměr 2280/3380mm, kompletní dodávka viz odkaz TR/114</t>
  </si>
  <si>
    <t>-1613701518</t>
  </si>
  <si>
    <t>103</t>
  </si>
  <si>
    <t>766694122</t>
  </si>
  <si>
    <t>Montáž parapetních dřevěných nebo plastových šířky přes 30 cm délky do 1,6 m</t>
  </si>
  <si>
    <t>-834268971</t>
  </si>
  <si>
    <t>Montáž ostatních truhlářských konstrukcí parapetních desek dřevěných nebo plastových šířky přes 300 mm, délky přes 1000 do 1600 mm</t>
  </si>
  <si>
    <t>13" TR/101a-TR/113a</t>
  </si>
  <si>
    <t>14" TR/201a-TR/214a</t>
  </si>
  <si>
    <t>14" TR/301a-TR/314a</t>
  </si>
  <si>
    <t>104</t>
  </si>
  <si>
    <t>59071004</t>
  </si>
  <si>
    <t>pěna pistolová PUR izolační jednosložková</t>
  </si>
  <si>
    <t>litr</t>
  </si>
  <si>
    <t>1382968335</t>
  </si>
  <si>
    <t xml:space="preserve">PŘEDPOKLAD ZVÝŠENÁ SPOTŘEBA PUR PĚNY - ŠPALETOVÁ OKNA + PARAPETY </t>
  </si>
  <si>
    <t>9*0,5</t>
  </si>
  <si>
    <t>105</t>
  </si>
  <si>
    <t>TR/101a-TR/113a</t>
  </si>
  <si>
    <t>Nový vnitřní dřevěný parapet u okenní výplně v 1.NP, rozměr dl. 1400, š. 350, tl. 20 mm</t>
  </si>
  <si>
    <t>722963771</t>
  </si>
  <si>
    <t>106</t>
  </si>
  <si>
    <t>TR/201a-TR/214a</t>
  </si>
  <si>
    <t>Nový vnitřní dřevěný parapet u okenní výplně v 2.NP, rozměr dl. 1400, š. 350, tl. 20 mm</t>
  </si>
  <si>
    <t>-608583955</t>
  </si>
  <si>
    <t>107</t>
  </si>
  <si>
    <t>TR/301a-TR/314a</t>
  </si>
  <si>
    <t>Nový vnitřní dřevěný parapet u okenní výplně v 3.NP, rozměr dl. 1400, š. 350, tl. 20 mm</t>
  </si>
  <si>
    <t>-337675022</t>
  </si>
  <si>
    <t>108</t>
  </si>
  <si>
    <t>998766102</t>
  </si>
  <si>
    <t>Přesun hmot tonážní pro konstrukce truhlářské v objektech v do 12 m</t>
  </si>
  <si>
    <t>-1218783639</t>
  </si>
  <si>
    <t>Přesun hmot pro konstrukce truhlářské stanovený z hmotnosti přesunovaného materiálu vodorovná dopravní vzdálenost do 50 m v objektech výšky přes 6 do 12 m</t>
  </si>
  <si>
    <t>109</t>
  </si>
  <si>
    <t>998766181</t>
  </si>
  <si>
    <t>Příplatek k přesunu hmot tonážní 766 prováděný bez použití mechanizace</t>
  </si>
  <si>
    <t>-846755946</t>
  </si>
  <si>
    <t>Přesun hmot pro konstrukce truhlářské stanovený z hmotnosti přesunovaného materiálu Příplatek k ceně za přesun prováděný bez použití mechanizace pro jakoukoliv výšku objektu</t>
  </si>
  <si>
    <t>767</t>
  </si>
  <si>
    <t>Konstrukce zámečnické</t>
  </si>
  <si>
    <t>110</t>
  </si>
  <si>
    <t>767661811</t>
  </si>
  <si>
    <t>Demontáž mříží pevných nebo otevíravých</t>
  </si>
  <si>
    <t>455888217</t>
  </si>
  <si>
    <t>13*(1,22*2,07)" Z/101m* - Z/113m* 1 NP</t>
  </si>
  <si>
    <t>7*(1*0,3)" Z/01*</t>
  </si>
  <si>
    <t>111</t>
  </si>
  <si>
    <t>767662110</t>
  </si>
  <si>
    <t>Montáž mříží pevných šroubovaných</t>
  </si>
  <si>
    <t>-1222474204</t>
  </si>
  <si>
    <t>Montáž mříží pevných, připevněných šroubováním</t>
  </si>
  <si>
    <t>7*(1*0,3)" Z/01</t>
  </si>
  <si>
    <t>112</t>
  </si>
  <si>
    <t>Z/01</t>
  </si>
  <si>
    <t>Repase stávající venkovní mříž do okenního otvoru suterénu, rozměr 1000/300mm, odborné provedení repase viz odkaz Z/01</t>
  </si>
  <si>
    <t>1889663847</t>
  </si>
  <si>
    <t>113</t>
  </si>
  <si>
    <t>R1</t>
  </si>
  <si>
    <t>Nové hliníkové nájezdy pro uživatele invalidních vozíků</t>
  </si>
  <si>
    <t>-1750814578</t>
  </si>
  <si>
    <t>114</t>
  </si>
  <si>
    <t>998767102</t>
  </si>
  <si>
    <t>Přesun hmot tonážní pro zámečnické konstrukce v objektech v do 12 m</t>
  </si>
  <si>
    <t>-1616485456</t>
  </si>
  <si>
    <t>Přesun hmot pro zámečnické konstrukce stanovený z hmotnosti přesunovaného materiálu vodorovná dopravní vzdálenost do 50 m v objektech výšky přes 6 do 12 m</t>
  </si>
  <si>
    <t>115</t>
  </si>
  <si>
    <t>998767181</t>
  </si>
  <si>
    <t>Příplatek k přesunu hmot tonážní 767 prováděný bez použití mechanizace</t>
  </si>
  <si>
    <t>1457272287</t>
  </si>
  <si>
    <t>Přesun hmot pro zámečnické konstrukce stanovený z hmotnosti přesunovaného materiálu Příplatek k cenám za přesun prováděný bez použití mechanizace pro jakoukoliv výšku objektu</t>
  </si>
  <si>
    <t>781</t>
  </si>
  <si>
    <t>Dokončovací práce - obklady</t>
  </si>
  <si>
    <t>116</t>
  </si>
  <si>
    <t>781473810</t>
  </si>
  <si>
    <t>Demontáž obkladů z obkladaček keramických lepených</t>
  </si>
  <si>
    <t>-1545987425</t>
  </si>
  <si>
    <t>Demontáž obkladů z dlaždic keramických lepených</t>
  </si>
  <si>
    <t>parapety 2 a 3 NP</t>
  </si>
  <si>
    <t>783</t>
  </si>
  <si>
    <t>Dokončovací práce - nátěry</t>
  </si>
  <si>
    <t>117</t>
  </si>
  <si>
    <t>783301311</t>
  </si>
  <si>
    <t>Odmaštění zámečnických konstrukcí vodou ředitelným odmašťovačem</t>
  </si>
  <si>
    <t>-1857695357</t>
  </si>
  <si>
    <t>Příprava podkladu zámečnických konstrukcí před provedením nátěru odmaštění odmašťovačem vodou ředitelným</t>
  </si>
  <si>
    <t>118</t>
  </si>
  <si>
    <t>783314101</t>
  </si>
  <si>
    <t>Základní jednonásobný syntetický nátěr zámečnických konstrukcí</t>
  </si>
  <si>
    <t>-474030046</t>
  </si>
  <si>
    <t>Základní nátěr zámečnických konstrukcí jednonásobný syntetický</t>
  </si>
  <si>
    <t>2*(7*(1*0,3))" Z/01</t>
  </si>
  <si>
    <t>119</t>
  </si>
  <si>
    <t>783315101</t>
  </si>
  <si>
    <t>Mezinátěr jednonásobný syntetický standardní zámečnických konstrukcí</t>
  </si>
  <si>
    <t>-78916908</t>
  </si>
  <si>
    <t>Mezinátěr zámečnických konstrukcí jednonásobný syntetický standardní</t>
  </si>
  <si>
    <t>120</t>
  </si>
  <si>
    <t>783317101</t>
  </si>
  <si>
    <t>Krycí jednonásobný syntetický standardní nátěr zámečnických konstrukcí</t>
  </si>
  <si>
    <t>-558775470</t>
  </si>
  <si>
    <t>Krycí nátěr (email) zámečnických konstrukcí jednonásobný syntetický standardní</t>
  </si>
  <si>
    <t>121</t>
  </si>
  <si>
    <t>783401311</t>
  </si>
  <si>
    <t>Odmaštění klempířských konstrukcí vodou ředitelným odmašťovačem před provedením nátěru</t>
  </si>
  <si>
    <t>929145549</t>
  </si>
  <si>
    <t>Příprava podkladu klempířských konstrukcí před provedením nátěru odmaštěním odmašťovačem vodou ředitelným</t>
  </si>
  <si>
    <t xml:space="preserve">nátěr parapetů rš. 200mm * celková délka </t>
  </si>
  <si>
    <t>0,2*90,85</t>
  </si>
  <si>
    <t>122</t>
  </si>
  <si>
    <t>783414101</t>
  </si>
  <si>
    <t>Základní jednonásobný syntetický nátěr klempířských konstrukcí</t>
  </si>
  <si>
    <t>-388376349</t>
  </si>
  <si>
    <t>Základní nátěr klempířských konstrukcí jednonásobný syntetický</t>
  </si>
  <si>
    <t>123</t>
  </si>
  <si>
    <t>783415101</t>
  </si>
  <si>
    <t>Mezinátěr syntetický jednonásobný mezinátěr klempířských konstrukcí</t>
  </si>
  <si>
    <t>-407600153</t>
  </si>
  <si>
    <t>Mezinátěr klempířských konstrukcí jednonásobný syntetický standardní</t>
  </si>
  <si>
    <t>124</t>
  </si>
  <si>
    <t>783417101</t>
  </si>
  <si>
    <t>Krycí jednonásobný syntetický nátěr klempířských konstrukcí</t>
  </si>
  <si>
    <t>1194673262</t>
  </si>
  <si>
    <t>Krycí nátěr (email) klempířských konstrukcí jednonásobný syntetický standardní</t>
  </si>
  <si>
    <t>18,17 "reaktivní barva na pozink</t>
  </si>
  <si>
    <t>125</t>
  </si>
  <si>
    <t>783801401</t>
  </si>
  <si>
    <t>Ometení omítek před provedením nátěru</t>
  </si>
  <si>
    <t>208051511</t>
  </si>
  <si>
    <t>Příprava podkladu omítek před provedením nátěru ometení</t>
  </si>
  <si>
    <t>špalety okna 1 NP</t>
  </si>
  <si>
    <t>špalety okna 2 NP</t>
  </si>
  <si>
    <t>špalety okna 3 NP</t>
  </si>
  <si>
    <t>podokenní římsy 1NP</t>
  </si>
  <si>
    <t>0,35*13</t>
  </si>
  <si>
    <t>nadokenní římsy 2NP</t>
  </si>
  <si>
    <t>0,75*14</t>
  </si>
  <si>
    <t>podokenní římsy 3NP</t>
  </si>
  <si>
    <t>0,60*14</t>
  </si>
  <si>
    <t>šambrány oken 1NP</t>
  </si>
  <si>
    <t>0,2*(1,13+2,185+2,185)*13</t>
  </si>
  <si>
    <t>šambrány oken 2NP</t>
  </si>
  <si>
    <t>0,2*(1,13+2,05+2,05)*14</t>
  </si>
  <si>
    <t>šambrány oken 3NP</t>
  </si>
  <si>
    <t>126</t>
  </si>
  <si>
    <t>783823133</t>
  </si>
  <si>
    <t>Penetrační silikátový nátěr hladkých, tenkovrstvých zrnitých nebo štukových omítek</t>
  </si>
  <si>
    <t>-625283511</t>
  </si>
  <si>
    <t>Penetrační nátěr omítek hladkých omítek hladkých, zrnitých tenkovrstvých nebo štukových stupně členitosti 1 a 2 silikátový</t>
  </si>
  <si>
    <t>127</t>
  </si>
  <si>
    <t>783827423</t>
  </si>
  <si>
    <t>Krycí dvojnásobný silikátový nátěr omítek stupně členitosti 1 a 2</t>
  </si>
  <si>
    <t>1293573878</t>
  </si>
  <si>
    <t>Krycí (ochranný ) nátěr omítek dvojnásobný hladkých omítek hladkých, zrnitých tenkovrstvých nebo štukových stupně členitosti 1 a 2 silikátový</t>
  </si>
  <si>
    <t>784</t>
  </si>
  <si>
    <t>Dokončovací práce - malby</t>
  </si>
  <si>
    <t>128</t>
  </si>
  <si>
    <t>784111001</t>
  </si>
  <si>
    <t>Oprášení (ometení ) podkladu v místnostech výšky do 3,80 m</t>
  </si>
  <si>
    <t>-426172437</t>
  </si>
  <si>
    <t>Oprášení (ometení) podkladu v místnostech výšky do 3,80 m</t>
  </si>
  <si>
    <t>129</t>
  </si>
  <si>
    <t>784111011</t>
  </si>
  <si>
    <t>Obroušení podkladu omítnutého v místnostech výšky do 3,80 m</t>
  </si>
  <si>
    <t>-654449258</t>
  </si>
  <si>
    <t>Obroušení podkladu omítky v místnostech výšky do 3,80 m</t>
  </si>
  <si>
    <t>130</t>
  </si>
  <si>
    <t>784171101</t>
  </si>
  <si>
    <t>Zakrytí vnitřních podlah včetně pozdějšího odkrytí</t>
  </si>
  <si>
    <t>-522599176</t>
  </si>
  <si>
    <t>Zakrytí nemalovaných ploch (materiál ve specifikaci) včetně pozdějšího odkrytí podlah</t>
  </si>
  <si>
    <t>131</t>
  </si>
  <si>
    <t>58124842</t>
  </si>
  <si>
    <t>fólie pro malířské potřeby zakrývací tl 7µ 4x5m</t>
  </si>
  <si>
    <t>1793426654</t>
  </si>
  <si>
    <t>82*1,05 'Přepočtené koeficientem množství</t>
  </si>
  <si>
    <t>132</t>
  </si>
  <si>
    <t>784181121</t>
  </si>
  <si>
    <t>Hloubková jednonásobná bezbarvá penetrace podkladu v místnostech výšky do 3,80 m</t>
  </si>
  <si>
    <t>1921537344</t>
  </si>
  <si>
    <t>Penetrace podkladu jednonásobná hloubková akrylátová bezbarvá v místnostech výšky do 3,80 m</t>
  </si>
  <si>
    <t>133</t>
  </si>
  <si>
    <t>784221101</t>
  </si>
  <si>
    <t>Dvojnásobné bílé malby ze směsí za sucha dobře otěruvzdorných v místnostech do 3,80 m</t>
  </si>
  <si>
    <t>1682244943</t>
  </si>
  <si>
    <t>Malby z malířských směsí otěruvzdorných za sucha dvojnásobné, bílé za sucha otěruvzdorné dobře v místnostech výšky do 3,80 m</t>
  </si>
  <si>
    <t>HZS</t>
  </si>
  <si>
    <t>Hodinové zúčtovací sazby</t>
  </si>
  <si>
    <t>134</t>
  </si>
  <si>
    <t>HZS1301</t>
  </si>
  <si>
    <t>Hodinová zúčtovací sazba zedník</t>
  </si>
  <si>
    <t>hod</t>
  </si>
  <si>
    <t>512</t>
  </si>
  <si>
    <t>1056295568</t>
  </si>
  <si>
    <t>Hodinové zúčtovací sazby profesí HSV provádění konstrukcí zedník</t>
  </si>
  <si>
    <t xml:space="preserve">PROVEDENÍ SOND NADPRAŽÍ + VSTUPNÍCH DVEŘÍ </t>
  </si>
  <si>
    <t>6 SOND</t>
  </si>
  <si>
    <t xml:space="preserve">VON - Vedlejší a ostatní rozpočtové náklady </t>
  </si>
  <si>
    <t>HSV -  HSV</t>
  </si>
  <si>
    <t xml:space="preserve">    VRN -  Vedlejší rozpočtové náklady</t>
  </si>
  <si>
    <t xml:space="preserve">      VRN1 - Průzkumné, geodetické a projektové práce</t>
  </si>
  <si>
    <t xml:space="preserve">      VRN3 - Zařízení staveniště</t>
  </si>
  <si>
    <t xml:space="preserve"> HSV</t>
  </si>
  <si>
    <t>VRN</t>
  </si>
  <si>
    <t xml:space="preserve"> Vedlejší rozpočtové náklady</t>
  </si>
  <si>
    <t>030001000</t>
  </si>
  <si>
    <t>Zařízení staveniště</t>
  </si>
  <si>
    <t>Kč</t>
  </si>
  <si>
    <t>308757899</t>
  </si>
  <si>
    <t>045002000</t>
  </si>
  <si>
    <t>Kompletační a koordinační činnost</t>
  </si>
  <si>
    <t>1024</t>
  </si>
  <si>
    <t>2049154530</t>
  </si>
  <si>
    <t>VRN1</t>
  </si>
  <si>
    <t>Průzkumné, geodetické a projektové práce</t>
  </si>
  <si>
    <t>013254000</t>
  </si>
  <si>
    <t>Dokumentace skutečného provedení stavby</t>
  </si>
  <si>
    <t>-1443835872</t>
  </si>
  <si>
    <t>VRN3</t>
  </si>
  <si>
    <t>033103000</t>
  </si>
  <si>
    <t>Připojení energií</t>
  </si>
  <si>
    <t>-1279026084</t>
  </si>
  <si>
    <t>033203000</t>
  </si>
  <si>
    <t>Energie pro zařízení staveniště</t>
  </si>
  <si>
    <t>-690414290</t>
  </si>
  <si>
    <t>035002000</t>
  </si>
  <si>
    <t xml:space="preserve">Pronájmy ploch, objektů - dočasné zábory </t>
  </si>
  <si>
    <t>-1261953890</t>
  </si>
  <si>
    <t>SEZNAM FIGUR</t>
  </si>
  <si>
    <t>Výměra</t>
  </si>
  <si>
    <t xml:space="preserve"> D.1.1.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</si>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</sst>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1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1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2" xfId="0" applyFont="1" applyBorder="1" applyAlignment="1" applyProtection="1">
      <alignment horizontal="center" vertical="center"/>
      <protection/>
    </xf>
    <xf numFmtId="49" fontId="25" fillId="0" borderId="22" xfId="0" applyNumberFormat="1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left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167" fontId="25" fillId="0" borderId="22" xfId="0" applyNumberFormat="1" applyFont="1" applyBorder="1" applyAlignment="1" applyProtection="1">
      <alignment vertical="center"/>
      <protection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Alignment="1" applyProtection="1">
      <alignment/>
      <protection/>
    </xf>
    <xf numFmtId="0" fontId="14" fillId="0" borderId="3" xfId="0" applyFont="1" applyBorder="1" applyAlignment="1">
      <alignment/>
    </xf>
    <xf numFmtId="0" fontId="14" fillId="0" borderId="1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4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5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5" fillId="0" borderId="26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33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2021-98AS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VÝMĚNA OKEN SADY PĚTATŘICÁTNÍKŮ 16 - KNIHOVNA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sady Pětatřicátníků 16, 301 00 Plzeň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20. 10. 2021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Západočeská univerzita v Plzni, Univerzitní 8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>ATELIER SOUKUP OPL ŠVEHLA s.r.o.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 xml:space="preserve">Michal Jirka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ROUND(SUM(AS55:AS56),2)</f>
        <v>0</v>
      </c>
      <c r="AT54" s="109">
        <f>ROUND(SUM(AV54:AW54),2)</f>
        <v>0</v>
      </c>
      <c r="AU54" s="110">
        <f>ROUND(SUM(AU55:AU56),5)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ROUND(SUM(AZ55:AZ56),2)</f>
        <v>0</v>
      </c>
      <c r="BA54" s="109">
        <f>ROUND(SUM(BA55:BA56),2)</f>
        <v>0</v>
      </c>
      <c r="BB54" s="109">
        <f>ROUND(SUM(BB55:BB56),2)</f>
        <v>0</v>
      </c>
      <c r="BC54" s="109">
        <f>ROUND(SUM(BC55:BC56),2)</f>
        <v>0</v>
      </c>
      <c r="BD54" s="111">
        <f>ROUND(SUM(BD55:BD56),2)</f>
        <v>0</v>
      </c>
      <c r="BE54" s="6"/>
      <c r="BS54" s="112" t="s">
        <v>71</v>
      </c>
      <c r="BT54" s="112" t="s">
        <v>72</v>
      </c>
      <c r="BU54" s="113" t="s">
        <v>73</v>
      </c>
      <c r="BV54" s="112" t="s">
        <v>74</v>
      </c>
      <c r="BW54" s="112" t="s">
        <v>5</v>
      </c>
      <c r="BX54" s="112" t="s">
        <v>75</v>
      </c>
      <c r="CL54" s="112" t="s">
        <v>19</v>
      </c>
    </row>
    <row r="55" spans="1:91" s="7" customFormat="1" ht="16.5" customHeight="1">
      <c r="A55" s="114" t="s">
        <v>76</v>
      </c>
      <c r="B55" s="115"/>
      <c r="C55" s="116"/>
      <c r="D55" s="117" t="s">
        <v>77</v>
      </c>
      <c r="E55" s="117"/>
      <c r="F55" s="117"/>
      <c r="G55" s="117"/>
      <c r="H55" s="117"/>
      <c r="I55" s="118"/>
      <c r="J55" s="117" t="s">
        <v>78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'D.1.1. - Architektonicko 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79</v>
      </c>
      <c r="AR55" s="121"/>
      <c r="AS55" s="122">
        <v>0</v>
      </c>
      <c r="AT55" s="123">
        <f>ROUND(SUM(AV55:AW55),2)</f>
        <v>0</v>
      </c>
      <c r="AU55" s="124">
        <f>'D.1.1. - Architektonicko ...'!P104</f>
        <v>0</v>
      </c>
      <c r="AV55" s="123">
        <f>'D.1.1. - Architektonicko ...'!J33</f>
        <v>0</v>
      </c>
      <c r="AW55" s="123">
        <f>'D.1.1. - Architektonicko ...'!J34</f>
        <v>0</v>
      </c>
      <c r="AX55" s="123">
        <f>'D.1.1. - Architektonicko ...'!J35</f>
        <v>0</v>
      </c>
      <c r="AY55" s="123">
        <f>'D.1.1. - Architektonicko ...'!J36</f>
        <v>0</v>
      </c>
      <c r="AZ55" s="123">
        <f>'D.1.1. - Architektonicko ...'!F33</f>
        <v>0</v>
      </c>
      <c r="BA55" s="123">
        <f>'D.1.1. - Architektonicko ...'!F34</f>
        <v>0</v>
      </c>
      <c r="BB55" s="123">
        <f>'D.1.1. - Architektonicko ...'!F35</f>
        <v>0</v>
      </c>
      <c r="BC55" s="123">
        <f>'D.1.1. - Architektonicko ...'!F36</f>
        <v>0</v>
      </c>
      <c r="BD55" s="125">
        <f>'D.1.1. - Architektonicko ...'!F37</f>
        <v>0</v>
      </c>
      <c r="BE55" s="7"/>
      <c r="BT55" s="126" t="s">
        <v>80</v>
      </c>
      <c r="BV55" s="126" t="s">
        <v>74</v>
      </c>
      <c r="BW55" s="126" t="s">
        <v>81</v>
      </c>
      <c r="BX55" s="126" t="s">
        <v>5</v>
      </c>
      <c r="CL55" s="126" t="s">
        <v>19</v>
      </c>
      <c r="CM55" s="126" t="s">
        <v>82</v>
      </c>
    </row>
    <row r="56" spans="1:91" s="7" customFormat="1" ht="16.5" customHeight="1">
      <c r="A56" s="114" t="s">
        <v>76</v>
      </c>
      <c r="B56" s="115"/>
      <c r="C56" s="116"/>
      <c r="D56" s="117" t="s">
        <v>83</v>
      </c>
      <c r="E56" s="117"/>
      <c r="F56" s="117"/>
      <c r="G56" s="117"/>
      <c r="H56" s="117"/>
      <c r="I56" s="118"/>
      <c r="J56" s="117" t="s">
        <v>84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'VON - Vedlejší a ostatní 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83</v>
      </c>
      <c r="AR56" s="121"/>
      <c r="AS56" s="127">
        <v>0</v>
      </c>
      <c r="AT56" s="128">
        <f>ROUND(SUM(AV56:AW56),2)</f>
        <v>0</v>
      </c>
      <c r="AU56" s="129">
        <f>'VON - Vedlejší a ostatní ...'!P83</f>
        <v>0</v>
      </c>
      <c r="AV56" s="128">
        <f>'VON - Vedlejší a ostatní ...'!J33</f>
        <v>0</v>
      </c>
      <c r="AW56" s="128">
        <f>'VON - Vedlejší a ostatní ...'!J34</f>
        <v>0</v>
      </c>
      <c r="AX56" s="128">
        <f>'VON - Vedlejší a ostatní ...'!J35</f>
        <v>0</v>
      </c>
      <c r="AY56" s="128">
        <f>'VON - Vedlejší a ostatní ...'!J36</f>
        <v>0</v>
      </c>
      <c r="AZ56" s="128">
        <f>'VON - Vedlejší a ostatní ...'!F33</f>
        <v>0</v>
      </c>
      <c r="BA56" s="128">
        <f>'VON - Vedlejší a ostatní ...'!F34</f>
        <v>0</v>
      </c>
      <c r="BB56" s="128">
        <f>'VON - Vedlejší a ostatní ...'!F35</f>
        <v>0</v>
      </c>
      <c r="BC56" s="128">
        <f>'VON - Vedlejší a ostatní ...'!F36</f>
        <v>0</v>
      </c>
      <c r="BD56" s="130">
        <f>'VON - Vedlejší a ostatní ...'!F37</f>
        <v>0</v>
      </c>
      <c r="BE56" s="7"/>
      <c r="BT56" s="126" t="s">
        <v>80</v>
      </c>
      <c r="BV56" s="126" t="s">
        <v>74</v>
      </c>
      <c r="BW56" s="126" t="s">
        <v>85</v>
      </c>
      <c r="BX56" s="126" t="s">
        <v>5</v>
      </c>
      <c r="CL56" s="126" t="s">
        <v>19</v>
      </c>
      <c r="CM56" s="126" t="s">
        <v>82</v>
      </c>
    </row>
    <row r="57" spans="1:57" s="2" customFormat="1" ht="30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s="2" customFormat="1" ht="6.95" customHeight="1">
      <c r="A58" s="41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D.1.1. - Architektonicko 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31" t="s">
        <v>86</v>
      </c>
      <c r="BA2" s="131" t="s">
        <v>19</v>
      </c>
      <c r="BB2" s="131" t="s">
        <v>19</v>
      </c>
      <c r="BC2" s="131" t="s">
        <v>87</v>
      </c>
      <c r="BD2" s="131" t="s">
        <v>82</v>
      </c>
    </row>
    <row r="3" spans="2:5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82</v>
      </c>
      <c r="AZ3" s="131" t="s">
        <v>88</v>
      </c>
      <c r="BA3" s="131" t="s">
        <v>19</v>
      </c>
      <c r="BB3" s="131" t="s">
        <v>19</v>
      </c>
      <c r="BC3" s="131" t="s">
        <v>89</v>
      </c>
      <c r="BD3" s="131" t="s">
        <v>82</v>
      </c>
    </row>
    <row r="4" spans="2:46" s="1" customFormat="1" ht="24.95" customHeight="1">
      <c r="B4" s="23"/>
      <c r="D4" s="134" t="s">
        <v>90</v>
      </c>
      <c r="L4" s="23"/>
      <c r="M4" s="13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6" t="s">
        <v>16</v>
      </c>
      <c r="L6" s="23"/>
    </row>
    <row r="7" spans="2:12" s="1" customFormat="1" ht="16.5" customHeight="1">
      <c r="B7" s="23"/>
      <c r="E7" s="137" t="str">
        <f>'Rekapitulace stavby'!K6</f>
        <v>VÝMĚNA OKEN SADY PĚTATŘICÁTNÍKŮ 16 - KNIHOVNA</v>
      </c>
      <c r="F7" s="136"/>
      <c r="G7" s="136"/>
      <c r="H7" s="136"/>
      <c r="L7" s="23"/>
    </row>
    <row r="8" spans="1:31" s="2" customFormat="1" ht="12" customHeight="1">
      <c r="A8" s="41"/>
      <c r="B8" s="47"/>
      <c r="C8" s="41"/>
      <c r="D8" s="136" t="s">
        <v>91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92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19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21</v>
      </c>
      <c r="E12" s="41"/>
      <c r="F12" s="140" t="s">
        <v>22</v>
      </c>
      <c r="G12" s="41"/>
      <c r="H12" s="41"/>
      <c r="I12" s="136" t="s">
        <v>23</v>
      </c>
      <c r="J12" s="141" t="str">
        <f>'Rekapitulace stavby'!AN8</f>
        <v>20. 10. 2021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25</v>
      </c>
      <c r="E14" s="41"/>
      <c r="F14" s="41"/>
      <c r="G14" s="41"/>
      <c r="H14" s="41"/>
      <c r="I14" s="136" t="s">
        <v>26</v>
      </c>
      <c r="J14" s="140" t="s">
        <v>19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27</v>
      </c>
      <c r="F15" s="41"/>
      <c r="G15" s="41"/>
      <c r="H15" s="41"/>
      <c r="I15" s="136" t="s">
        <v>28</v>
      </c>
      <c r="J15" s="140" t="s">
        <v>19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29</v>
      </c>
      <c r="E17" s="41"/>
      <c r="F17" s="41"/>
      <c r="G17" s="41"/>
      <c r="H17" s="41"/>
      <c r="I17" s="136" t="s">
        <v>26</v>
      </c>
      <c r="J17" s="36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40"/>
      <c r="G18" s="140"/>
      <c r="H18" s="140"/>
      <c r="I18" s="136" t="s">
        <v>28</v>
      </c>
      <c r="J18" s="36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31</v>
      </c>
      <c r="E20" s="41"/>
      <c r="F20" s="41"/>
      <c r="G20" s="41"/>
      <c r="H20" s="41"/>
      <c r="I20" s="136" t="s">
        <v>26</v>
      </c>
      <c r="J20" s="140" t="s">
        <v>19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32</v>
      </c>
      <c r="F21" s="41"/>
      <c r="G21" s="41"/>
      <c r="H21" s="41"/>
      <c r="I21" s="136" t="s">
        <v>28</v>
      </c>
      <c r="J21" s="140" t="s">
        <v>19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34</v>
      </c>
      <c r="E23" s="41"/>
      <c r="F23" s="41"/>
      <c r="G23" s="41"/>
      <c r="H23" s="41"/>
      <c r="I23" s="136" t="s">
        <v>26</v>
      </c>
      <c r="J23" s="140" t="s">
        <v>19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35</v>
      </c>
      <c r="F24" s="41"/>
      <c r="G24" s="41"/>
      <c r="H24" s="41"/>
      <c r="I24" s="136" t="s">
        <v>28</v>
      </c>
      <c r="J24" s="140" t="s">
        <v>19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36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38</v>
      </c>
      <c r="E30" s="41"/>
      <c r="F30" s="41"/>
      <c r="G30" s="41"/>
      <c r="H30" s="41"/>
      <c r="I30" s="41"/>
      <c r="J30" s="148">
        <f>ROUND(J104,2)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40</v>
      </c>
      <c r="G32" s="41"/>
      <c r="H32" s="41"/>
      <c r="I32" s="149" t="s">
        <v>39</v>
      </c>
      <c r="J32" s="149" t="s">
        <v>41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42</v>
      </c>
      <c r="E33" s="136" t="s">
        <v>43</v>
      </c>
      <c r="F33" s="151">
        <f>ROUND((SUM(BE104:BE661)),2)</f>
        <v>0</v>
      </c>
      <c r="G33" s="41"/>
      <c r="H33" s="41"/>
      <c r="I33" s="152">
        <v>0.21</v>
      </c>
      <c r="J33" s="151">
        <f>ROUND(((SUM(BE104:BE661))*I33),2)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44</v>
      </c>
      <c r="F34" s="151">
        <f>ROUND((SUM(BF104:BF661)),2)</f>
        <v>0</v>
      </c>
      <c r="G34" s="41"/>
      <c r="H34" s="41"/>
      <c r="I34" s="152">
        <v>0.15</v>
      </c>
      <c r="J34" s="151">
        <f>ROUND(((SUM(BF104:BF661))*I34),2)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45</v>
      </c>
      <c r="F35" s="151">
        <f>ROUND((SUM(BG104:BG661)),2)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46</v>
      </c>
      <c r="F36" s="151">
        <f>ROUND((SUM(BH104:BH661)),2)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47</v>
      </c>
      <c r="F37" s="151">
        <f>ROUND((SUM(BI104:BI661)),2)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VÝMĚNA OKEN SADY PĚTATŘICÁTNÍKŮ 16 - KNIHOVNA</v>
      </c>
      <c r="F48" s="35"/>
      <c r="G48" s="35"/>
      <c r="H48" s="35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91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D.1.1. - Architektonicko - stavební řešení 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sady Pětatřicátníků 16, 301 00 Plzeň</v>
      </c>
      <c r="G52" s="43"/>
      <c r="H52" s="43"/>
      <c r="I52" s="35" t="s">
        <v>23</v>
      </c>
      <c r="J52" s="75" t="str">
        <f>IF(J12="","",J12)</f>
        <v>20. 10. 2021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 xml:space="preserve">Západočeská univerzita v Plzni, Univerzitní 8 </v>
      </c>
      <c r="G54" s="43"/>
      <c r="H54" s="43"/>
      <c r="I54" s="35" t="s">
        <v>31</v>
      </c>
      <c r="J54" s="39" t="str">
        <f>E21</f>
        <v>ATELIER SOUKUP OPL ŠVEHLA s.r.o.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Michal Jirka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94</v>
      </c>
      <c r="D57" s="166"/>
      <c r="E57" s="166"/>
      <c r="F57" s="166"/>
      <c r="G57" s="166"/>
      <c r="H57" s="166"/>
      <c r="I57" s="166"/>
      <c r="J57" s="167" t="s">
        <v>95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70</v>
      </c>
      <c r="D59" s="43"/>
      <c r="E59" s="43"/>
      <c r="F59" s="43"/>
      <c r="G59" s="43"/>
      <c r="H59" s="43"/>
      <c r="I59" s="43"/>
      <c r="J59" s="105">
        <f>J104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pans="1:31" s="9" customFormat="1" ht="24.95" customHeight="1">
      <c r="A60" s="9"/>
      <c r="B60" s="169"/>
      <c r="C60" s="170"/>
      <c r="D60" s="171" t="s">
        <v>97</v>
      </c>
      <c r="E60" s="172"/>
      <c r="F60" s="172"/>
      <c r="G60" s="172"/>
      <c r="H60" s="172"/>
      <c r="I60" s="172"/>
      <c r="J60" s="173">
        <f>J105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98</v>
      </c>
      <c r="E61" s="178"/>
      <c r="F61" s="178"/>
      <c r="G61" s="178"/>
      <c r="H61" s="178"/>
      <c r="I61" s="178"/>
      <c r="J61" s="179">
        <f>J106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5"/>
      <c r="C62" s="176"/>
      <c r="D62" s="177" t="s">
        <v>99</v>
      </c>
      <c r="E62" s="178"/>
      <c r="F62" s="178"/>
      <c r="G62" s="178"/>
      <c r="H62" s="178"/>
      <c r="I62" s="178"/>
      <c r="J62" s="179">
        <f>J154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5"/>
      <c r="C63" s="176"/>
      <c r="D63" s="177" t="s">
        <v>100</v>
      </c>
      <c r="E63" s="178"/>
      <c r="F63" s="178"/>
      <c r="G63" s="178"/>
      <c r="H63" s="178"/>
      <c r="I63" s="178"/>
      <c r="J63" s="179">
        <f>J157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5"/>
      <c r="C64" s="176"/>
      <c r="D64" s="177" t="s">
        <v>101</v>
      </c>
      <c r="E64" s="178"/>
      <c r="F64" s="178"/>
      <c r="G64" s="178"/>
      <c r="H64" s="178"/>
      <c r="I64" s="178"/>
      <c r="J64" s="179">
        <f>J158</f>
        <v>0</v>
      </c>
      <c r="K64" s="176"/>
      <c r="L64" s="18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5"/>
      <c r="C65" s="176"/>
      <c r="D65" s="177" t="s">
        <v>102</v>
      </c>
      <c r="E65" s="178"/>
      <c r="F65" s="178"/>
      <c r="G65" s="178"/>
      <c r="H65" s="178"/>
      <c r="I65" s="178"/>
      <c r="J65" s="179">
        <f>J176</f>
        <v>0</v>
      </c>
      <c r="K65" s="176"/>
      <c r="L65" s="18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5"/>
      <c r="C66" s="176"/>
      <c r="D66" s="177" t="s">
        <v>103</v>
      </c>
      <c r="E66" s="178"/>
      <c r="F66" s="178"/>
      <c r="G66" s="178"/>
      <c r="H66" s="178"/>
      <c r="I66" s="178"/>
      <c r="J66" s="179">
        <f>J202</f>
        <v>0</v>
      </c>
      <c r="K66" s="176"/>
      <c r="L66" s="18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5"/>
      <c r="C67" s="176"/>
      <c r="D67" s="177" t="s">
        <v>104</v>
      </c>
      <c r="E67" s="178"/>
      <c r="F67" s="178"/>
      <c r="G67" s="178"/>
      <c r="H67" s="178"/>
      <c r="I67" s="178"/>
      <c r="J67" s="179">
        <f>J208</f>
        <v>0</v>
      </c>
      <c r="K67" s="176"/>
      <c r="L67" s="18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5"/>
      <c r="C68" s="176"/>
      <c r="D68" s="177" t="s">
        <v>105</v>
      </c>
      <c r="E68" s="178"/>
      <c r="F68" s="178"/>
      <c r="G68" s="178"/>
      <c r="H68" s="178"/>
      <c r="I68" s="178"/>
      <c r="J68" s="179">
        <f>J209</f>
        <v>0</v>
      </c>
      <c r="K68" s="176"/>
      <c r="L68" s="18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5"/>
      <c r="C69" s="176"/>
      <c r="D69" s="177" t="s">
        <v>106</v>
      </c>
      <c r="E69" s="178"/>
      <c r="F69" s="178"/>
      <c r="G69" s="178"/>
      <c r="H69" s="178"/>
      <c r="I69" s="178"/>
      <c r="J69" s="179">
        <f>J233</f>
        <v>0</v>
      </c>
      <c r="K69" s="176"/>
      <c r="L69" s="18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4.85" customHeight="1">
      <c r="A70" s="10"/>
      <c r="B70" s="175"/>
      <c r="C70" s="176"/>
      <c r="D70" s="177" t="s">
        <v>107</v>
      </c>
      <c r="E70" s="178"/>
      <c r="F70" s="178"/>
      <c r="G70" s="178"/>
      <c r="H70" s="178"/>
      <c r="I70" s="178"/>
      <c r="J70" s="179">
        <f>J254</f>
        <v>0</v>
      </c>
      <c r="K70" s="176"/>
      <c r="L70" s="18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75"/>
      <c r="C71" s="176"/>
      <c r="D71" s="177" t="s">
        <v>108</v>
      </c>
      <c r="E71" s="178"/>
      <c r="F71" s="178"/>
      <c r="G71" s="178"/>
      <c r="H71" s="178"/>
      <c r="I71" s="178"/>
      <c r="J71" s="179">
        <f>J279</f>
        <v>0</v>
      </c>
      <c r="K71" s="176"/>
      <c r="L71" s="18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75"/>
      <c r="C72" s="176"/>
      <c r="D72" s="177" t="s">
        <v>109</v>
      </c>
      <c r="E72" s="178"/>
      <c r="F72" s="178"/>
      <c r="G72" s="178"/>
      <c r="H72" s="178"/>
      <c r="I72" s="178"/>
      <c r="J72" s="179">
        <f>J286</f>
        <v>0</v>
      </c>
      <c r="K72" s="176"/>
      <c r="L72" s="18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75"/>
      <c r="C73" s="176"/>
      <c r="D73" s="177" t="s">
        <v>110</v>
      </c>
      <c r="E73" s="178"/>
      <c r="F73" s="178"/>
      <c r="G73" s="178"/>
      <c r="H73" s="178"/>
      <c r="I73" s="178"/>
      <c r="J73" s="179">
        <f>J311</f>
        <v>0</v>
      </c>
      <c r="K73" s="176"/>
      <c r="L73" s="18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21.8" customHeight="1">
      <c r="A74" s="10"/>
      <c r="B74" s="175"/>
      <c r="C74" s="176"/>
      <c r="D74" s="177" t="s">
        <v>111</v>
      </c>
      <c r="E74" s="178"/>
      <c r="F74" s="178"/>
      <c r="G74" s="178"/>
      <c r="H74" s="178"/>
      <c r="I74" s="178"/>
      <c r="J74" s="179">
        <f>J312</f>
        <v>0</v>
      </c>
      <c r="K74" s="176"/>
      <c r="L74" s="18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21.8" customHeight="1">
      <c r="A75" s="10"/>
      <c r="B75" s="175"/>
      <c r="C75" s="176"/>
      <c r="D75" s="177" t="s">
        <v>112</v>
      </c>
      <c r="E75" s="178"/>
      <c r="F75" s="178"/>
      <c r="G75" s="178"/>
      <c r="H75" s="178"/>
      <c r="I75" s="178"/>
      <c r="J75" s="179">
        <f>J322</f>
        <v>0</v>
      </c>
      <c r="K75" s="176"/>
      <c r="L75" s="18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69"/>
      <c r="C76" s="170"/>
      <c r="D76" s="171" t="s">
        <v>113</v>
      </c>
      <c r="E76" s="172"/>
      <c r="F76" s="172"/>
      <c r="G76" s="172"/>
      <c r="H76" s="172"/>
      <c r="I76" s="172"/>
      <c r="J76" s="173">
        <f>J325</f>
        <v>0</v>
      </c>
      <c r="K76" s="170"/>
      <c r="L76" s="17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75"/>
      <c r="C77" s="176"/>
      <c r="D77" s="177" t="s">
        <v>114</v>
      </c>
      <c r="E77" s="178"/>
      <c r="F77" s="178"/>
      <c r="G77" s="178"/>
      <c r="H77" s="178"/>
      <c r="I77" s="178"/>
      <c r="J77" s="179">
        <f>J326</f>
        <v>0</v>
      </c>
      <c r="K77" s="176"/>
      <c r="L77" s="18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5"/>
      <c r="C78" s="176"/>
      <c r="D78" s="177" t="s">
        <v>115</v>
      </c>
      <c r="E78" s="178"/>
      <c r="F78" s="178"/>
      <c r="G78" s="178"/>
      <c r="H78" s="178"/>
      <c r="I78" s="178"/>
      <c r="J78" s="179">
        <f>J349</f>
        <v>0</v>
      </c>
      <c r="K78" s="176"/>
      <c r="L78" s="18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5"/>
      <c r="C79" s="176"/>
      <c r="D79" s="177" t="s">
        <v>116</v>
      </c>
      <c r="E79" s="178"/>
      <c r="F79" s="178"/>
      <c r="G79" s="178"/>
      <c r="H79" s="178"/>
      <c r="I79" s="178"/>
      <c r="J79" s="179">
        <f>J366</f>
        <v>0</v>
      </c>
      <c r="K79" s="176"/>
      <c r="L79" s="18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5"/>
      <c r="C80" s="176"/>
      <c r="D80" s="177" t="s">
        <v>117</v>
      </c>
      <c r="E80" s="178"/>
      <c r="F80" s="178"/>
      <c r="G80" s="178"/>
      <c r="H80" s="178"/>
      <c r="I80" s="178"/>
      <c r="J80" s="179">
        <f>J506</f>
        <v>0</v>
      </c>
      <c r="K80" s="176"/>
      <c r="L80" s="18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5"/>
      <c r="C81" s="176"/>
      <c r="D81" s="177" t="s">
        <v>118</v>
      </c>
      <c r="E81" s="178"/>
      <c r="F81" s="178"/>
      <c r="G81" s="178"/>
      <c r="H81" s="178"/>
      <c r="I81" s="178"/>
      <c r="J81" s="179">
        <f>J524</f>
        <v>0</v>
      </c>
      <c r="K81" s="176"/>
      <c r="L81" s="18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5"/>
      <c r="C82" s="176"/>
      <c r="D82" s="177" t="s">
        <v>119</v>
      </c>
      <c r="E82" s="178"/>
      <c r="F82" s="178"/>
      <c r="G82" s="178"/>
      <c r="H82" s="178"/>
      <c r="I82" s="178"/>
      <c r="J82" s="179">
        <f>J530</f>
        <v>0</v>
      </c>
      <c r="K82" s="176"/>
      <c r="L82" s="18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5"/>
      <c r="C83" s="176"/>
      <c r="D83" s="177" t="s">
        <v>120</v>
      </c>
      <c r="E83" s="178"/>
      <c r="F83" s="178"/>
      <c r="G83" s="178"/>
      <c r="H83" s="178"/>
      <c r="I83" s="178"/>
      <c r="J83" s="179">
        <f>J631</f>
        <v>0</v>
      </c>
      <c r="K83" s="176"/>
      <c r="L83" s="18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9" customFormat="1" ht="24.95" customHeight="1">
      <c r="A84" s="9"/>
      <c r="B84" s="169"/>
      <c r="C84" s="170"/>
      <c r="D84" s="171" t="s">
        <v>121</v>
      </c>
      <c r="E84" s="172"/>
      <c r="F84" s="172"/>
      <c r="G84" s="172"/>
      <c r="H84" s="172"/>
      <c r="I84" s="172"/>
      <c r="J84" s="173">
        <f>J655</f>
        <v>0</v>
      </c>
      <c r="K84" s="170"/>
      <c r="L84" s="174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2" customFormat="1" ht="21.8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8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138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90" spans="1:31" s="2" customFormat="1" ht="6.95" customHeight="1">
      <c r="A90" s="41"/>
      <c r="B90" s="64"/>
      <c r="C90" s="65"/>
      <c r="D90" s="65"/>
      <c r="E90" s="65"/>
      <c r="F90" s="65"/>
      <c r="G90" s="65"/>
      <c r="H90" s="65"/>
      <c r="I90" s="65"/>
      <c r="J90" s="65"/>
      <c r="K90" s="65"/>
      <c r="L90" s="138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4.95" customHeight="1">
      <c r="A91" s="41"/>
      <c r="B91" s="42"/>
      <c r="C91" s="26" t="s">
        <v>122</v>
      </c>
      <c r="D91" s="43"/>
      <c r="E91" s="43"/>
      <c r="F91" s="43"/>
      <c r="G91" s="43"/>
      <c r="H91" s="43"/>
      <c r="I91" s="43"/>
      <c r="J91" s="43"/>
      <c r="K91" s="43"/>
      <c r="L91" s="138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6.95" customHeight="1">
      <c r="A92" s="41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138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2" customHeight="1">
      <c r="A93" s="41"/>
      <c r="B93" s="42"/>
      <c r="C93" s="35" t="s">
        <v>16</v>
      </c>
      <c r="D93" s="43"/>
      <c r="E93" s="43"/>
      <c r="F93" s="43"/>
      <c r="G93" s="43"/>
      <c r="H93" s="43"/>
      <c r="I93" s="43"/>
      <c r="J93" s="43"/>
      <c r="K93" s="43"/>
      <c r="L93" s="138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6.5" customHeight="1">
      <c r="A94" s="41"/>
      <c r="B94" s="42"/>
      <c r="C94" s="43"/>
      <c r="D94" s="43"/>
      <c r="E94" s="164" t="str">
        <f>E7</f>
        <v>VÝMĚNA OKEN SADY PĚTATŘICÁTNÍKŮ 16 - KNIHOVNA</v>
      </c>
      <c r="F94" s="35"/>
      <c r="G94" s="35"/>
      <c r="H94" s="35"/>
      <c r="I94" s="43"/>
      <c r="J94" s="43"/>
      <c r="K94" s="43"/>
      <c r="L94" s="138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2" customHeight="1">
      <c r="A95" s="41"/>
      <c r="B95" s="42"/>
      <c r="C95" s="35" t="s">
        <v>91</v>
      </c>
      <c r="D95" s="43"/>
      <c r="E95" s="43"/>
      <c r="F95" s="43"/>
      <c r="G95" s="43"/>
      <c r="H95" s="43"/>
      <c r="I95" s="43"/>
      <c r="J95" s="43"/>
      <c r="K95" s="43"/>
      <c r="L95" s="138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16.5" customHeight="1">
      <c r="A96" s="41"/>
      <c r="B96" s="42"/>
      <c r="C96" s="43"/>
      <c r="D96" s="43"/>
      <c r="E96" s="72" t="str">
        <f>E9</f>
        <v xml:space="preserve">D.1.1. - Architektonicko - stavební řešení </v>
      </c>
      <c r="F96" s="43"/>
      <c r="G96" s="43"/>
      <c r="H96" s="43"/>
      <c r="I96" s="43"/>
      <c r="J96" s="43"/>
      <c r="K96" s="43"/>
      <c r="L96" s="138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6.95" customHeight="1">
      <c r="A97" s="41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138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2" customHeight="1">
      <c r="A98" s="41"/>
      <c r="B98" s="42"/>
      <c r="C98" s="35" t="s">
        <v>21</v>
      </c>
      <c r="D98" s="43"/>
      <c r="E98" s="43"/>
      <c r="F98" s="30" t="str">
        <f>F12</f>
        <v>sady Pětatřicátníků 16, 301 00 Plzeň</v>
      </c>
      <c r="G98" s="43"/>
      <c r="H98" s="43"/>
      <c r="I98" s="35" t="s">
        <v>23</v>
      </c>
      <c r="J98" s="75" t="str">
        <f>IF(J12="","",J12)</f>
        <v>20. 10. 2021</v>
      </c>
      <c r="K98" s="43"/>
      <c r="L98" s="138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6.95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138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25.65" customHeight="1">
      <c r="A100" s="41"/>
      <c r="B100" s="42"/>
      <c r="C100" s="35" t="s">
        <v>25</v>
      </c>
      <c r="D100" s="43"/>
      <c r="E100" s="43"/>
      <c r="F100" s="30" t="str">
        <f>E15</f>
        <v xml:space="preserve">Západočeská univerzita v Plzni, Univerzitní 8 </v>
      </c>
      <c r="G100" s="43"/>
      <c r="H100" s="43"/>
      <c r="I100" s="35" t="s">
        <v>31</v>
      </c>
      <c r="J100" s="39" t="str">
        <f>E21</f>
        <v>ATELIER SOUKUP OPL ŠVEHLA s.r.o.</v>
      </c>
      <c r="K100" s="43"/>
      <c r="L100" s="138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15.15" customHeight="1">
      <c r="A101" s="41"/>
      <c r="B101" s="42"/>
      <c r="C101" s="35" t="s">
        <v>29</v>
      </c>
      <c r="D101" s="43"/>
      <c r="E101" s="43"/>
      <c r="F101" s="30" t="str">
        <f>IF(E18="","",E18)</f>
        <v>Vyplň údaj</v>
      </c>
      <c r="G101" s="43"/>
      <c r="H101" s="43"/>
      <c r="I101" s="35" t="s">
        <v>34</v>
      </c>
      <c r="J101" s="39" t="str">
        <f>E24</f>
        <v xml:space="preserve">Michal Jirka </v>
      </c>
      <c r="K101" s="43"/>
      <c r="L101" s="138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2" customFormat="1" ht="10.3" customHeight="1">
      <c r="A102" s="41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138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11" customFormat="1" ht="29.25" customHeight="1">
      <c r="A103" s="181"/>
      <c r="B103" s="182"/>
      <c r="C103" s="183" t="s">
        <v>123</v>
      </c>
      <c r="D103" s="184" t="s">
        <v>57</v>
      </c>
      <c r="E103" s="184" t="s">
        <v>53</v>
      </c>
      <c r="F103" s="184" t="s">
        <v>54</v>
      </c>
      <c r="G103" s="184" t="s">
        <v>124</v>
      </c>
      <c r="H103" s="184" t="s">
        <v>125</v>
      </c>
      <c r="I103" s="184" t="s">
        <v>126</v>
      </c>
      <c r="J103" s="184" t="s">
        <v>95</v>
      </c>
      <c r="K103" s="185" t="s">
        <v>127</v>
      </c>
      <c r="L103" s="186"/>
      <c r="M103" s="95" t="s">
        <v>19</v>
      </c>
      <c r="N103" s="96" t="s">
        <v>42</v>
      </c>
      <c r="O103" s="96" t="s">
        <v>128</v>
      </c>
      <c r="P103" s="96" t="s">
        <v>129</v>
      </c>
      <c r="Q103" s="96" t="s">
        <v>130</v>
      </c>
      <c r="R103" s="96" t="s">
        <v>131</v>
      </c>
      <c r="S103" s="96" t="s">
        <v>132</v>
      </c>
      <c r="T103" s="97" t="s">
        <v>133</v>
      </c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</row>
    <row r="104" spans="1:63" s="2" customFormat="1" ht="22.8" customHeight="1">
      <c r="A104" s="41"/>
      <c r="B104" s="42"/>
      <c r="C104" s="102" t="s">
        <v>134</v>
      </c>
      <c r="D104" s="43"/>
      <c r="E104" s="43"/>
      <c r="F104" s="43"/>
      <c r="G104" s="43"/>
      <c r="H104" s="43"/>
      <c r="I104" s="43"/>
      <c r="J104" s="187">
        <f>BK104</f>
        <v>0</v>
      </c>
      <c r="K104" s="43"/>
      <c r="L104" s="47"/>
      <c r="M104" s="98"/>
      <c r="N104" s="188"/>
      <c r="O104" s="99"/>
      <c r="P104" s="189">
        <f>P105+P325+P655</f>
        <v>0</v>
      </c>
      <c r="Q104" s="99"/>
      <c r="R104" s="189">
        <f>R105+R325+R655</f>
        <v>19.401878010474004</v>
      </c>
      <c r="S104" s="99"/>
      <c r="T104" s="190">
        <f>T105+T325+T655</f>
        <v>9.8654958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71</v>
      </c>
      <c r="AU104" s="20" t="s">
        <v>96</v>
      </c>
      <c r="BK104" s="191">
        <f>BK105+BK325+BK655</f>
        <v>0</v>
      </c>
    </row>
    <row r="105" spans="1:63" s="12" customFormat="1" ht="25.9" customHeight="1">
      <c r="A105" s="12"/>
      <c r="B105" s="192"/>
      <c r="C105" s="193"/>
      <c r="D105" s="194" t="s">
        <v>71</v>
      </c>
      <c r="E105" s="195" t="s">
        <v>135</v>
      </c>
      <c r="F105" s="195" t="s">
        <v>136</v>
      </c>
      <c r="G105" s="193"/>
      <c r="H105" s="193"/>
      <c r="I105" s="196"/>
      <c r="J105" s="197">
        <f>BK105</f>
        <v>0</v>
      </c>
      <c r="K105" s="193"/>
      <c r="L105" s="198"/>
      <c r="M105" s="199"/>
      <c r="N105" s="200"/>
      <c r="O105" s="200"/>
      <c r="P105" s="201">
        <f>P106+P154+P157+P208</f>
        <v>0</v>
      </c>
      <c r="Q105" s="200"/>
      <c r="R105" s="201">
        <f>R106+R154+R157+R208</f>
        <v>16.261400051800003</v>
      </c>
      <c r="S105" s="200"/>
      <c r="T105" s="202">
        <f>T106+T154+T157+T208</f>
        <v>6.616962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3" t="s">
        <v>80</v>
      </c>
      <c r="AT105" s="204" t="s">
        <v>71</v>
      </c>
      <c r="AU105" s="204" t="s">
        <v>72</v>
      </c>
      <c r="AY105" s="203" t="s">
        <v>137</v>
      </c>
      <c r="BK105" s="205">
        <f>BK106+BK154+BK157+BK208</f>
        <v>0</v>
      </c>
    </row>
    <row r="106" spans="1:63" s="12" customFormat="1" ht="22.8" customHeight="1">
      <c r="A106" s="12"/>
      <c r="B106" s="192"/>
      <c r="C106" s="193"/>
      <c r="D106" s="194" t="s">
        <v>71</v>
      </c>
      <c r="E106" s="206" t="s">
        <v>138</v>
      </c>
      <c r="F106" s="206" t="s">
        <v>139</v>
      </c>
      <c r="G106" s="193"/>
      <c r="H106" s="193"/>
      <c r="I106" s="196"/>
      <c r="J106" s="207">
        <f>BK106</f>
        <v>0</v>
      </c>
      <c r="K106" s="193"/>
      <c r="L106" s="198"/>
      <c r="M106" s="199"/>
      <c r="N106" s="200"/>
      <c r="O106" s="200"/>
      <c r="P106" s="201">
        <f>SUM(P107:P153)</f>
        <v>0</v>
      </c>
      <c r="Q106" s="200"/>
      <c r="R106" s="201">
        <f>SUM(R107:R153)</f>
        <v>7.007094720000001</v>
      </c>
      <c r="S106" s="200"/>
      <c r="T106" s="202">
        <f>SUM(T107:T153)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3" t="s">
        <v>80</v>
      </c>
      <c r="AT106" s="204" t="s">
        <v>71</v>
      </c>
      <c r="AU106" s="204" t="s">
        <v>80</v>
      </c>
      <c r="AY106" s="203" t="s">
        <v>137</v>
      </c>
      <c r="BK106" s="205">
        <f>SUM(BK107:BK153)</f>
        <v>0</v>
      </c>
    </row>
    <row r="107" spans="1:65" s="2" customFormat="1" ht="16.5" customHeight="1">
      <c r="A107" s="41"/>
      <c r="B107" s="42"/>
      <c r="C107" s="208" t="s">
        <v>80</v>
      </c>
      <c r="D107" s="208" t="s">
        <v>140</v>
      </c>
      <c r="E107" s="209" t="s">
        <v>141</v>
      </c>
      <c r="F107" s="210" t="s">
        <v>142</v>
      </c>
      <c r="G107" s="211" t="s">
        <v>143</v>
      </c>
      <c r="H107" s="212">
        <v>0.416</v>
      </c>
      <c r="I107" s="213"/>
      <c r="J107" s="214">
        <f>ROUND(I107*H107,2)</f>
        <v>0</v>
      </c>
      <c r="K107" s="210" t="s">
        <v>144</v>
      </c>
      <c r="L107" s="47"/>
      <c r="M107" s="215" t="s">
        <v>19</v>
      </c>
      <c r="N107" s="216" t="s">
        <v>43</v>
      </c>
      <c r="O107" s="87"/>
      <c r="P107" s="217">
        <f>O107*H107</f>
        <v>0</v>
      </c>
      <c r="Q107" s="217">
        <v>1.6627</v>
      </c>
      <c r="R107" s="217">
        <f>Q107*H107</f>
        <v>0.6916831999999999</v>
      </c>
      <c r="S107" s="217">
        <v>0</v>
      </c>
      <c r="T107" s="218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9" t="s">
        <v>145</v>
      </c>
      <c r="AT107" s="219" t="s">
        <v>140</v>
      </c>
      <c r="AU107" s="219" t="s">
        <v>82</v>
      </c>
      <c r="AY107" s="20" t="s">
        <v>137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20" t="s">
        <v>80</v>
      </c>
      <c r="BK107" s="220">
        <f>ROUND(I107*H107,2)</f>
        <v>0</v>
      </c>
      <c r="BL107" s="20" t="s">
        <v>145</v>
      </c>
      <c r="BM107" s="219" t="s">
        <v>146</v>
      </c>
    </row>
    <row r="108" spans="1:47" s="2" customFormat="1" ht="12">
      <c r="A108" s="41"/>
      <c r="B108" s="42"/>
      <c r="C108" s="43"/>
      <c r="D108" s="221" t="s">
        <v>147</v>
      </c>
      <c r="E108" s="43"/>
      <c r="F108" s="222" t="s">
        <v>148</v>
      </c>
      <c r="G108" s="43"/>
      <c r="H108" s="43"/>
      <c r="I108" s="223"/>
      <c r="J108" s="43"/>
      <c r="K108" s="43"/>
      <c r="L108" s="47"/>
      <c r="M108" s="224"/>
      <c r="N108" s="225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147</v>
      </c>
      <c r="AU108" s="20" t="s">
        <v>82</v>
      </c>
    </row>
    <row r="109" spans="1:51" s="13" customFormat="1" ht="12">
      <c r="A109" s="13"/>
      <c r="B109" s="226"/>
      <c r="C109" s="227"/>
      <c r="D109" s="221" t="s">
        <v>149</v>
      </c>
      <c r="E109" s="228" t="s">
        <v>19</v>
      </c>
      <c r="F109" s="229" t="s">
        <v>150</v>
      </c>
      <c r="G109" s="227"/>
      <c r="H109" s="228" t="s">
        <v>19</v>
      </c>
      <c r="I109" s="230"/>
      <c r="J109" s="227"/>
      <c r="K109" s="227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149</v>
      </c>
      <c r="AU109" s="235" t="s">
        <v>82</v>
      </c>
      <c r="AV109" s="13" t="s">
        <v>80</v>
      </c>
      <c r="AW109" s="13" t="s">
        <v>33</v>
      </c>
      <c r="AX109" s="13" t="s">
        <v>72</v>
      </c>
      <c r="AY109" s="235" t="s">
        <v>137</v>
      </c>
    </row>
    <row r="110" spans="1:51" s="14" customFormat="1" ht="12">
      <c r="A110" s="14"/>
      <c r="B110" s="236"/>
      <c r="C110" s="237"/>
      <c r="D110" s="221" t="s">
        <v>149</v>
      </c>
      <c r="E110" s="238" t="s">
        <v>19</v>
      </c>
      <c r="F110" s="239" t="s">
        <v>151</v>
      </c>
      <c r="G110" s="237"/>
      <c r="H110" s="240">
        <v>0.4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149</v>
      </c>
      <c r="AU110" s="246" t="s">
        <v>82</v>
      </c>
      <c r="AV110" s="14" t="s">
        <v>82</v>
      </c>
      <c r="AW110" s="14" t="s">
        <v>33</v>
      </c>
      <c r="AX110" s="14" t="s">
        <v>72</v>
      </c>
      <c r="AY110" s="246" t="s">
        <v>137</v>
      </c>
    </row>
    <row r="111" spans="1:51" s="13" customFormat="1" ht="12">
      <c r="A111" s="13"/>
      <c r="B111" s="226"/>
      <c r="C111" s="227"/>
      <c r="D111" s="221" t="s">
        <v>149</v>
      </c>
      <c r="E111" s="228" t="s">
        <v>19</v>
      </c>
      <c r="F111" s="229" t="s">
        <v>152</v>
      </c>
      <c r="G111" s="227"/>
      <c r="H111" s="228" t="s">
        <v>19</v>
      </c>
      <c r="I111" s="230"/>
      <c r="J111" s="227"/>
      <c r="K111" s="227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149</v>
      </c>
      <c r="AU111" s="235" t="s">
        <v>82</v>
      </c>
      <c r="AV111" s="13" t="s">
        <v>80</v>
      </c>
      <c r="AW111" s="13" t="s">
        <v>33</v>
      </c>
      <c r="AX111" s="13" t="s">
        <v>72</v>
      </c>
      <c r="AY111" s="235" t="s">
        <v>137</v>
      </c>
    </row>
    <row r="112" spans="1:51" s="14" customFormat="1" ht="12">
      <c r="A112" s="14"/>
      <c r="B112" s="236"/>
      <c r="C112" s="237"/>
      <c r="D112" s="221" t="s">
        <v>149</v>
      </c>
      <c r="E112" s="238" t="s">
        <v>19</v>
      </c>
      <c r="F112" s="239" t="s">
        <v>153</v>
      </c>
      <c r="G112" s="237"/>
      <c r="H112" s="240">
        <v>0.016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149</v>
      </c>
      <c r="AU112" s="246" t="s">
        <v>82</v>
      </c>
      <c r="AV112" s="14" t="s">
        <v>82</v>
      </c>
      <c r="AW112" s="14" t="s">
        <v>33</v>
      </c>
      <c r="AX112" s="14" t="s">
        <v>72</v>
      </c>
      <c r="AY112" s="246" t="s">
        <v>137</v>
      </c>
    </row>
    <row r="113" spans="1:51" s="15" customFormat="1" ht="12">
      <c r="A113" s="15"/>
      <c r="B113" s="247"/>
      <c r="C113" s="248"/>
      <c r="D113" s="221" t="s">
        <v>149</v>
      </c>
      <c r="E113" s="249" t="s">
        <v>19</v>
      </c>
      <c r="F113" s="250" t="s">
        <v>154</v>
      </c>
      <c r="G113" s="248"/>
      <c r="H113" s="251">
        <v>0.416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7" t="s">
        <v>149</v>
      </c>
      <c r="AU113" s="257" t="s">
        <v>82</v>
      </c>
      <c r="AV113" s="15" t="s">
        <v>145</v>
      </c>
      <c r="AW113" s="15" t="s">
        <v>33</v>
      </c>
      <c r="AX113" s="15" t="s">
        <v>80</v>
      </c>
      <c r="AY113" s="257" t="s">
        <v>137</v>
      </c>
    </row>
    <row r="114" spans="1:65" s="2" customFormat="1" ht="16.5" customHeight="1">
      <c r="A114" s="41"/>
      <c r="B114" s="42"/>
      <c r="C114" s="208" t="s">
        <v>82</v>
      </c>
      <c r="D114" s="208" t="s">
        <v>140</v>
      </c>
      <c r="E114" s="209" t="s">
        <v>155</v>
      </c>
      <c r="F114" s="210" t="s">
        <v>156</v>
      </c>
      <c r="G114" s="211" t="s">
        <v>157</v>
      </c>
      <c r="H114" s="212">
        <v>12.5</v>
      </c>
      <c r="I114" s="213"/>
      <c r="J114" s="214">
        <f>ROUND(I114*H114,2)</f>
        <v>0</v>
      </c>
      <c r="K114" s="210" t="s">
        <v>144</v>
      </c>
      <c r="L114" s="47"/>
      <c r="M114" s="215" t="s">
        <v>19</v>
      </c>
      <c r="N114" s="216" t="s">
        <v>43</v>
      </c>
      <c r="O114" s="87"/>
      <c r="P114" s="217">
        <f>O114*H114</f>
        <v>0</v>
      </c>
      <c r="Q114" s="217">
        <v>0.00954564</v>
      </c>
      <c r="R114" s="217">
        <f>Q114*H114</f>
        <v>0.1193205</v>
      </c>
      <c r="S114" s="217">
        <v>0</v>
      </c>
      <c r="T114" s="218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9" t="s">
        <v>145</v>
      </c>
      <c r="AT114" s="219" t="s">
        <v>140</v>
      </c>
      <c r="AU114" s="219" t="s">
        <v>82</v>
      </c>
      <c r="AY114" s="20" t="s">
        <v>137</v>
      </c>
      <c r="BE114" s="220">
        <f>IF(N114="základní",J114,0)</f>
        <v>0</v>
      </c>
      <c r="BF114" s="220">
        <f>IF(N114="snížená",J114,0)</f>
        <v>0</v>
      </c>
      <c r="BG114" s="220">
        <f>IF(N114="zákl. přenesená",J114,0)</f>
        <v>0</v>
      </c>
      <c r="BH114" s="220">
        <f>IF(N114="sníž. přenesená",J114,0)</f>
        <v>0</v>
      </c>
      <c r="BI114" s="220">
        <f>IF(N114="nulová",J114,0)</f>
        <v>0</v>
      </c>
      <c r="BJ114" s="20" t="s">
        <v>80</v>
      </c>
      <c r="BK114" s="220">
        <f>ROUND(I114*H114,2)</f>
        <v>0</v>
      </c>
      <c r="BL114" s="20" t="s">
        <v>145</v>
      </c>
      <c r="BM114" s="219" t="s">
        <v>158</v>
      </c>
    </row>
    <row r="115" spans="1:47" s="2" customFormat="1" ht="12">
      <c r="A115" s="41"/>
      <c r="B115" s="42"/>
      <c r="C115" s="43"/>
      <c r="D115" s="221" t="s">
        <v>147</v>
      </c>
      <c r="E115" s="43"/>
      <c r="F115" s="222" t="s">
        <v>159</v>
      </c>
      <c r="G115" s="43"/>
      <c r="H115" s="43"/>
      <c r="I115" s="223"/>
      <c r="J115" s="43"/>
      <c r="K115" s="43"/>
      <c r="L115" s="47"/>
      <c r="M115" s="224"/>
      <c r="N115" s="225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147</v>
      </c>
      <c r="AU115" s="20" t="s">
        <v>82</v>
      </c>
    </row>
    <row r="116" spans="1:51" s="13" customFormat="1" ht="12">
      <c r="A116" s="13"/>
      <c r="B116" s="226"/>
      <c r="C116" s="227"/>
      <c r="D116" s="221" t="s">
        <v>149</v>
      </c>
      <c r="E116" s="228" t="s">
        <v>19</v>
      </c>
      <c r="F116" s="229" t="s">
        <v>160</v>
      </c>
      <c r="G116" s="227"/>
      <c r="H116" s="228" t="s">
        <v>19</v>
      </c>
      <c r="I116" s="230"/>
      <c r="J116" s="227"/>
      <c r="K116" s="227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149</v>
      </c>
      <c r="AU116" s="235" t="s">
        <v>82</v>
      </c>
      <c r="AV116" s="13" t="s">
        <v>80</v>
      </c>
      <c r="AW116" s="13" t="s">
        <v>33</v>
      </c>
      <c r="AX116" s="13" t="s">
        <v>72</v>
      </c>
      <c r="AY116" s="235" t="s">
        <v>137</v>
      </c>
    </row>
    <row r="117" spans="1:51" s="14" customFormat="1" ht="12">
      <c r="A117" s="14"/>
      <c r="B117" s="236"/>
      <c r="C117" s="237"/>
      <c r="D117" s="221" t="s">
        <v>149</v>
      </c>
      <c r="E117" s="238" t="s">
        <v>19</v>
      </c>
      <c r="F117" s="239" t="s">
        <v>161</v>
      </c>
      <c r="G117" s="237"/>
      <c r="H117" s="240">
        <v>0.5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149</v>
      </c>
      <c r="AU117" s="246" t="s">
        <v>82</v>
      </c>
      <c r="AV117" s="14" t="s">
        <v>82</v>
      </c>
      <c r="AW117" s="14" t="s">
        <v>33</v>
      </c>
      <c r="AX117" s="14" t="s">
        <v>72</v>
      </c>
      <c r="AY117" s="246" t="s">
        <v>137</v>
      </c>
    </row>
    <row r="118" spans="1:51" s="13" customFormat="1" ht="12">
      <c r="A118" s="13"/>
      <c r="B118" s="226"/>
      <c r="C118" s="227"/>
      <c r="D118" s="221" t="s">
        <v>149</v>
      </c>
      <c r="E118" s="228" t="s">
        <v>19</v>
      </c>
      <c r="F118" s="229" t="s">
        <v>162</v>
      </c>
      <c r="G118" s="227"/>
      <c r="H118" s="228" t="s">
        <v>19</v>
      </c>
      <c r="I118" s="230"/>
      <c r="J118" s="227"/>
      <c r="K118" s="227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149</v>
      </c>
      <c r="AU118" s="235" t="s">
        <v>82</v>
      </c>
      <c r="AV118" s="13" t="s">
        <v>80</v>
      </c>
      <c r="AW118" s="13" t="s">
        <v>33</v>
      </c>
      <c r="AX118" s="13" t="s">
        <v>72</v>
      </c>
      <c r="AY118" s="235" t="s">
        <v>137</v>
      </c>
    </row>
    <row r="119" spans="1:51" s="14" customFormat="1" ht="12">
      <c r="A119" s="14"/>
      <c r="B119" s="236"/>
      <c r="C119" s="237"/>
      <c r="D119" s="221" t="s">
        <v>149</v>
      </c>
      <c r="E119" s="238" t="s">
        <v>19</v>
      </c>
      <c r="F119" s="239" t="s">
        <v>163</v>
      </c>
      <c r="G119" s="237"/>
      <c r="H119" s="240">
        <v>10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149</v>
      </c>
      <c r="AU119" s="246" t="s">
        <v>82</v>
      </c>
      <c r="AV119" s="14" t="s">
        <v>82</v>
      </c>
      <c r="AW119" s="14" t="s">
        <v>33</v>
      </c>
      <c r="AX119" s="14" t="s">
        <v>72</v>
      </c>
      <c r="AY119" s="246" t="s">
        <v>137</v>
      </c>
    </row>
    <row r="120" spans="1:51" s="13" customFormat="1" ht="12">
      <c r="A120" s="13"/>
      <c r="B120" s="226"/>
      <c r="C120" s="227"/>
      <c r="D120" s="221" t="s">
        <v>149</v>
      </c>
      <c r="E120" s="228" t="s">
        <v>19</v>
      </c>
      <c r="F120" s="229" t="s">
        <v>164</v>
      </c>
      <c r="G120" s="227"/>
      <c r="H120" s="228" t="s">
        <v>19</v>
      </c>
      <c r="I120" s="230"/>
      <c r="J120" s="227"/>
      <c r="K120" s="227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149</v>
      </c>
      <c r="AU120" s="235" t="s">
        <v>82</v>
      </c>
      <c r="AV120" s="13" t="s">
        <v>80</v>
      </c>
      <c r="AW120" s="13" t="s">
        <v>33</v>
      </c>
      <c r="AX120" s="13" t="s">
        <v>72</v>
      </c>
      <c r="AY120" s="235" t="s">
        <v>137</v>
      </c>
    </row>
    <row r="121" spans="1:51" s="14" customFormat="1" ht="12">
      <c r="A121" s="14"/>
      <c r="B121" s="236"/>
      <c r="C121" s="237"/>
      <c r="D121" s="221" t="s">
        <v>149</v>
      </c>
      <c r="E121" s="238" t="s">
        <v>19</v>
      </c>
      <c r="F121" s="239" t="s">
        <v>165</v>
      </c>
      <c r="G121" s="237"/>
      <c r="H121" s="240">
        <v>2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149</v>
      </c>
      <c r="AU121" s="246" t="s">
        <v>82</v>
      </c>
      <c r="AV121" s="14" t="s">
        <v>82</v>
      </c>
      <c r="AW121" s="14" t="s">
        <v>33</v>
      </c>
      <c r="AX121" s="14" t="s">
        <v>72</v>
      </c>
      <c r="AY121" s="246" t="s">
        <v>137</v>
      </c>
    </row>
    <row r="122" spans="1:51" s="15" customFormat="1" ht="12">
      <c r="A122" s="15"/>
      <c r="B122" s="247"/>
      <c r="C122" s="248"/>
      <c r="D122" s="221" t="s">
        <v>149</v>
      </c>
      <c r="E122" s="249" t="s">
        <v>19</v>
      </c>
      <c r="F122" s="250" t="s">
        <v>154</v>
      </c>
      <c r="G122" s="248"/>
      <c r="H122" s="251">
        <v>12.5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149</v>
      </c>
      <c r="AU122" s="257" t="s">
        <v>82</v>
      </c>
      <c r="AV122" s="15" t="s">
        <v>145</v>
      </c>
      <c r="AW122" s="15" t="s">
        <v>33</v>
      </c>
      <c r="AX122" s="15" t="s">
        <v>80</v>
      </c>
      <c r="AY122" s="257" t="s">
        <v>137</v>
      </c>
    </row>
    <row r="123" spans="1:65" s="2" customFormat="1" ht="16.5" customHeight="1">
      <c r="A123" s="41"/>
      <c r="B123" s="42"/>
      <c r="C123" s="208" t="s">
        <v>138</v>
      </c>
      <c r="D123" s="208" t="s">
        <v>140</v>
      </c>
      <c r="E123" s="209" t="s">
        <v>166</v>
      </c>
      <c r="F123" s="210" t="s">
        <v>167</v>
      </c>
      <c r="G123" s="211" t="s">
        <v>157</v>
      </c>
      <c r="H123" s="212">
        <v>12.5</v>
      </c>
      <c r="I123" s="213"/>
      <c r="J123" s="214">
        <f>ROUND(I123*H123,2)</f>
        <v>0</v>
      </c>
      <c r="K123" s="210" t="s">
        <v>144</v>
      </c>
      <c r="L123" s="47"/>
      <c r="M123" s="215" t="s">
        <v>19</v>
      </c>
      <c r="N123" s="216" t="s">
        <v>43</v>
      </c>
      <c r="O123" s="87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9" t="s">
        <v>145</v>
      </c>
      <c r="AT123" s="219" t="s">
        <v>140</v>
      </c>
      <c r="AU123" s="219" t="s">
        <v>82</v>
      </c>
      <c r="AY123" s="20" t="s">
        <v>137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20" t="s">
        <v>80</v>
      </c>
      <c r="BK123" s="220">
        <f>ROUND(I123*H123,2)</f>
        <v>0</v>
      </c>
      <c r="BL123" s="20" t="s">
        <v>145</v>
      </c>
      <c r="BM123" s="219" t="s">
        <v>168</v>
      </c>
    </row>
    <row r="124" spans="1:47" s="2" customFormat="1" ht="12">
      <c r="A124" s="41"/>
      <c r="B124" s="42"/>
      <c r="C124" s="43"/>
      <c r="D124" s="221" t="s">
        <v>147</v>
      </c>
      <c r="E124" s="43"/>
      <c r="F124" s="222" t="s">
        <v>169</v>
      </c>
      <c r="G124" s="43"/>
      <c r="H124" s="43"/>
      <c r="I124" s="223"/>
      <c r="J124" s="43"/>
      <c r="K124" s="43"/>
      <c r="L124" s="47"/>
      <c r="M124" s="224"/>
      <c r="N124" s="225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147</v>
      </c>
      <c r="AU124" s="20" t="s">
        <v>82</v>
      </c>
    </row>
    <row r="125" spans="1:65" s="2" customFormat="1" ht="16.5" customHeight="1">
      <c r="A125" s="41"/>
      <c r="B125" s="42"/>
      <c r="C125" s="208" t="s">
        <v>145</v>
      </c>
      <c r="D125" s="208" t="s">
        <v>140</v>
      </c>
      <c r="E125" s="209" t="s">
        <v>170</v>
      </c>
      <c r="F125" s="210" t="s">
        <v>171</v>
      </c>
      <c r="G125" s="211" t="s">
        <v>157</v>
      </c>
      <c r="H125" s="212">
        <v>19.274</v>
      </c>
      <c r="I125" s="213"/>
      <c r="J125" s="214">
        <f>ROUND(I125*H125,2)</f>
        <v>0</v>
      </c>
      <c r="K125" s="210" t="s">
        <v>172</v>
      </c>
      <c r="L125" s="47"/>
      <c r="M125" s="215" t="s">
        <v>19</v>
      </c>
      <c r="N125" s="216" t="s">
        <v>43</v>
      </c>
      <c r="O125" s="87"/>
      <c r="P125" s="217">
        <f>O125*H125</f>
        <v>0</v>
      </c>
      <c r="Q125" s="217">
        <v>0.26723</v>
      </c>
      <c r="R125" s="217">
        <f>Q125*H125</f>
        <v>5.150591020000001</v>
      </c>
      <c r="S125" s="217">
        <v>0</v>
      </c>
      <c r="T125" s="218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9" t="s">
        <v>145</v>
      </c>
      <c r="AT125" s="219" t="s">
        <v>140</v>
      </c>
      <c r="AU125" s="219" t="s">
        <v>82</v>
      </c>
      <c r="AY125" s="20" t="s">
        <v>137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20" t="s">
        <v>80</v>
      </c>
      <c r="BK125" s="220">
        <f>ROUND(I125*H125,2)</f>
        <v>0</v>
      </c>
      <c r="BL125" s="20" t="s">
        <v>145</v>
      </c>
      <c r="BM125" s="219" t="s">
        <v>173</v>
      </c>
    </row>
    <row r="126" spans="1:47" s="2" customFormat="1" ht="12">
      <c r="A126" s="41"/>
      <c r="B126" s="42"/>
      <c r="C126" s="43"/>
      <c r="D126" s="221" t="s">
        <v>147</v>
      </c>
      <c r="E126" s="43"/>
      <c r="F126" s="222" t="s">
        <v>171</v>
      </c>
      <c r="G126" s="43"/>
      <c r="H126" s="43"/>
      <c r="I126" s="223"/>
      <c r="J126" s="43"/>
      <c r="K126" s="43"/>
      <c r="L126" s="47"/>
      <c r="M126" s="224"/>
      <c r="N126" s="225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147</v>
      </c>
      <c r="AU126" s="20" t="s">
        <v>82</v>
      </c>
    </row>
    <row r="127" spans="1:51" s="13" customFormat="1" ht="12">
      <c r="A127" s="13"/>
      <c r="B127" s="226"/>
      <c r="C127" s="227"/>
      <c r="D127" s="221" t="s">
        <v>149</v>
      </c>
      <c r="E127" s="228" t="s">
        <v>19</v>
      </c>
      <c r="F127" s="229" t="s">
        <v>174</v>
      </c>
      <c r="G127" s="227"/>
      <c r="H127" s="228" t="s">
        <v>19</v>
      </c>
      <c r="I127" s="230"/>
      <c r="J127" s="227"/>
      <c r="K127" s="227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149</v>
      </c>
      <c r="AU127" s="235" t="s">
        <v>82</v>
      </c>
      <c r="AV127" s="13" t="s">
        <v>80</v>
      </c>
      <c r="AW127" s="13" t="s">
        <v>33</v>
      </c>
      <c r="AX127" s="13" t="s">
        <v>72</v>
      </c>
      <c r="AY127" s="235" t="s">
        <v>137</v>
      </c>
    </row>
    <row r="128" spans="1:51" s="14" customFormat="1" ht="12">
      <c r="A128" s="14"/>
      <c r="B128" s="236"/>
      <c r="C128" s="237"/>
      <c r="D128" s="221" t="s">
        <v>149</v>
      </c>
      <c r="E128" s="238" t="s">
        <v>19</v>
      </c>
      <c r="F128" s="239" t="s">
        <v>175</v>
      </c>
      <c r="G128" s="237"/>
      <c r="H128" s="240">
        <v>19.274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149</v>
      </c>
      <c r="AU128" s="246" t="s">
        <v>82</v>
      </c>
      <c r="AV128" s="14" t="s">
        <v>82</v>
      </c>
      <c r="AW128" s="14" t="s">
        <v>33</v>
      </c>
      <c r="AX128" s="14" t="s">
        <v>72</v>
      </c>
      <c r="AY128" s="246" t="s">
        <v>137</v>
      </c>
    </row>
    <row r="129" spans="1:51" s="15" customFormat="1" ht="12">
      <c r="A129" s="15"/>
      <c r="B129" s="247"/>
      <c r="C129" s="248"/>
      <c r="D129" s="221" t="s">
        <v>149</v>
      </c>
      <c r="E129" s="249" t="s">
        <v>19</v>
      </c>
      <c r="F129" s="250" t="s">
        <v>154</v>
      </c>
      <c r="G129" s="248"/>
      <c r="H129" s="251">
        <v>19.274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7" t="s">
        <v>149</v>
      </c>
      <c r="AU129" s="257" t="s">
        <v>82</v>
      </c>
      <c r="AV129" s="15" t="s">
        <v>145</v>
      </c>
      <c r="AW129" s="15" t="s">
        <v>33</v>
      </c>
      <c r="AX129" s="15" t="s">
        <v>80</v>
      </c>
      <c r="AY129" s="257" t="s">
        <v>137</v>
      </c>
    </row>
    <row r="130" spans="1:65" s="2" customFormat="1" ht="21.75" customHeight="1">
      <c r="A130" s="41"/>
      <c r="B130" s="42"/>
      <c r="C130" s="208" t="s">
        <v>176</v>
      </c>
      <c r="D130" s="208" t="s">
        <v>140</v>
      </c>
      <c r="E130" s="209" t="s">
        <v>177</v>
      </c>
      <c r="F130" s="210" t="s">
        <v>178</v>
      </c>
      <c r="G130" s="211" t="s">
        <v>143</v>
      </c>
      <c r="H130" s="212">
        <v>0.76</v>
      </c>
      <c r="I130" s="213"/>
      <c r="J130" s="214">
        <f>ROUND(I130*H130,2)</f>
        <v>0</v>
      </c>
      <c r="K130" s="210" t="s">
        <v>172</v>
      </c>
      <c r="L130" s="47"/>
      <c r="M130" s="215" t="s">
        <v>19</v>
      </c>
      <c r="N130" s="216" t="s">
        <v>43</v>
      </c>
      <c r="O130" s="87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9" t="s">
        <v>145</v>
      </c>
      <c r="AT130" s="219" t="s">
        <v>140</v>
      </c>
      <c r="AU130" s="219" t="s">
        <v>82</v>
      </c>
      <c r="AY130" s="20" t="s">
        <v>137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20" t="s">
        <v>80</v>
      </c>
      <c r="BK130" s="220">
        <f>ROUND(I130*H130,2)</f>
        <v>0</v>
      </c>
      <c r="BL130" s="20" t="s">
        <v>145</v>
      </c>
      <c r="BM130" s="219" t="s">
        <v>179</v>
      </c>
    </row>
    <row r="131" spans="1:47" s="2" customFormat="1" ht="12">
      <c r="A131" s="41"/>
      <c r="B131" s="42"/>
      <c r="C131" s="43"/>
      <c r="D131" s="221" t="s">
        <v>147</v>
      </c>
      <c r="E131" s="43"/>
      <c r="F131" s="222" t="s">
        <v>178</v>
      </c>
      <c r="G131" s="43"/>
      <c r="H131" s="43"/>
      <c r="I131" s="223"/>
      <c r="J131" s="43"/>
      <c r="K131" s="43"/>
      <c r="L131" s="47"/>
      <c r="M131" s="224"/>
      <c r="N131" s="225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147</v>
      </c>
      <c r="AU131" s="20" t="s">
        <v>82</v>
      </c>
    </row>
    <row r="132" spans="1:51" s="13" customFormat="1" ht="12">
      <c r="A132" s="13"/>
      <c r="B132" s="226"/>
      <c r="C132" s="227"/>
      <c r="D132" s="221" t="s">
        <v>149</v>
      </c>
      <c r="E132" s="228" t="s">
        <v>19</v>
      </c>
      <c r="F132" s="229" t="s">
        <v>174</v>
      </c>
      <c r="G132" s="227"/>
      <c r="H132" s="228" t="s">
        <v>19</v>
      </c>
      <c r="I132" s="230"/>
      <c r="J132" s="227"/>
      <c r="K132" s="227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149</v>
      </c>
      <c r="AU132" s="235" t="s">
        <v>82</v>
      </c>
      <c r="AV132" s="13" t="s">
        <v>80</v>
      </c>
      <c r="AW132" s="13" t="s">
        <v>33</v>
      </c>
      <c r="AX132" s="13" t="s">
        <v>72</v>
      </c>
      <c r="AY132" s="235" t="s">
        <v>137</v>
      </c>
    </row>
    <row r="133" spans="1:51" s="14" customFormat="1" ht="12">
      <c r="A133" s="14"/>
      <c r="B133" s="236"/>
      <c r="C133" s="237"/>
      <c r="D133" s="221" t="s">
        <v>149</v>
      </c>
      <c r="E133" s="238" t="s">
        <v>19</v>
      </c>
      <c r="F133" s="239" t="s">
        <v>180</v>
      </c>
      <c r="G133" s="237"/>
      <c r="H133" s="240">
        <v>0.6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149</v>
      </c>
      <c r="AU133" s="246" t="s">
        <v>82</v>
      </c>
      <c r="AV133" s="14" t="s">
        <v>82</v>
      </c>
      <c r="AW133" s="14" t="s">
        <v>33</v>
      </c>
      <c r="AX133" s="14" t="s">
        <v>72</v>
      </c>
      <c r="AY133" s="246" t="s">
        <v>137</v>
      </c>
    </row>
    <row r="134" spans="1:51" s="13" customFormat="1" ht="12">
      <c r="A134" s="13"/>
      <c r="B134" s="226"/>
      <c r="C134" s="227"/>
      <c r="D134" s="221" t="s">
        <v>149</v>
      </c>
      <c r="E134" s="228" t="s">
        <v>19</v>
      </c>
      <c r="F134" s="229" t="s">
        <v>181</v>
      </c>
      <c r="G134" s="227"/>
      <c r="H134" s="228" t="s">
        <v>19</v>
      </c>
      <c r="I134" s="230"/>
      <c r="J134" s="227"/>
      <c r="K134" s="227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149</v>
      </c>
      <c r="AU134" s="235" t="s">
        <v>82</v>
      </c>
      <c r="AV134" s="13" t="s">
        <v>80</v>
      </c>
      <c r="AW134" s="13" t="s">
        <v>33</v>
      </c>
      <c r="AX134" s="13" t="s">
        <v>72</v>
      </c>
      <c r="AY134" s="235" t="s">
        <v>137</v>
      </c>
    </row>
    <row r="135" spans="1:51" s="14" customFormat="1" ht="12">
      <c r="A135" s="14"/>
      <c r="B135" s="236"/>
      <c r="C135" s="237"/>
      <c r="D135" s="221" t="s">
        <v>149</v>
      </c>
      <c r="E135" s="238" t="s">
        <v>19</v>
      </c>
      <c r="F135" s="239" t="s">
        <v>182</v>
      </c>
      <c r="G135" s="237"/>
      <c r="H135" s="240">
        <v>0.16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149</v>
      </c>
      <c r="AU135" s="246" t="s">
        <v>82</v>
      </c>
      <c r="AV135" s="14" t="s">
        <v>82</v>
      </c>
      <c r="AW135" s="14" t="s">
        <v>33</v>
      </c>
      <c r="AX135" s="14" t="s">
        <v>72</v>
      </c>
      <c r="AY135" s="246" t="s">
        <v>137</v>
      </c>
    </row>
    <row r="136" spans="1:51" s="15" customFormat="1" ht="12">
      <c r="A136" s="15"/>
      <c r="B136" s="247"/>
      <c r="C136" s="248"/>
      <c r="D136" s="221" t="s">
        <v>149</v>
      </c>
      <c r="E136" s="249" t="s">
        <v>19</v>
      </c>
      <c r="F136" s="250" t="s">
        <v>154</v>
      </c>
      <c r="G136" s="248"/>
      <c r="H136" s="251">
        <v>0.76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149</v>
      </c>
      <c r="AU136" s="257" t="s">
        <v>82</v>
      </c>
      <c r="AV136" s="15" t="s">
        <v>145</v>
      </c>
      <c r="AW136" s="15" t="s">
        <v>33</v>
      </c>
      <c r="AX136" s="15" t="s">
        <v>80</v>
      </c>
      <c r="AY136" s="257" t="s">
        <v>137</v>
      </c>
    </row>
    <row r="137" spans="1:65" s="2" customFormat="1" ht="16.5" customHeight="1">
      <c r="A137" s="41"/>
      <c r="B137" s="42"/>
      <c r="C137" s="258" t="s">
        <v>183</v>
      </c>
      <c r="D137" s="258" t="s">
        <v>184</v>
      </c>
      <c r="E137" s="259" t="s">
        <v>185</v>
      </c>
      <c r="F137" s="260" t="s">
        <v>186</v>
      </c>
      <c r="G137" s="261" t="s">
        <v>187</v>
      </c>
      <c r="H137" s="262">
        <v>255</v>
      </c>
      <c r="I137" s="263"/>
      <c r="J137" s="264">
        <f>ROUND(I137*H137,2)</f>
        <v>0</v>
      </c>
      <c r="K137" s="260" t="s">
        <v>144</v>
      </c>
      <c r="L137" s="265"/>
      <c r="M137" s="266" t="s">
        <v>19</v>
      </c>
      <c r="N137" s="267" t="s">
        <v>43</v>
      </c>
      <c r="O137" s="87"/>
      <c r="P137" s="217">
        <f>O137*H137</f>
        <v>0</v>
      </c>
      <c r="Q137" s="217">
        <v>0.0041</v>
      </c>
      <c r="R137" s="217">
        <f>Q137*H137</f>
        <v>1.0455</v>
      </c>
      <c r="S137" s="217">
        <v>0</v>
      </c>
      <c r="T137" s="218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9" t="s">
        <v>188</v>
      </c>
      <c r="AT137" s="219" t="s">
        <v>184</v>
      </c>
      <c r="AU137" s="219" t="s">
        <v>82</v>
      </c>
      <c r="AY137" s="20" t="s">
        <v>137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20" t="s">
        <v>80</v>
      </c>
      <c r="BK137" s="220">
        <f>ROUND(I137*H137,2)</f>
        <v>0</v>
      </c>
      <c r="BL137" s="20" t="s">
        <v>145</v>
      </c>
      <c r="BM137" s="219" t="s">
        <v>189</v>
      </c>
    </row>
    <row r="138" spans="1:47" s="2" customFormat="1" ht="12">
      <c r="A138" s="41"/>
      <c r="B138" s="42"/>
      <c r="C138" s="43"/>
      <c r="D138" s="221" t="s">
        <v>147</v>
      </c>
      <c r="E138" s="43"/>
      <c r="F138" s="222" t="s">
        <v>186</v>
      </c>
      <c r="G138" s="43"/>
      <c r="H138" s="43"/>
      <c r="I138" s="223"/>
      <c r="J138" s="43"/>
      <c r="K138" s="43"/>
      <c r="L138" s="47"/>
      <c r="M138" s="224"/>
      <c r="N138" s="225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147</v>
      </c>
      <c r="AU138" s="20" t="s">
        <v>82</v>
      </c>
    </row>
    <row r="139" spans="1:51" s="13" customFormat="1" ht="12">
      <c r="A139" s="13"/>
      <c r="B139" s="226"/>
      <c r="C139" s="227"/>
      <c r="D139" s="221" t="s">
        <v>149</v>
      </c>
      <c r="E139" s="228" t="s">
        <v>19</v>
      </c>
      <c r="F139" s="229" t="s">
        <v>174</v>
      </c>
      <c r="G139" s="227"/>
      <c r="H139" s="228" t="s">
        <v>19</v>
      </c>
      <c r="I139" s="230"/>
      <c r="J139" s="227"/>
      <c r="K139" s="227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149</v>
      </c>
      <c r="AU139" s="235" t="s">
        <v>82</v>
      </c>
      <c r="AV139" s="13" t="s">
        <v>80</v>
      </c>
      <c r="AW139" s="13" t="s">
        <v>33</v>
      </c>
      <c r="AX139" s="13" t="s">
        <v>72</v>
      </c>
      <c r="AY139" s="235" t="s">
        <v>137</v>
      </c>
    </row>
    <row r="140" spans="1:51" s="14" customFormat="1" ht="12">
      <c r="A140" s="14"/>
      <c r="B140" s="236"/>
      <c r="C140" s="237"/>
      <c r="D140" s="221" t="s">
        <v>149</v>
      </c>
      <c r="E140" s="238" t="s">
        <v>19</v>
      </c>
      <c r="F140" s="239" t="s">
        <v>180</v>
      </c>
      <c r="G140" s="237"/>
      <c r="H140" s="240">
        <v>0.6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149</v>
      </c>
      <c r="AU140" s="246" t="s">
        <v>82</v>
      </c>
      <c r="AV140" s="14" t="s">
        <v>82</v>
      </c>
      <c r="AW140" s="14" t="s">
        <v>33</v>
      </c>
      <c r="AX140" s="14" t="s">
        <v>72</v>
      </c>
      <c r="AY140" s="246" t="s">
        <v>137</v>
      </c>
    </row>
    <row r="141" spans="1:51" s="13" customFormat="1" ht="12">
      <c r="A141" s="13"/>
      <c r="B141" s="226"/>
      <c r="C141" s="227"/>
      <c r="D141" s="221" t="s">
        <v>149</v>
      </c>
      <c r="E141" s="228" t="s">
        <v>19</v>
      </c>
      <c r="F141" s="229" t="s">
        <v>181</v>
      </c>
      <c r="G141" s="227"/>
      <c r="H141" s="228" t="s">
        <v>19</v>
      </c>
      <c r="I141" s="230"/>
      <c r="J141" s="227"/>
      <c r="K141" s="227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149</v>
      </c>
      <c r="AU141" s="235" t="s">
        <v>82</v>
      </c>
      <c r="AV141" s="13" t="s">
        <v>80</v>
      </c>
      <c r="AW141" s="13" t="s">
        <v>33</v>
      </c>
      <c r="AX141" s="13" t="s">
        <v>72</v>
      </c>
      <c r="AY141" s="235" t="s">
        <v>137</v>
      </c>
    </row>
    <row r="142" spans="1:51" s="14" customFormat="1" ht="12">
      <c r="A142" s="14"/>
      <c r="B142" s="236"/>
      <c r="C142" s="237"/>
      <c r="D142" s="221" t="s">
        <v>149</v>
      </c>
      <c r="E142" s="238" t="s">
        <v>19</v>
      </c>
      <c r="F142" s="239" t="s">
        <v>182</v>
      </c>
      <c r="G142" s="237"/>
      <c r="H142" s="240">
        <v>0.16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149</v>
      </c>
      <c r="AU142" s="246" t="s">
        <v>82</v>
      </c>
      <c r="AV142" s="14" t="s">
        <v>82</v>
      </c>
      <c r="AW142" s="14" t="s">
        <v>33</v>
      </c>
      <c r="AX142" s="14" t="s">
        <v>72</v>
      </c>
      <c r="AY142" s="246" t="s">
        <v>137</v>
      </c>
    </row>
    <row r="143" spans="1:51" s="16" customFormat="1" ht="12">
      <c r="A143" s="16"/>
      <c r="B143" s="268"/>
      <c r="C143" s="269"/>
      <c r="D143" s="221" t="s">
        <v>149</v>
      </c>
      <c r="E143" s="270" t="s">
        <v>19</v>
      </c>
      <c r="F143" s="271" t="s">
        <v>190</v>
      </c>
      <c r="G143" s="269"/>
      <c r="H143" s="272">
        <v>0.76</v>
      </c>
      <c r="I143" s="273"/>
      <c r="J143" s="269"/>
      <c r="K143" s="269"/>
      <c r="L143" s="274"/>
      <c r="M143" s="275"/>
      <c r="N143" s="276"/>
      <c r="O143" s="276"/>
      <c r="P143" s="276"/>
      <c r="Q143" s="276"/>
      <c r="R143" s="276"/>
      <c r="S143" s="276"/>
      <c r="T143" s="277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78" t="s">
        <v>149</v>
      </c>
      <c r="AU143" s="278" t="s">
        <v>82</v>
      </c>
      <c r="AV143" s="16" t="s">
        <v>138</v>
      </c>
      <c r="AW143" s="16" t="s">
        <v>33</v>
      </c>
      <c r="AX143" s="16" t="s">
        <v>72</v>
      </c>
      <c r="AY143" s="278" t="s">
        <v>137</v>
      </c>
    </row>
    <row r="144" spans="1:51" s="14" customFormat="1" ht="12">
      <c r="A144" s="14"/>
      <c r="B144" s="236"/>
      <c r="C144" s="237"/>
      <c r="D144" s="221" t="s">
        <v>149</v>
      </c>
      <c r="E144" s="238" t="s">
        <v>19</v>
      </c>
      <c r="F144" s="239" t="s">
        <v>191</v>
      </c>
      <c r="G144" s="237"/>
      <c r="H144" s="240">
        <v>253.08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6" t="s">
        <v>149</v>
      </c>
      <c r="AU144" s="246" t="s">
        <v>82</v>
      </c>
      <c r="AV144" s="14" t="s">
        <v>82</v>
      </c>
      <c r="AW144" s="14" t="s">
        <v>33</v>
      </c>
      <c r="AX144" s="14" t="s">
        <v>72</v>
      </c>
      <c r="AY144" s="246" t="s">
        <v>137</v>
      </c>
    </row>
    <row r="145" spans="1:51" s="16" customFormat="1" ht="12">
      <c r="A145" s="16"/>
      <c r="B145" s="268"/>
      <c r="C145" s="269"/>
      <c r="D145" s="221" t="s">
        <v>149</v>
      </c>
      <c r="E145" s="270" t="s">
        <v>19</v>
      </c>
      <c r="F145" s="271" t="s">
        <v>190</v>
      </c>
      <c r="G145" s="269"/>
      <c r="H145" s="272">
        <v>253.08</v>
      </c>
      <c r="I145" s="273"/>
      <c r="J145" s="269"/>
      <c r="K145" s="269"/>
      <c r="L145" s="274"/>
      <c r="M145" s="275"/>
      <c r="N145" s="276"/>
      <c r="O145" s="276"/>
      <c r="P145" s="276"/>
      <c r="Q145" s="276"/>
      <c r="R145" s="276"/>
      <c r="S145" s="276"/>
      <c r="T145" s="277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78" t="s">
        <v>149</v>
      </c>
      <c r="AU145" s="278" t="s">
        <v>82</v>
      </c>
      <c r="AV145" s="16" t="s">
        <v>138</v>
      </c>
      <c r="AW145" s="16" t="s">
        <v>33</v>
      </c>
      <c r="AX145" s="16" t="s">
        <v>72</v>
      </c>
      <c r="AY145" s="278" t="s">
        <v>137</v>
      </c>
    </row>
    <row r="146" spans="1:51" s="14" customFormat="1" ht="12">
      <c r="A146" s="14"/>
      <c r="B146" s="236"/>
      <c r="C146" s="237"/>
      <c r="D146" s="221" t="s">
        <v>149</v>
      </c>
      <c r="E146" s="238" t="s">
        <v>19</v>
      </c>
      <c r="F146" s="239" t="s">
        <v>192</v>
      </c>
      <c r="G146" s="237"/>
      <c r="H146" s="240">
        <v>255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149</v>
      </c>
      <c r="AU146" s="246" t="s">
        <v>82</v>
      </c>
      <c r="AV146" s="14" t="s">
        <v>82</v>
      </c>
      <c r="AW146" s="14" t="s">
        <v>33</v>
      </c>
      <c r="AX146" s="14" t="s">
        <v>80</v>
      </c>
      <c r="AY146" s="246" t="s">
        <v>137</v>
      </c>
    </row>
    <row r="147" spans="1:65" s="2" customFormat="1" ht="16.5" customHeight="1">
      <c r="A147" s="41"/>
      <c r="B147" s="42"/>
      <c r="C147" s="208" t="s">
        <v>193</v>
      </c>
      <c r="D147" s="208" t="s">
        <v>140</v>
      </c>
      <c r="E147" s="209" t="s">
        <v>194</v>
      </c>
      <c r="F147" s="210" t="s">
        <v>195</v>
      </c>
      <c r="G147" s="211" t="s">
        <v>187</v>
      </c>
      <c r="H147" s="212">
        <v>12</v>
      </c>
      <c r="I147" s="213"/>
      <c r="J147" s="214">
        <f>ROUND(I147*H147,2)</f>
        <v>0</v>
      </c>
      <c r="K147" s="210" t="s">
        <v>172</v>
      </c>
      <c r="L147" s="47"/>
      <c r="M147" s="215" t="s">
        <v>19</v>
      </c>
      <c r="N147" s="216" t="s">
        <v>43</v>
      </c>
      <c r="O147" s="87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9" t="s">
        <v>145</v>
      </c>
      <c r="AT147" s="219" t="s">
        <v>140</v>
      </c>
      <c r="AU147" s="219" t="s">
        <v>82</v>
      </c>
      <c r="AY147" s="20" t="s">
        <v>137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20" t="s">
        <v>80</v>
      </c>
      <c r="BK147" s="220">
        <f>ROUND(I147*H147,2)</f>
        <v>0</v>
      </c>
      <c r="BL147" s="20" t="s">
        <v>145</v>
      </c>
      <c r="BM147" s="219" t="s">
        <v>196</v>
      </c>
    </row>
    <row r="148" spans="1:47" s="2" customFormat="1" ht="12">
      <c r="A148" s="41"/>
      <c r="B148" s="42"/>
      <c r="C148" s="43"/>
      <c r="D148" s="221" t="s">
        <v>147</v>
      </c>
      <c r="E148" s="43"/>
      <c r="F148" s="222" t="s">
        <v>195</v>
      </c>
      <c r="G148" s="43"/>
      <c r="H148" s="43"/>
      <c r="I148" s="223"/>
      <c r="J148" s="43"/>
      <c r="K148" s="43"/>
      <c r="L148" s="47"/>
      <c r="M148" s="224"/>
      <c r="N148" s="225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147</v>
      </c>
      <c r="AU148" s="20" t="s">
        <v>82</v>
      </c>
    </row>
    <row r="149" spans="1:51" s="13" customFormat="1" ht="12">
      <c r="A149" s="13"/>
      <c r="B149" s="226"/>
      <c r="C149" s="227"/>
      <c r="D149" s="221" t="s">
        <v>149</v>
      </c>
      <c r="E149" s="228" t="s">
        <v>19</v>
      </c>
      <c r="F149" s="229" t="s">
        <v>174</v>
      </c>
      <c r="G149" s="227"/>
      <c r="H149" s="228" t="s">
        <v>19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149</v>
      </c>
      <c r="AU149" s="235" t="s">
        <v>82</v>
      </c>
      <c r="AV149" s="13" t="s">
        <v>80</v>
      </c>
      <c r="AW149" s="13" t="s">
        <v>33</v>
      </c>
      <c r="AX149" s="13" t="s">
        <v>72</v>
      </c>
      <c r="AY149" s="235" t="s">
        <v>137</v>
      </c>
    </row>
    <row r="150" spans="1:51" s="14" customFormat="1" ht="12">
      <c r="A150" s="14"/>
      <c r="B150" s="236"/>
      <c r="C150" s="237"/>
      <c r="D150" s="221" t="s">
        <v>149</v>
      </c>
      <c r="E150" s="238" t="s">
        <v>19</v>
      </c>
      <c r="F150" s="239" t="s">
        <v>197</v>
      </c>
      <c r="G150" s="237"/>
      <c r="H150" s="240">
        <v>10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149</v>
      </c>
      <c r="AU150" s="246" t="s">
        <v>82</v>
      </c>
      <c r="AV150" s="14" t="s">
        <v>82</v>
      </c>
      <c r="AW150" s="14" t="s">
        <v>33</v>
      </c>
      <c r="AX150" s="14" t="s">
        <v>72</v>
      </c>
      <c r="AY150" s="246" t="s">
        <v>137</v>
      </c>
    </row>
    <row r="151" spans="1:51" s="13" customFormat="1" ht="12">
      <c r="A151" s="13"/>
      <c r="B151" s="226"/>
      <c r="C151" s="227"/>
      <c r="D151" s="221" t="s">
        <v>149</v>
      </c>
      <c r="E151" s="228" t="s">
        <v>19</v>
      </c>
      <c r="F151" s="229" t="s">
        <v>181</v>
      </c>
      <c r="G151" s="227"/>
      <c r="H151" s="228" t="s">
        <v>19</v>
      </c>
      <c r="I151" s="230"/>
      <c r="J151" s="227"/>
      <c r="K151" s="227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149</v>
      </c>
      <c r="AU151" s="235" t="s">
        <v>82</v>
      </c>
      <c r="AV151" s="13" t="s">
        <v>80</v>
      </c>
      <c r="AW151" s="13" t="s">
        <v>33</v>
      </c>
      <c r="AX151" s="13" t="s">
        <v>72</v>
      </c>
      <c r="AY151" s="235" t="s">
        <v>137</v>
      </c>
    </row>
    <row r="152" spans="1:51" s="14" customFormat="1" ht="12">
      <c r="A152" s="14"/>
      <c r="B152" s="236"/>
      <c r="C152" s="237"/>
      <c r="D152" s="221" t="s">
        <v>149</v>
      </c>
      <c r="E152" s="238" t="s">
        <v>19</v>
      </c>
      <c r="F152" s="239" t="s">
        <v>82</v>
      </c>
      <c r="G152" s="237"/>
      <c r="H152" s="240">
        <v>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149</v>
      </c>
      <c r="AU152" s="246" t="s">
        <v>82</v>
      </c>
      <c r="AV152" s="14" t="s">
        <v>82</v>
      </c>
      <c r="AW152" s="14" t="s">
        <v>33</v>
      </c>
      <c r="AX152" s="14" t="s">
        <v>72</v>
      </c>
      <c r="AY152" s="246" t="s">
        <v>137</v>
      </c>
    </row>
    <row r="153" spans="1:51" s="15" customFormat="1" ht="12">
      <c r="A153" s="15"/>
      <c r="B153" s="247"/>
      <c r="C153" s="248"/>
      <c r="D153" s="221" t="s">
        <v>149</v>
      </c>
      <c r="E153" s="249" t="s">
        <v>19</v>
      </c>
      <c r="F153" s="250" t="s">
        <v>154</v>
      </c>
      <c r="G153" s="248"/>
      <c r="H153" s="251">
        <v>12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7" t="s">
        <v>149</v>
      </c>
      <c r="AU153" s="257" t="s">
        <v>82</v>
      </c>
      <c r="AV153" s="15" t="s">
        <v>145</v>
      </c>
      <c r="AW153" s="15" t="s">
        <v>33</v>
      </c>
      <c r="AX153" s="15" t="s">
        <v>80</v>
      </c>
      <c r="AY153" s="257" t="s">
        <v>137</v>
      </c>
    </row>
    <row r="154" spans="1:63" s="12" customFormat="1" ht="22.8" customHeight="1">
      <c r="A154" s="12"/>
      <c r="B154" s="192"/>
      <c r="C154" s="193"/>
      <c r="D154" s="194" t="s">
        <v>71</v>
      </c>
      <c r="E154" s="206" t="s">
        <v>145</v>
      </c>
      <c r="F154" s="206" t="s">
        <v>198</v>
      </c>
      <c r="G154" s="193"/>
      <c r="H154" s="193"/>
      <c r="I154" s="196"/>
      <c r="J154" s="207">
        <f>BK154</f>
        <v>0</v>
      </c>
      <c r="K154" s="193"/>
      <c r="L154" s="198"/>
      <c r="M154" s="199"/>
      <c r="N154" s="200"/>
      <c r="O154" s="200"/>
      <c r="P154" s="201">
        <f>SUM(P155:P156)</f>
        <v>0</v>
      </c>
      <c r="Q154" s="200"/>
      <c r="R154" s="201">
        <f>SUM(R155:R156)</f>
        <v>0</v>
      </c>
      <c r="S154" s="200"/>
      <c r="T154" s="202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3" t="s">
        <v>80</v>
      </c>
      <c r="AT154" s="204" t="s">
        <v>71</v>
      </c>
      <c r="AU154" s="204" t="s">
        <v>80</v>
      </c>
      <c r="AY154" s="203" t="s">
        <v>137</v>
      </c>
      <c r="BK154" s="205">
        <f>SUM(BK155:BK156)</f>
        <v>0</v>
      </c>
    </row>
    <row r="155" spans="1:65" s="2" customFormat="1" ht="16.5" customHeight="1">
      <c r="A155" s="41"/>
      <c r="B155" s="42"/>
      <c r="C155" s="208" t="s">
        <v>188</v>
      </c>
      <c r="D155" s="208" t="s">
        <v>140</v>
      </c>
      <c r="E155" s="209" t="s">
        <v>199</v>
      </c>
      <c r="F155" s="210" t="s">
        <v>200</v>
      </c>
      <c r="G155" s="211" t="s">
        <v>201</v>
      </c>
      <c r="H155" s="212">
        <v>1</v>
      </c>
      <c r="I155" s="213"/>
      <c r="J155" s="214">
        <f>ROUND(I155*H155,2)</f>
        <v>0</v>
      </c>
      <c r="K155" s="210" t="s">
        <v>172</v>
      </c>
      <c r="L155" s="47"/>
      <c r="M155" s="215" t="s">
        <v>19</v>
      </c>
      <c r="N155" s="216" t="s">
        <v>43</v>
      </c>
      <c r="O155" s="87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9" t="s">
        <v>145</v>
      </c>
      <c r="AT155" s="219" t="s">
        <v>140</v>
      </c>
      <c r="AU155" s="219" t="s">
        <v>82</v>
      </c>
      <c r="AY155" s="20" t="s">
        <v>137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20" t="s">
        <v>80</v>
      </c>
      <c r="BK155" s="220">
        <f>ROUND(I155*H155,2)</f>
        <v>0</v>
      </c>
      <c r="BL155" s="20" t="s">
        <v>145</v>
      </c>
      <c r="BM155" s="219" t="s">
        <v>202</v>
      </c>
    </row>
    <row r="156" spans="1:47" s="2" customFormat="1" ht="12">
      <c r="A156" s="41"/>
      <c r="B156" s="42"/>
      <c r="C156" s="43"/>
      <c r="D156" s="221" t="s">
        <v>147</v>
      </c>
      <c r="E156" s="43"/>
      <c r="F156" s="222" t="s">
        <v>200</v>
      </c>
      <c r="G156" s="43"/>
      <c r="H156" s="43"/>
      <c r="I156" s="223"/>
      <c r="J156" s="43"/>
      <c r="K156" s="43"/>
      <c r="L156" s="47"/>
      <c r="M156" s="224"/>
      <c r="N156" s="225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147</v>
      </c>
      <c r="AU156" s="20" t="s">
        <v>82</v>
      </c>
    </row>
    <row r="157" spans="1:63" s="12" customFormat="1" ht="22.8" customHeight="1">
      <c r="A157" s="12"/>
      <c r="B157" s="192"/>
      <c r="C157" s="193"/>
      <c r="D157" s="194" t="s">
        <v>71</v>
      </c>
      <c r="E157" s="206" t="s">
        <v>183</v>
      </c>
      <c r="F157" s="206" t="s">
        <v>203</v>
      </c>
      <c r="G157" s="193"/>
      <c r="H157" s="193"/>
      <c r="I157" s="196"/>
      <c r="J157" s="207">
        <f>BK157</f>
        <v>0</v>
      </c>
      <c r="K157" s="193"/>
      <c r="L157" s="198"/>
      <c r="M157" s="199"/>
      <c r="N157" s="200"/>
      <c r="O157" s="200"/>
      <c r="P157" s="201">
        <f>P158+P176+P202</f>
        <v>0</v>
      </c>
      <c r="Q157" s="200"/>
      <c r="R157" s="201">
        <f>R158+R176+R202</f>
        <v>6.244765895</v>
      </c>
      <c r="S157" s="200"/>
      <c r="T157" s="202">
        <f>T158+T176+T202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3" t="s">
        <v>80</v>
      </c>
      <c r="AT157" s="204" t="s">
        <v>71</v>
      </c>
      <c r="AU157" s="204" t="s">
        <v>80</v>
      </c>
      <c r="AY157" s="203" t="s">
        <v>137</v>
      </c>
      <c r="BK157" s="205">
        <f>BK158+BK176+BK202</f>
        <v>0</v>
      </c>
    </row>
    <row r="158" spans="1:63" s="12" customFormat="1" ht="20.85" customHeight="1">
      <c r="A158" s="12"/>
      <c r="B158" s="192"/>
      <c r="C158" s="193"/>
      <c r="D158" s="194" t="s">
        <v>71</v>
      </c>
      <c r="E158" s="206" t="s">
        <v>204</v>
      </c>
      <c r="F158" s="206" t="s">
        <v>205</v>
      </c>
      <c r="G158" s="193"/>
      <c r="H158" s="193"/>
      <c r="I158" s="196"/>
      <c r="J158" s="207">
        <f>BK158</f>
        <v>0</v>
      </c>
      <c r="K158" s="193"/>
      <c r="L158" s="198"/>
      <c r="M158" s="199"/>
      <c r="N158" s="200"/>
      <c r="O158" s="200"/>
      <c r="P158" s="201">
        <f>SUM(P159:P175)</f>
        <v>0</v>
      </c>
      <c r="Q158" s="200"/>
      <c r="R158" s="201">
        <f>SUM(R159:R175)</f>
        <v>5.33160696</v>
      </c>
      <c r="S158" s="200"/>
      <c r="T158" s="202">
        <f>SUM(T159:T175)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3" t="s">
        <v>80</v>
      </c>
      <c r="AT158" s="204" t="s">
        <v>71</v>
      </c>
      <c r="AU158" s="204" t="s">
        <v>82</v>
      </c>
      <c r="AY158" s="203" t="s">
        <v>137</v>
      </c>
      <c r="BK158" s="205">
        <f>SUM(BK159:BK175)</f>
        <v>0</v>
      </c>
    </row>
    <row r="159" spans="1:65" s="2" customFormat="1" ht="16.5" customHeight="1">
      <c r="A159" s="41"/>
      <c r="B159" s="42"/>
      <c r="C159" s="208" t="s">
        <v>206</v>
      </c>
      <c r="D159" s="208" t="s">
        <v>140</v>
      </c>
      <c r="E159" s="209" t="s">
        <v>207</v>
      </c>
      <c r="F159" s="210" t="s">
        <v>208</v>
      </c>
      <c r="G159" s="211" t="s">
        <v>157</v>
      </c>
      <c r="H159" s="212">
        <v>12</v>
      </c>
      <c r="I159" s="213"/>
      <c r="J159" s="214">
        <f>ROUND(I159*H159,2)</f>
        <v>0</v>
      </c>
      <c r="K159" s="210" t="s">
        <v>144</v>
      </c>
      <c r="L159" s="47"/>
      <c r="M159" s="215" t="s">
        <v>19</v>
      </c>
      <c r="N159" s="216" t="s">
        <v>43</v>
      </c>
      <c r="O159" s="87"/>
      <c r="P159" s="217">
        <f>O159*H159</f>
        <v>0</v>
      </c>
      <c r="Q159" s="217">
        <v>0.00094</v>
      </c>
      <c r="R159" s="217">
        <f>Q159*H159</f>
        <v>0.01128</v>
      </c>
      <c r="S159" s="217">
        <v>0</v>
      </c>
      <c r="T159" s="218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9" t="s">
        <v>145</v>
      </c>
      <c r="AT159" s="219" t="s">
        <v>140</v>
      </c>
      <c r="AU159" s="219" t="s">
        <v>138</v>
      </c>
      <c r="AY159" s="20" t="s">
        <v>137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20" t="s">
        <v>80</v>
      </c>
      <c r="BK159" s="220">
        <f>ROUND(I159*H159,2)</f>
        <v>0</v>
      </c>
      <c r="BL159" s="20" t="s">
        <v>145</v>
      </c>
      <c r="BM159" s="219" t="s">
        <v>209</v>
      </c>
    </row>
    <row r="160" spans="1:47" s="2" customFormat="1" ht="12">
      <c r="A160" s="41"/>
      <c r="B160" s="42"/>
      <c r="C160" s="43"/>
      <c r="D160" s="221" t="s">
        <v>147</v>
      </c>
      <c r="E160" s="43"/>
      <c r="F160" s="222" t="s">
        <v>210</v>
      </c>
      <c r="G160" s="43"/>
      <c r="H160" s="43"/>
      <c r="I160" s="223"/>
      <c r="J160" s="43"/>
      <c r="K160" s="43"/>
      <c r="L160" s="47"/>
      <c r="M160" s="224"/>
      <c r="N160" s="225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147</v>
      </c>
      <c r="AU160" s="20" t="s">
        <v>138</v>
      </c>
    </row>
    <row r="161" spans="1:51" s="13" customFormat="1" ht="12">
      <c r="A161" s="13"/>
      <c r="B161" s="226"/>
      <c r="C161" s="227"/>
      <c r="D161" s="221" t="s">
        <v>149</v>
      </c>
      <c r="E161" s="228" t="s">
        <v>19</v>
      </c>
      <c r="F161" s="229" t="s">
        <v>211</v>
      </c>
      <c r="G161" s="227"/>
      <c r="H161" s="228" t="s">
        <v>19</v>
      </c>
      <c r="I161" s="230"/>
      <c r="J161" s="227"/>
      <c r="K161" s="227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149</v>
      </c>
      <c r="AU161" s="235" t="s">
        <v>138</v>
      </c>
      <c r="AV161" s="13" t="s">
        <v>80</v>
      </c>
      <c r="AW161" s="13" t="s">
        <v>33</v>
      </c>
      <c r="AX161" s="13" t="s">
        <v>72</v>
      </c>
      <c r="AY161" s="235" t="s">
        <v>137</v>
      </c>
    </row>
    <row r="162" spans="1:51" s="14" customFormat="1" ht="12">
      <c r="A162" s="14"/>
      <c r="B162" s="236"/>
      <c r="C162" s="237"/>
      <c r="D162" s="221" t="s">
        <v>149</v>
      </c>
      <c r="E162" s="238" t="s">
        <v>19</v>
      </c>
      <c r="F162" s="239" t="s">
        <v>212</v>
      </c>
      <c r="G162" s="237"/>
      <c r="H162" s="240">
        <v>12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149</v>
      </c>
      <c r="AU162" s="246" t="s">
        <v>138</v>
      </c>
      <c r="AV162" s="14" t="s">
        <v>82</v>
      </c>
      <c r="AW162" s="14" t="s">
        <v>33</v>
      </c>
      <c r="AX162" s="14" t="s">
        <v>72</v>
      </c>
      <c r="AY162" s="246" t="s">
        <v>137</v>
      </c>
    </row>
    <row r="163" spans="1:51" s="15" customFormat="1" ht="12">
      <c r="A163" s="15"/>
      <c r="B163" s="247"/>
      <c r="C163" s="248"/>
      <c r="D163" s="221" t="s">
        <v>149</v>
      </c>
      <c r="E163" s="249" t="s">
        <v>19</v>
      </c>
      <c r="F163" s="250" t="s">
        <v>154</v>
      </c>
      <c r="G163" s="248"/>
      <c r="H163" s="251">
        <v>12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7" t="s">
        <v>149</v>
      </c>
      <c r="AU163" s="257" t="s">
        <v>138</v>
      </c>
      <c r="AV163" s="15" t="s">
        <v>145</v>
      </c>
      <c r="AW163" s="15" t="s">
        <v>33</v>
      </c>
      <c r="AX163" s="15" t="s">
        <v>80</v>
      </c>
      <c r="AY163" s="257" t="s">
        <v>137</v>
      </c>
    </row>
    <row r="164" spans="1:65" s="2" customFormat="1" ht="16.5" customHeight="1">
      <c r="A164" s="41"/>
      <c r="B164" s="42"/>
      <c r="C164" s="208" t="s">
        <v>197</v>
      </c>
      <c r="D164" s="208" t="s">
        <v>140</v>
      </c>
      <c r="E164" s="209" t="s">
        <v>213</v>
      </c>
      <c r="F164" s="210" t="s">
        <v>214</v>
      </c>
      <c r="G164" s="211" t="s">
        <v>157</v>
      </c>
      <c r="H164" s="212">
        <v>162.552</v>
      </c>
      <c r="I164" s="213"/>
      <c r="J164" s="214">
        <f>ROUND(I164*H164,2)</f>
        <v>0</v>
      </c>
      <c r="K164" s="210" t="s">
        <v>172</v>
      </c>
      <c r="L164" s="47"/>
      <c r="M164" s="215" t="s">
        <v>19</v>
      </c>
      <c r="N164" s="216" t="s">
        <v>43</v>
      </c>
      <c r="O164" s="87"/>
      <c r="P164" s="217">
        <f>O164*H164</f>
        <v>0</v>
      </c>
      <c r="Q164" s="217">
        <v>0.03273</v>
      </c>
      <c r="R164" s="217">
        <f>Q164*H164</f>
        <v>5.32032696</v>
      </c>
      <c r="S164" s="217">
        <v>0</v>
      </c>
      <c r="T164" s="218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9" t="s">
        <v>145</v>
      </c>
      <c r="AT164" s="219" t="s">
        <v>140</v>
      </c>
      <c r="AU164" s="219" t="s">
        <v>138</v>
      </c>
      <c r="AY164" s="20" t="s">
        <v>137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20" t="s">
        <v>80</v>
      </c>
      <c r="BK164" s="220">
        <f>ROUND(I164*H164,2)</f>
        <v>0</v>
      </c>
      <c r="BL164" s="20" t="s">
        <v>145</v>
      </c>
      <c r="BM164" s="219" t="s">
        <v>215</v>
      </c>
    </row>
    <row r="165" spans="1:47" s="2" customFormat="1" ht="12">
      <c r="A165" s="41"/>
      <c r="B165" s="42"/>
      <c r="C165" s="43"/>
      <c r="D165" s="221" t="s">
        <v>147</v>
      </c>
      <c r="E165" s="43"/>
      <c r="F165" s="222" t="s">
        <v>214</v>
      </c>
      <c r="G165" s="43"/>
      <c r="H165" s="43"/>
      <c r="I165" s="223"/>
      <c r="J165" s="43"/>
      <c r="K165" s="43"/>
      <c r="L165" s="47"/>
      <c r="M165" s="224"/>
      <c r="N165" s="225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147</v>
      </c>
      <c r="AU165" s="20" t="s">
        <v>138</v>
      </c>
    </row>
    <row r="166" spans="1:51" s="13" customFormat="1" ht="12">
      <c r="A166" s="13"/>
      <c r="B166" s="226"/>
      <c r="C166" s="227"/>
      <c r="D166" s="221" t="s">
        <v>149</v>
      </c>
      <c r="E166" s="228" t="s">
        <v>19</v>
      </c>
      <c r="F166" s="229" t="s">
        <v>162</v>
      </c>
      <c r="G166" s="227"/>
      <c r="H166" s="228" t="s">
        <v>19</v>
      </c>
      <c r="I166" s="230"/>
      <c r="J166" s="227"/>
      <c r="K166" s="227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149</v>
      </c>
      <c r="AU166" s="235" t="s">
        <v>138</v>
      </c>
      <c r="AV166" s="13" t="s">
        <v>80</v>
      </c>
      <c r="AW166" s="13" t="s">
        <v>33</v>
      </c>
      <c r="AX166" s="13" t="s">
        <v>72</v>
      </c>
      <c r="AY166" s="235" t="s">
        <v>137</v>
      </c>
    </row>
    <row r="167" spans="1:51" s="14" customFormat="1" ht="12">
      <c r="A167" s="14"/>
      <c r="B167" s="236"/>
      <c r="C167" s="237"/>
      <c r="D167" s="221" t="s">
        <v>149</v>
      </c>
      <c r="E167" s="238" t="s">
        <v>19</v>
      </c>
      <c r="F167" s="239" t="s">
        <v>216</v>
      </c>
      <c r="G167" s="237"/>
      <c r="H167" s="240">
        <v>58.247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149</v>
      </c>
      <c r="AU167" s="246" t="s">
        <v>138</v>
      </c>
      <c r="AV167" s="14" t="s">
        <v>82</v>
      </c>
      <c r="AW167" s="14" t="s">
        <v>33</v>
      </c>
      <c r="AX167" s="14" t="s">
        <v>72</v>
      </c>
      <c r="AY167" s="246" t="s">
        <v>137</v>
      </c>
    </row>
    <row r="168" spans="1:51" s="13" customFormat="1" ht="12">
      <c r="A168" s="13"/>
      <c r="B168" s="226"/>
      <c r="C168" s="227"/>
      <c r="D168" s="221" t="s">
        <v>149</v>
      </c>
      <c r="E168" s="228" t="s">
        <v>19</v>
      </c>
      <c r="F168" s="229" t="s">
        <v>164</v>
      </c>
      <c r="G168" s="227"/>
      <c r="H168" s="228" t="s">
        <v>19</v>
      </c>
      <c r="I168" s="230"/>
      <c r="J168" s="227"/>
      <c r="K168" s="227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149</v>
      </c>
      <c r="AU168" s="235" t="s">
        <v>138</v>
      </c>
      <c r="AV168" s="13" t="s">
        <v>80</v>
      </c>
      <c r="AW168" s="13" t="s">
        <v>33</v>
      </c>
      <c r="AX168" s="13" t="s">
        <v>72</v>
      </c>
      <c r="AY168" s="235" t="s">
        <v>137</v>
      </c>
    </row>
    <row r="169" spans="1:51" s="14" customFormat="1" ht="12">
      <c r="A169" s="14"/>
      <c r="B169" s="236"/>
      <c r="C169" s="237"/>
      <c r="D169" s="221" t="s">
        <v>149</v>
      </c>
      <c r="E169" s="238" t="s">
        <v>19</v>
      </c>
      <c r="F169" s="239" t="s">
        <v>217</v>
      </c>
      <c r="G169" s="237"/>
      <c r="H169" s="240">
        <v>52.753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149</v>
      </c>
      <c r="AU169" s="246" t="s">
        <v>138</v>
      </c>
      <c r="AV169" s="14" t="s">
        <v>82</v>
      </c>
      <c r="AW169" s="14" t="s">
        <v>33</v>
      </c>
      <c r="AX169" s="14" t="s">
        <v>72</v>
      </c>
      <c r="AY169" s="246" t="s">
        <v>137</v>
      </c>
    </row>
    <row r="170" spans="1:51" s="13" customFormat="1" ht="12">
      <c r="A170" s="13"/>
      <c r="B170" s="226"/>
      <c r="C170" s="227"/>
      <c r="D170" s="221" t="s">
        <v>149</v>
      </c>
      <c r="E170" s="228" t="s">
        <v>19</v>
      </c>
      <c r="F170" s="229" t="s">
        <v>218</v>
      </c>
      <c r="G170" s="227"/>
      <c r="H170" s="228" t="s">
        <v>19</v>
      </c>
      <c r="I170" s="230"/>
      <c r="J170" s="227"/>
      <c r="K170" s="227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149</v>
      </c>
      <c r="AU170" s="235" t="s">
        <v>138</v>
      </c>
      <c r="AV170" s="13" t="s">
        <v>80</v>
      </c>
      <c r="AW170" s="13" t="s">
        <v>33</v>
      </c>
      <c r="AX170" s="13" t="s">
        <v>72</v>
      </c>
      <c r="AY170" s="235" t="s">
        <v>137</v>
      </c>
    </row>
    <row r="171" spans="1:51" s="14" customFormat="1" ht="12">
      <c r="A171" s="14"/>
      <c r="B171" s="236"/>
      <c r="C171" s="237"/>
      <c r="D171" s="221" t="s">
        <v>149</v>
      </c>
      <c r="E171" s="238" t="s">
        <v>19</v>
      </c>
      <c r="F171" s="239" t="s">
        <v>219</v>
      </c>
      <c r="G171" s="237"/>
      <c r="H171" s="240">
        <v>51.552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149</v>
      </c>
      <c r="AU171" s="246" t="s">
        <v>138</v>
      </c>
      <c r="AV171" s="14" t="s">
        <v>82</v>
      </c>
      <c r="AW171" s="14" t="s">
        <v>33</v>
      </c>
      <c r="AX171" s="14" t="s">
        <v>72</v>
      </c>
      <c r="AY171" s="246" t="s">
        <v>137</v>
      </c>
    </row>
    <row r="172" spans="1:51" s="15" customFormat="1" ht="12">
      <c r="A172" s="15"/>
      <c r="B172" s="247"/>
      <c r="C172" s="248"/>
      <c r="D172" s="221" t="s">
        <v>149</v>
      </c>
      <c r="E172" s="249" t="s">
        <v>19</v>
      </c>
      <c r="F172" s="250" t="s">
        <v>154</v>
      </c>
      <c r="G172" s="248"/>
      <c r="H172" s="251">
        <v>162.552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7" t="s">
        <v>149</v>
      </c>
      <c r="AU172" s="257" t="s">
        <v>138</v>
      </c>
      <c r="AV172" s="15" t="s">
        <v>145</v>
      </c>
      <c r="AW172" s="15" t="s">
        <v>33</v>
      </c>
      <c r="AX172" s="15" t="s">
        <v>80</v>
      </c>
      <c r="AY172" s="257" t="s">
        <v>137</v>
      </c>
    </row>
    <row r="173" spans="1:65" s="2" customFormat="1" ht="16.5" customHeight="1">
      <c r="A173" s="41"/>
      <c r="B173" s="42"/>
      <c r="C173" s="208" t="s">
        <v>220</v>
      </c>
      <c r="D173" s="208" t="s">
        <v>140</v>
      </c>
      <c r="E173" s="209" t="s">
        <v>221</v>
      </c>
      <c r="F173" s="210" t="s">
        <v>222</v>
      </c>
      <c r="G173" s="211" t="s">
        <v>157</v>
      </c>
      <c r="H173" s="212">
        <v>82</v>
      </c>
      <c r="I173" s="213"/>
      <c r="J173" s="214">
        <f>ROUND(I173*H173,2)</f>
        <v>0</v>
      </c>
      <c r="K173" s="210" t="s">
        <v>144</v>
      </c>
      <c r="L173" s="47"/>
      <c r="M173" s="215" t="s">
        <v>19</v>
      </c>
      <c r="N173" s="216" t="s">
        <v>43</v>
      </c>
      <c r="O173" s="87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9" t="s">
        <v>145</v>
      </c>
      <c r="AT173" s="219" t="s">
        <v>140</v>
      </c>
      <c r="AU173" s="219" t="s">
        <v>138</v>
      </c>
      <c r="AY173" s="20" t="s">
        <v>137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20" t="s">
        <v>80</v>
      </c>
      <c r="BK173" s="220">
        <f>ROUND(I173*H173,2)</f>
        <v>0</v>
      </c>
      <c r="BL173" s="20" t="s">
        <v>145</v>
      </c>
      <c r="BM173" s="219" t="s">
        <v>223</v>
      </c>
    </row>
    <row r="174" spans="1:47" s="2" customFormat="1" ht="12">
      <c r="A174" s="41"/>
      <c r="B174" s="42"/>
      <c r="C174" s="43"/>
      <c r="D174" s="221" t="s">
        <v>147</v>
      </c>
      <c r="E174" s="43"/>
      <c r="F174" s="222" t="s">
        <v>224</v>
      </c>
      <c r="G174" s="43"/>
      <c r="H174" s="43"/>
      <c r="I174" s="223"/>
      <c r="J174" s="43"/>
      <c r="K174" s="43"/>
      <c r="L174" s="47"/>
      <c r="M174" s="224"/>
      <c r="N174" s="225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147</v>
      </c>
      <c r="AU174" s="20" t="s">
        <v>138</v>
      </c>
    </row>
    <row r="175" spans="1:51" s="14" customFormat="1" ht="12">
      <c r="A175" s="14"/>
      <c r="B175" s="236"/>
      <c r="C175" s="237"/>
      <c r="D175" s="221" t="s">
        <v>149</v>
      </c>
      <c r="E175" s="238" t="s">
        <v>19</v>
      </c>
      <c r="F175" s="239" t="s">
        <v>225</v>
      </c>
      <c r="G175" s="237"/>
      <c r="H175" s="240">
        <v>82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149</v>
      </c>
      <c r="AU175" s="246" t="s">
        <v>138</v>
      </c>
      <c r="AV175" s="14" t="s">
        <v>82</v>
      </c>
      <c r="AW175" s="14" t="s">
        <v>33</v>
      </c>
      <c r="AX175" s="14" t="s">
        <v>80</v>
      </c>
      <c r="AY175" s="246" t="s">
        <v>137</v>
      </c>
    </row>
    <row r="176" spans="1:63" s="12" customFormat="1" ht="20.85" customHeight="1">
      <c r="A176" s="12"/>
      <c r="B176" s="192"/>
      <c r="C176" s="193"/>
      <c r="D176" s="194" t="s">
        <v>71</v>
      </c>
      <c r="E176" s="206" t="s">
        <v>226</v>
      </c>
      <c r="F176" s="206" t="s">
        <v>227</v>
      </c>
      <c r="G176" s="193"/>
      <c r="H176" s="193"/>
      <c r="I176" s="196"/>
      <c r="J176" s="207">
        <f>BK176</f>
        <v>0</v>
      </c>
      <c r="K176" s="193"/>
      <c r="L176" s="198"/>
      <c r="M176" s="199"/>
      <c r="N176" s="200"/>
      <c r="O176" s="200"/>
      <c r="P176" s="201">
        <f>SUM(P177:P201)</f>
        <v>0</v>
      </c>
      <c r="Q176" s="200"/>
      <c r="R176" s="201">
        <f>SUM(R177:R201)</f>
        <v>0.47215893499999995</v>
      </c>
      <c r="S176" s="200"/>
      <c r="T176" s="202">
        <f>SUM(T177:T201)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3" t="s">
        <v>80</v>
      </c>
      <c r="AT176" s="204" t="s">
        <v>71</v>
      </c>
      <c r="AU176" s="204" t="s">
        <v>82</v>
      </c>
      <c r="AY176" s="203" t="s">
        <v>137</v>
      </c>
      <c r="BK176" s="205">
        <f>SUM(BK177:BK201)</f>
        <v>0</v>
      </c>
    </row>
    <row r="177" spans="1:65" s="2" customFormat="1" ht="16.5" customHeight="1">
      <c r="A177" s="41"/>
      <c r="B177" s="42"/>
      <c r="C177" s="208" t="s">
        <v>228</v>
      </c>
      <c r="D177" s="208" t="s">
        <v>140</v>
      </c>
      <c r="E177" s="209" t="s">
        <v>229</v>
      </c>
      <c r="F177" s="210" t="s">
        <v>230</v>
      </c>
      <c r="G177" s="211" t="s">
        <v>157</v>
      </c>
      <c r="H177" s="212">
        <v>10.642</v>
      </c>
      <c r="I177" s="213"/>
      <c r="J177" s="214">
        <f>ROUND(I177*H177,2)</f>
        <v>0</v>
      </c>
      <c r="K177" s="210" t="s">
        <v>144</v>
      </c>
      <c r="L177" s="47"/>
      <c r="M177" s="215" t="s">
        <v>19</v>
      </c>
      <c r="N177" s="216" t="s">
        <v>43</v>
      </c>
      <c r="O177" s="87"/>
      <c r="P177" s="217">
        <f>O177*H177</f>
        <v>0</v>
      </c>
      <c r="Q177" s="217">
        <v>0.0443675</v>
      </c>
      <c r="R177" s="217">
        <f>Q177*H177</f>
        <v>0.47215893499999995</v>
      </c>
      <c r="S177" s="217">
        <v>0</v>
      </c>
      <c r="T177" s="218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19" t="s">
        <v>145</v>
      </c>
      <c r="AT177" s="219" t="s">
        <v>140</v>
      </c>
      <c r="AU177" s="219" t="s">
        <v>138</v>
      </c>
      <c r="AY177" s="20" t="s">
        <v>137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20" t="s">
        <v>80</v>
      </c>
      <c r="BK177" s="220">
        <f>ROUND(I177*H177,2)</f>
        <v>0</v>
      </c>
      <c r="BL177" s="20" t="s">
        <v>145</v>
      </c>
      <c r="BM177" s="219" t="s">
        <v>231</v>
      </c>
    </row>
    <row r="178" spans="1:47" s="2" customFormat="1" ht="12">
      <c r="A178" s="41"/>
      <c r="B178" s="42"/>
      <c r="C178" s="43"/>
      <c r="D178" s="221" t="s">
        <v>147</v>
      </c>
      <c r="E178" s="43"/>
      <c r="F178" s="222" t="s">
        <v>232</v>
      </c>
      <c r="G178" s="43"/>
      <c r="H178" s="43"/>
      <c r="I178" s="223"/>
      <c r="J178" s="43"/>
      <c r="K178" s="43"/>
      <c r="L178" s="47"/>
      <c r="M178" s="224"/>
      <c r="N178" s="225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147</v>
      </c>
      <c r="AU178" s="20" t="s">
        <v>138</v>
      </c>
    </row>
    <row r="179" spans="1:51" s="13" customFormat="1" ht="12">
      <c r="A179" s="13"/>
      <c r="B179" s="226"/>
      <c r="C179" s="227"/>
      <c r="D179" s="221" t="s">
        <v>149</v>
      </c>
      <c r="E179" s="228" t="s">
        <v>19</v>
      </c>
      <c r="F179" s="229" t="s">
        <v>162</v>
      </c>
      <c r="G179" s="227"/>
      <c r="H179" s="228" t="s">
        <v>19</v>
      </c>
      <c r="I179" s="230"/>
      <c r="J179" s="227"/>
      <c r="K179" s="227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149</v>
      </c>
      <c r="AU179" s="235" t="s">
        <v>138</v>
      </c>
      <c r="AV179" s="13" t="s">
        <v>80</v>
      </c>
      <c r="AW179" s="13" t="s">
        <v>33</v>
      </c>
      <c r="AX179" s="13" t="s">
        <v>72</v>
      </c>
      <c r="AY179" s="235" t="s">
        <v>137</v>
      </c>
    </row>
    <row r="180" spans="1:51" s="14" customFormat="1" ht="12">
      <c r="A180" s="14"/>
      <c r="B180" s="236"/>
      <c r="C180" s="237"/>
      <c r="D180" s="221" t="s">
        <v>149</v>
      </c>
      <c r="E180" s="238" t="s">
        <v>19</v>
      </c>
      <c r="F180" s="239" t="s">
        <v>233</v>
      </c>
      <c r="G180" s="237"/>
      <c r="H180" s="240">
        <v>3.348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149</v>
      </c>
      <c r="AU180" s="246" t="s">
        <v>138</v>
      </c>
      <c r="AV180" s="14" t="s">
        <v>82</v>
      </c>
      <c r="AW180" s="14" t="s">
        <v>33</v>
      </c>
      <c r="AX180" s="14" t="s">
        <v>72</v>
      </c>
      <c r="AY180" s="246" t="s">
        <v>137</v>
      </c>
    </row>
    <row r="181" spans="1:51" s="13" customFormat="1" ht="12">
      <c r="A181" s="13"/>
      <c r="B181" s="226"/>
      <c r="C181" s="227"/>
      <c r="D181" s="221" t="s">
        <v>149</v>
      </c>
      <c r="E181" s="228" t="s">
        <v>19</v>
      </c>
      <c r="F181" s="229" t="s">
        <v>164</v>
      </c>
      <c r="G181" s="227"/>
      <c r="H181" s="228" t="s">
        <v>19</v>
      </c>
      <c r="I181" s="230"/>
      <c r="J181" s="227"/>
      <c r="K181" s="227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149</v>
      </c>
      <c r="AU181" s="235" t="s">
        <v>138</v>
      </c>
      <c r="AV181" s="13" t="s">
        <v>80</v>
      </c>
      <c r="AW181" s="13" t="s">
        <v>33</v>
      </c>
      <c r="AX181" s="13" t="s">
        <v>72</v>
      </c>
      <c r="AY181" s="235" t="s">
        <v>137</v>
      </c>
    </row>
    <row r="182" spans="1:51" s="14" customFormat="1" ht="12">
      <c r="A182" s="14"/>
      <c r="B182" s="236"/>
      <c r="C182" s="237"/>
      <c r="D182" s="221" t="s">
        <v>149</v>
      </c>
      <c r="E182" s="238" t="s">
        <v>19</v>
      </c>
      <c r="F182" s="239" t="s">
        <v>234</v>
      </c>
      <c r="G182" s="237"/>
      <c r="H182" s="240">
        <v>3.689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149</v>
      </c>
      <c r="AU182" s="246" t="s">
        <v>138</v>
      </c>
      <c r="AV182" s="14" t="s">
        <v>82</v>
      </c>
      <c r="AW182" s="14" t="s">
        <v>33</v>
      </c>
      <c r="AX182" s="14" t="s">
        <v>72</v>
      </c>
      <c r="AY182" s="246" t="s">
        <v>137</v>
      </c>
    </row>
    <row r="183" spans="1:51" s="13" customFormat="1" ht="12">
      <c r="A183" s="13"/>
      <c r="B183" s="226"/>
      <c r="C183" s="227"/>
      <c r="D183" s="221" t="s">
        <v>149</v>
      </c>
      <c r="E183" s="228" t="s">
        <v>19</v>
      </c>
      <c r="F183" s="229" t="s">
        <v>218</v>
      </c>
      <c r="G183" s="227"/>
      <c r="H183" s="228" t="s">
        <v>19</v>
      </c>
      <c r="I183" s="230"/>
      <c r="J183" s="227"/>
      <c r="K183" s="227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149</v>
      </c>
      <c r="AU183" s="235" t="s">
        <v>138</v>
      </c>
      <c r="AV183" s="13" t="s">
        <v>80</v>
      </c>
      <c r="AW183" s="13" t="s">
        <v>33</v>
      </c>
      <c r="AX183" s="13" t="s">
        <v>72</v>
      </c>
      <c r="AY183" s="235" t="s">
        <v>137</v>
      </c>
    </row>
    <row r="184" spans="1:51" s="14" customFormat="1" ht="12">
      <c r="A184" s="14"/>
      <c r="B184" s="236"/>
      <c r="C184" s="237"/>
      <c r="D184" s="221" t="s">
        <v>149</v>
      </c>
      <c r="E184" s="238" t="s">
        <v>19</v>
      </c>
      <c r="F184" s="239" t="s">
        <v>235</v>
      </c>
      <c r="G184" s="237"/>
      <c r="H184" s="240">
        <v>3.605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149</v>
      </c>
      <c r="AU184" s="246" t="s">
        <v>138</v>
      </c>
      <c r="AV184" s="14" t="s">
        <v>82</v>
      </c>
      <c r="AW184" s="14" t="s">
        <v>33</v>
      </c>
      <c r="AX184" s="14" t="s">
        <v>72</v>
      </c>
      <c r="AY184" s="246" t="s">
        <v>137</v>
      </c>
    </row>
    <row r="185" spans="1:51" s="15" customFormat="1" ht="12">
      <c r="A185" s="15"/>
      <c r="B185" s="247"/>
      <c r="C185" s="248"/>
      <c r="D185" s="221" t="s">
        <v>149</v>
      </c>
      <c r="E185" s="249" t="s">
        <v>19</v>
      </c>
      <c r="F185" s="250" t="s">
        <v>154</v>
      </c>
      <c r="G185" s="248"/>
      <c r="H185" s="251">
        <v>10.642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7" t="s">
        <v>149</v>
      </c>
      <c r="AU185" s="257" t="s">
        <v>138</v>
      </c>
      <c r="AV185" s="15" t="s">
        <v>145</v>
      </c>
      <c r="AW185" s="15" t="s">
        <v>33</v>
      </c>
      <c r="AX185" s="15" t="s">
        <v>80</v>
      </c>
      <c r="AY185" s="257" t="s">
        <v>137</v>
      </c>
    </row>
    <row r="186" spans="1:65" s="2" customFormat="1" ht="16.5" customHeight="1">
      <c r="A186" s="41"/>
      <c r="B186" s="42"/>
      <c r="C186" s="208" t="s">
        <v>236</v>
      </c>
      <c r="D186" s="208" t="s">
        <v>140</v>
      </c>
      <c r="E186" s="209" t="s">
        <v>237</v>
      </c>
      <c r="F186" s="210" t="s">
        <v>238</v>
      </c>
      <c r="G186" s="211" t="s">
        <v>157</v>
      </c>
      <c r="H186" s="212">
        <v>64.395</v>
      </c>
      <c r="I186" s="213"/>
      <c r="J186" s="214">
        <f>ROUND(I186*H186,2)</f>
        <v>0</v>
      </c>
      <c r="K186" s="210" t="s">
        <v>144</v>
      </c>
      <c r="L186" s="47"/>
      <c r="M186" s="215" t="s">
        <v>19</v>
      </c>
      <c r="N186" s="216" t="s">
        <v>43</v>
      </c>
      <c r="O186" s="87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9" t="s">
        <v>145</v>
      </c>
      <c r="AT186" s="219" t="s">
        <v>140</v>
      </c>
      <c r="AU186" s="219" t="s">
        <v>138</v>
      </c>
      <c r="AY186" s="20" t="s">
        <v>137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20" t="s">
        <v>80</v>
      </c>
      <c r="BK186" s="220">
        <f>ROUND(I186*H186,2)</f>
        <v>0</v>
      </c>
      <c r="BL186" s="20" t="s">
        <v>145</v>
      </c>
      <c r="BM186" s="219" t="s">
        <v>239</v>
      </c>
    </row>
    <row r="187" spans="1:47" s="2" customFormat="1" ht="12">
      <c r="A187" s="41"/>
      <c r="B187" s="42"/>
      <c r="C187" s="43"/>
      <c r="D187" s="221" t="s">
        <v>147</v>
      </c>
      <c r="E187" s="43"/>
      <c r="F187" s="222" t="s">
        <v>240</v>
      </c>
      <c r="G187" s="43"/>
      <c r="H187" s="43"/>
      <c r="I187" s="223"/>
      <c r="J187" s="43"/>
      <c r="K187" s="43"/>
      <c r="L187" s="47"/>
      <c r="M187" s="224"/>
      <c r="N187" s="225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147</v>
      </c>
      <c r="AU187" s="20" t="s">
        <v>138</v>
      </c>
    </row>
    <row r="188" spans="1:51" s="14" customFormat="1" ht="12">
      <c r="A188" s="14"/>
      <c r="B188" s="236"/>
      <c r="C188" s="237"/>
      <c r="D188" s="221" t="s">
        <v>149</v>
      </c>
      <c r="E188" s="238" t="s">
        <v>19</v>
      </c>
      <c r="F188" s="239" t="s">
        <v>241</v>
      </c>
      <c r="G188" s="237"/>
      <c r="H188" s="240">
        <v>64.395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149</v>
      </c>
      <c r="AU188" s="246" t="s">
        <v>138</v>
      </c>
      <c r="AV188" s="14" t="s">
        <v>82</v>
      </c>
      <c r="AW188" s="14" t="s">
        <v>33</v>
      </c>
      <c r="AX188" s="14" t="s">
        <v>80</v>
      </c>
      <c r="AY188" s="246" t="s">
        <v>137</v>
      </c>
    </row>
    <row r="189" spans="1:65" s="2" customFormat="1" ht="16.5" customHeight="1">
      <c r="A189" s="41"/>
      <c r="B189" s="42"/>
      <c r="C189" s="208" t="s">
        <v>242</v>
      </c>
      <c r="D189" s="208" t="s">
        <v>140</v>
      </c>
      <c r="E189" s="209" t="s">
        <v>243</v>
      </c>
      <c r="F189" s="210" t="s">
        <v>244</v>
      </c>
      <c r="G189" s="211" t="s">
        <v>157</v>
      </c>
      <c r="H189" s="212">
        <v>99.973</v>
      </c>
      <c r="I189" s="213"/>
      <c r="J189" s="214">
        <f>ROUND(I189*H189,2)</f>
        <v>0</v>
      </c>
      <c r="K189" s="210" t="s">
        <v>144</v>
      </c>
      <c r="L189" s="47"/>
      <c r="M189" s="215" t="s">
        <v>19</v>
      </c>
      <c r="N189" s="216" t="s">
        <v>43</v>
      </c>
      <c r="O189" s="87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9" t="s">
        <v>145</v>
      </c>
      <c r="AT189" s="219" t="s">
        <v>140</v>
      </c>
      <c r="AU189" s="219" t="s">
        <v>138</v>
      </c>
      <c r="AY189" s="20" t="s">
        <v>137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20" t="s">
        <v>80</v>
      </c>
      <c r="BK189" s="220">
        <f>ROUND(I189*H189,2)</f>
        <v>0</v>
      </c>
      <c r="BL189" s="20" t="s">
        <v>145</v>
      </c>
      <c r="BM189" s="219" t="s">
        <v>245</v>
      </c>
    </row>
    <row r="190" spans="1:47" s="2" customFormat="1" ht="12">
      <c r="A190" s="41"/>
      <c r="B190" s="42"/>
      <c r="C190" s="43"/>
      <c r="D190" s="221" t="s">
        <v>147</v>
      </c>
      <c r="E190" s="43"/>
      <c r="F190" s="222" t="s">
        <v>246</v>
      </c>
      <c r="G190" s="43"/>
      <c r="H190" s="43"/>
      <c r="I190" s="223"/>
      <c r="J190" s="43"/>
      <c r="K190" s="43"/>
      <c r="L190" s="47"/>
      <c r="M190" s="224"/>
      <c r="N190" s="225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147</v>
      </c>
      <c r="AU190" s="20" t="s">
        <v>138</v>
      </c>
    </row>
    <row r="191" spans="1:51" s="14" customFormat="1" ht="12">
      <c r="A191" s="14"/>
      <c r="B191" s="236"/>
      <c r="C191" s="237"/>
      <c r="D191" s="221" t="s">
        <v>149</v>
      </c>
      <c r="E191" s="238" t="s">
        <v>19</v>
      </c>
      <c r="F191" s="239" t="s">
        <v>247</v>
      </c>
      <c r="G191" s="237"/>
      <c r="H191" s="240">
        <v>30.139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149</v>
      </c>
      <c r="AU191" s="246" t="s">
        <v>138</v>
      </c>
      <c r="AV191" s="14" t="s">
        <v>82</v>
      </c>
      <c r="AW191" s="14" t="s">
        <v>33</v>
      </c>
      <c r="AX191" s="14" t="s">
        <v>72</v>
      </c>
      <c r="AY191" s="246" t="s">
        <v>137</v>
      </c>
    </row>
    <row r="192" spans="1:51" s="14" customFormat="1" ht="12">
      <c r="A192" s="14"/>
      <c r="B192" s="236"/>
      <c r="C192" s="237"/>
      <c r="D192" s="221" t="s">
        <v>149</v>
      </c>
      <c r="E192" s="238" t="s">
        <v>19</v>
      </c>
      <c r="F192" s="239" t="s">
        <v>248</v>
      </c>
      <c r="G192" s="237"/>
      <c r="H192" s="240">
        <v>30.845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149</v>
      </c>
      <c r="AU192" s="246" t="s">
        <v>138</v>
      </c>
      <c r="AV192" s="14" t="s">
        <v>82</v>
      </c>
      <c r="AW192" s="14" t="s">
        <v>33</v>
      </c>
      <c r="AX192" s="14" t="s">
        <v>72</v>
      </c>
      <c r="AY192" s="246" t="s">
        <v>137</v>
      </c>
    </row>
    <row r="193" spans="1:51" s="14" customFormat="1" ht="12">
      <c r="A193" s="14"/>
      <c r="B193" s="236"/>
      <c r="C193" s="237"/>
      <c r="D193" s="221" t="s">
        <v>149</v>
      </c>
      <c r="E193" s="238" t="s">
        <v>19</v>
      </c>
      <c r="F193" s="239" t="s">
        <v>249</v>
      </c>
      <c r="G193" s="237"/>
      <c r="H193" s="240">
        <v>31.283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149</v>
      </c>
      <c r="AU193" s="246" t="s">
        <v>138</v>
      </c>
      <c r="AV193" s="14" t="s">
        <v>82</v>
      </c>
      <c r="AW193" s="14" t="s">
        <v>33</v>
      </c>
      <c r="AX193" s="14" t="s">
        <v>72</v>
      </c>
      <c r="AY193" s="246" t="s">
        <v>137</v>
      </c>
    </row>
    <row r="194" spans="1:51" s="14" customFormat="1" ht="12">
      <c r="A194" s="14"/>
      <c r="B194" s="236"/>
      <c r="C194" s="237"/>
      <c r="D194" s="221" t="s">
        <v>149</v>
      </c>
      <c r="E194" s="238" t="s">
        <v>19</v>
      </c>
      <c r="F194" s="239" t="s">
        <v>250</v>
      </c>
      <c r="G194" s="237"/>
      <c r="H194" s="240">
        <v>7.706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149</v>
      </c>
      <c r="AU194" s="246" t="s">
        <v>138</v>
      </c>
      <c r="AV194" s="14" t="s">
        <v>82</v>
      </c>
      <c r="AW194" s="14" t="s">
        <v>33</v>
      </c>
      <c r="AX194" s="14" t="s">
        <v>72</v>
      </c>
      <c r="AY194" s="246" t="s">
        <v>137</v>
      </c>
    </row>
    <row r="195" spans="1:51" s="15" customFormat="1" ht="12">
      <c r="A195" s="15"/>
      <c r="B195" s="247"/>
      <c r="C195" s="248"/>
      <c r="D195" s="221" t="s">
        <v>149</v>
      </c>
      <c r="E195" s="249" t="s">
        <v>19</v>
      </c>
      <c r="F195" s="250" t="s">
        <v>154</v>
      </c>
      <c r="G195" s="248"/>
      <c r="H195" s="251">
        <v>99.973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7" t="s">
        <v>149</v>
      </c>
      <c r="AU195" s="257" t="s">
        <v>138</v>
      </c>
      <c r="AV195" s="15" t="s">
        <v>145</v>
      </c>
      <c r="AW195" s="15" t="s">
        <v>33</v>
      </c>
      <c r="AX195" s="15" t="s">
        <v>80</v>
      </c>
      <c r="AY195" s="257" t="s">
        <v>137</v>
      </c>
    </row>
    <row r="196" spans="1:65" s="2" customFormat="1" ht="16.5" customHeight="1">
      <c r="A196" s="41"/>
      <c r="B196" s="42"/>
      <c r="C196" s="208" t="s">
        <v>8</v>
      </c>
      <c r="D196" s="208" t="s">
        <v>140</v>
      </c>
      <c r="E196" s="209" t="s">
        <v>251</v>
      </c>
      <c r="F196" s="210" t="s">
        <v>252</v>
      </c>
      <c r="G196" s="211" t="s">
        <v>253</v>
      </c>
      <c r="H196" s="212">
        <v>19.63</v>
      </c>
      <c r="I196" s="213"/>
      <c r="J196" s="214">
        <f>ROUND(I196*H196,2)</f>
        <v>0</v>
      </c>
      <c r="K196" s="210" t="s">
        <v>172</v>
      </c>
      <c r="L196" s="47"/>
      <c r="M196" s="215" t="s">
        <v>19</v>
      </c>
      <c r="N196" s="216" t="s">
        <v>43</v>
      </c>
      <c r="O196" s="87"/>
      <c r="P196" s="217">
        <f>O196*H196</f>
        <v>0</v>
      </c>
      <c r="Q196" s="217">
        <v>0</v>
      </c>
      <c r="R196" s="217">
        <f>Q196*H196</f>
        <v>0</v>
      </c>
      <c r="S196" s="217">
        <v>0</v>
      </c>
      <c r="T196" s="218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19" t="s">
        <v>145</v>
      </c>
      <c r="AT196" s="219" t="s">
        <v>140</v>
      </c>
      <c r="AU196" s="219" t="s">
        <v>138</v>
      </c>
      <c r="AY196" s="20" t="s">
        <v>137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20" t="s">
        <v>80</v>
      </c>
      <c r="BK196" s="220">
        <f>ROUND(I196*H196,2)</f>
        <v>0</v>
      </c>
      <c r="BL196" s="20" t="s">
        <v>145</v>
      </c>
      <c r="BM196" s="219" t="s">
        <v>254</v>
      </c>
    </row>
    <row r="197" spans="1:47" s="2" customFormat="1" ht="12">
      <c r="A197" s="41"/>
      <c r="B197" s="42"/>
      <c r="C197" s="43"/>
      <c r="D197" s="221" t="s">
        <v>147</v>
      </c>
      <c r="E197" s="43"/>
      <c r="F197" s="222" t="s">
        <v>252</v>
      </c>
      <c r="G197" s="43"/>
      <c r="H197" s="43"/>
      <c r="I197" s="223"/>
      <c r="J197" s="43"/>
      <c r="K197" s="43"/>
      <c r="L197" s="47"/>
      <c r="M197" s="224"/>
      <c r="N197" s="225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147</v>
      </c>
      <c r="AU197" s="20" t="s">
        <v>138</v>
      </c>
    </row>
    <row r="198" spans="1:51" s="14" customFormat="1" ht="12">
      <c r="A198" s="14"/>
      <c r="B198" s="236"/>
      <c r="C198" s="237"/>
      <c r="D198" s="221" t="s">
        <v>149</v>
      </c>
      <c r="E198" s="238" t="s">
        <v>19</v>
      </c>
      <c r="F198" s="239" t="s">
        <v>255</v>
      </c>
      <c r="G198" s="237"/>
      <c r="H198" s="240">
        <v>19.63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149</v>
      </c>
      <c r="AU198" s="246" t="s">
        <v>138</v>
      </c>
      <c r="AV198" s="14" t="s">
        <v>82</v>
      </c>
      <c r="AW198" s="14" t="s">
        <v>33</v>
      </c>
      <c r="AX198" s="14" t="s">
        <v>80</v>
      </c>
      <c r="AY198" s="246" t="s">
        <v>137</v>
      </c>
    </row>
    <row r="199" spans="1:65" s="2" customFormat="1" ht="16.5" customHeight="1">
      <c r="A199" s="41"/>
      <c r="B199" s="42"/>
      <c r="C199" s="208" t="s">
        <v>256</v>
      </c>
      <c r="D199" s="208" t="s">
        <v>140</v>
      </c>
      <c r="E199" s="209" t="s">
        <v>257</v>
      </c>
      <c r="F199" s="210" t="s">
        <v>258</v>
      </c>
      <c r="G199" s="211" t="s">
        <v>253</v>
      </c>
      <c r="H199" s="212">
        <v>71.5</v>
      </c>
      <c r="I199" s="213"/>
      <c r="J199" s="214">
        <f>ROUND(I199*H199,2)</f>
        <v>0</v>
      </c>
      <c r="K199" s="210" t="s">
        <v>172</v>
      </c>
      <c r="L199" s="47"/>
      <c r="M199" s="215" t="s">
        <v>19</v>
      </c>
      <c r="N199" s="216" t="s">
        <v>43</v>
      </c>
      <c r="O199" s="87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19" t="s">
        <v>145</v>
      </c>
      <c r="AT199" s="219" t="s">
        <v>140</v>
      </c>
      <c r="AU199" s="219" t="s">
        <v>138</v>
      </c>
      <c r="AY199" s="20" t="s">
        <v>137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20" t="s">
        <v>80</v>
      </c>
      <c r="BK199" s="220">
        <f>ROUND(I199*H199,2)</f>
        <v>0</v>
      </c>
      <c r="BL199" s="20" t="s">
        <v>145</v>
      </c>
      <c r="BM199" s="219" t="s">
        <v>259</v>
      </c>
    </row>
    <row r="200" spans="1:47" s="2" customFormat="1" ht="12">
      <c r="A200" s="41"/>
      <c r="B200" s="42"/>
      <c r="C200" s="43"/>
      <c r="D200" s="221" t="s">
        <v>147</v>
      </c>
      <c r="E200" s="43"/>
      <c r="F200" s="222" t="s">
        <v>258</v>
      </c>
      <c r="G200" s="43"/>
      <c r="H200" s="43"/>
      <c r="I200" s="223"/>
      <c r="J200" s="43"/>
      <c r="K200" s="43"/>
      <c r="L200" s="47"/>
      <c r="M200" s="224"/>
      <c r="N200" s="225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147</v>
      </c>
      <c r="AU200" s="20" t="s">
        <v>138</v>
      </c>
    </row>
    <row r="201" spans="1:51" s="14" customFormat="1" ht="12">
      <c r="A201" s="14"/>
      <c r="B201" s="236"/>
      <c r="C201" s="237"/>
      <c r="D201" s="221" t="s">
        <v>149</v>
      </c>
      <c r="E201" s="238" t="s">
        <v>19</v>
      </c>
      <c r="F201" s="239" t="s">
        <v>260</v>
      </c>
      <c r="G201" s="237"/>
      <c r="H201" s="240">
        <v>71.5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149</v>
      </c>
      <c r="AU201" s="246" t="s">
        <v>138</v>
      </c>
      <c r="AV201" s="14" t="s">
        <v>82</v>
      </c>
      <c r="AW201" s="14" t="s">
        <v>33</v>
      </c>
      <c r="AX201" s="14" t="s">
        <v>80</v>
      </c>
      <c r="AY201" s="246" t="s">
        <v>137</v>
      </c>
    </row>
    <row r="202" spans="1:63" s="12" customFormat="1" ht="20.85" customHeight="1">
      <c r="A202" s="12"/>
      <c r="B202" s="192"/>
      <c r="C202" s="193"/>
      <c r="D202" s="194" t="s">
        <v>71</v>
      </c>
      <c r="E202" s="206" t="s">
        <v>261</v>
      </c>
      <c r="F202" s="206" t="s">
        <v>262</v>
      </c>
      <c r="G202" s="193"/>
      <c r="H202" s="193"/>
      <c r="I202" s="196"/>
      <c r="J202" s="207">
        <f>BK202</f>
        <v>0</v>
      </c>
      <c r="K202" s="193"/>
      <c r="L202" s="198"/>
      <c r="M202" s="199"/>
      <c r="N202" s="200"/>
      <c r="O202" s="200"/>
      <c r="P202" s="201">
        <f>SUM(P203:P207)</f>
        <v>0</v>
      </c>
      <c r="Q202" s="200"/>
      <c r="R202" s="201">
        <f>SUM(R203:R207)</f>
        <v>0.441</v>
      </c>
      <c r="S202" s="200"/>
      <c r="T202" s="202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3" t="s">
        <v>80</v>
      </c>
      <c r="AT202" s="204" t="s">
        <v>71</v>
      </c>
      <c r="AU202" s="204" t="s">
        <v>82</v>
      </c>
      <c r="AY202" s="203" t="s">
        <v>137</v>
      </c>
      <c r="BK202" s="205">
        <f>SUM(BK203:BK207)</f>
        <v>0</v>
      </c>
    </row>
    <row r="203" spans="1:65" s="2" customFormat="1" ht="16.5" customHeight="1">
      <c r="A203" s="41"/>
      <c r="B203" s="42"/>
      <c r="C203" s="208" t="s">
        <v>263</v>
      </c>
      <c r="D203" s="208" t="s">
        <v>140</v>
      </c>
      <c r="E203" s="209" t="s">
        <v>264</v>
      </c>
      <c r="F203" s="210" t="s">
        <v>265</v>
      </c>
      <c r="G203" s="211" t="s">
        <v>157</v>
      </c>
      <c r="H203" s="212">
        <v>4.2</v>
      </c>
      <c r="I203" s="213"/>
      <c r="J203" s="214">
        <f>ROUND(I203*H203,2)</f>
        <v>0</v>
      </c>
      <c r="K203" s="210" t="s">
        <v>144</v>
      </c>
      <c r="L203" s="47"/>
      <c r="M203" s="215" t="s">
        <v>19</v>
      </c>
      <c r="N203" s="216" t="s">
        <v>43</v>
      </c>
      <c r="O203" s="87"/>
      <c r="P203" s="217">
        <f>O203*H203</f>
        <v>0</v>
      </c>
      <c r="Q203" s="217">
        <v>0.105</v>
      </c>
      <c r="R203" s="217">
        <f>Q203*H203</f>
        <v>0.441</v>
      </c>
      <c r="S203" s="217">
        <v>0</v>
      </c>
      <c r="T203" s="218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19" t="s">
        <v>145</v>
      </c>
      <c r="AT203" s="219" t="s">
        <v>140</v>
      </c>
      <c r="AU203" s="219" t="s">
        <v>138</v>
      </c>
      <c r="AY203" s="20" t="s">
        <v>137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20" t="s">
        <v>80</v>
      </c>
      <c r="BK203" s="220">
        <f>ROUND(I203*H203,2)</f>
        <v>0</v>
      </c>
      <c r="BL203" s="20" t="s">
        <v>145</v>
      </c>
      <c r="BM203" s="219" t="s">
        <v>266</v>
      </c>
    </row>
    <row r="204" spans="1:47" s="2" customFormat="1" ht="12">
      <c r="A204" s="41"/>
      <c r="B204" s="42"/>
      <c r="C204" s="43"/>
      <c r="D204" s="221" t="s">
        <v>147</v>
      </c>
      <c r="E204" s="43"/>
      <c r="F204" s="222" t="s">
        <v>267</v>
      </c>
      <c r="G204" s="43"/>
      <c r="H204" s="43"/>
      <c r="I204" s="223"/>
      <c r="J204" s="43"/>
      <c r="K204" s="43"/>
      <c r="L204" s="47"/>
      <c r="M204" s="224"/>
      <c r="N204" s="225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147</v>
      </c>
      <c r="AU204" s="20" t="s">
        <v>138</v>
      </c>
    </row>
    <row r="205" spans="1:51" s="13" customFormat="1" ht="12">
      <c r="A205" s="13"/>
      <c r="B205" s="226"/>
      <c r="C205" s="227"/>
      <c r="D205" s="221" t="s">
        <v>149</v>
      </c>
      <c r="E205" s="228" t="s">
        <v>19</v>
      </c>
      <c r="F205" s="229" t="s">
        <v>268</v>
      </c>
      <c r="G205" s="227"/>
      <c r="H205" s="228" t="s">
        <v>19</v>
      </c>
      <c r="I205" s="230"/>
      <c r="J205" s="227"/>
      <c r="K205" s="227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149</v>
      </c>
      <c r="AU205" s="235" t="s">
        <v>138</v>
      </c>
      <c r="AV205" s="13" t="s">
        <v>80</v>
      </c>
      <c r="AW205" s="13" t="s">
        <v>33</v>
      </c>
      <c r="AX205" s="13" t="s">
        <v>72</v>
      </c>
      <c r="AY205" s="235" t="s">
        <v>137</v>
      </c>
    </row>
    <row r="206" spans="1:51" s="14" customFormat="1" ht="12">
      <c r="A206" s="14"/>
      <c r="B206" s="236"/>
      <c r="C206" s="237"/>
      <c r="D206" s="221" t="s">
        <v>149</v>
      </c>
      <c r="E206" s="238" t="s">
        <v>19</v>
      </c>
      <c r="F206" s="239" t="s">
        <v>269</v>
      </c>
      <c r="G206" s="237"/>
      <c r="H206" s="240">
        <v>4.2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149</v>
      </c>
      <c r="AU206" s="246" t="s">
        <v>138</v>
      </c>
      <c r="AV206" s="14" t="s">
        <v>82</v>
      </c>
      <c r="AW206" s="14" t="s">
        <v>33</v>
      </c>
      <c r="AX206" s="14" t="s">
        <v>72</v>
      </c>
      <c r="AY206" s="246" t="s">
        <v>137</v>
      </c>
    </row>
    <row r="207" spans="1:51" s="15" customFormat="1" ht="12">
      <c r="A207" s="15"/>
      <c r="B207" s="247"/>
      <c r="C207" s="248"/>
      <c r="D207" s="221" t="s">
        <v>149</v>
      </c>
      <c r="E207" s="249" t="s">
        <v>19</v>
      </c>
      <c r="F207" s="250" t="s">
        <v>154</v>
      </c>
      <c r="G207" s="248"/>
      <c r="H207" s="251">
        <v>4.2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7" t="s">
        <v>149</v>
      </c>
      <c r="AU207" s="257" t="s">
        <v>138</v>
      </c>
      <c r="AV207" s="15" t="s">
        <v>145</v>
      </c>
      <c r="AW207" s="15" t="s">
        <v>33</v>
      </c>
      <c r="AX207" s="15" t="s">
        <v>80</v>
      </c>
      <c r="AY207" s="257" t="s">
        <v>137</v>
      </c>
    </row>
    <row r="208" spans="1:63" s="12" customFormat="1" ht="22.8" customHeight="1">
      <c r="A208" s="12"/>
      <c r="B208" s="192"/>
      <c r="C208" s="193"/>
      <c r="D208" s="194" t="s">
        <v>71</v>
      </c>
      <c r="E208" s="206" t="s">
        <v>206</v>
      </c>
      <c r="F208" s="206" t="s">
        <v>270</v>
      </c>
      <c r="G208" s="193"/>
      <c r="H208" s="193"/>
      <c r="I208" s="196"/>
      <c r="J208" s="207">
        <f>BK208</f>
        <v>0</v>
      </c>
      <c r="K208" s="193"/>
      <c r="L208" s="198"/>
      <c r="M208" s="199"/>
      <c r="N208" s="200"/>
      <c r="O208" s="200"/>
      <c r="P208" s="201">
        <f>P209+P233+P254+P279+P286+P311</f>
        <v>0</v>
      </c>
      <c r="Q208" s="200"/>
      <c r="R208" s="201">
        <f>R209+R233+R254+R279+R286+R311</f>
        <v>3.0095394368000004</v>
      </c>
      <c r="S208" s="200"/>
      <c r="T208" s="202">
        <f>T209+T233+T254+T279+T286+T311</f>
        <v>6.616962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3" t="s">
        <v>80</v>
      </c>
      <c r="AT208" s="204" t="s">
        <v>71</v>
      </c>
      <c r="AU208" s="204" t="s">
        <v>80</v>
      </c>
      <c r="AY208" s="203" t="s">
        <v>137</v>
      </c>
      <c r="BK208" s="205">
        <f>BK209+BK233+BK254+BK279+BK286+BK311</f>
        <v>0</v>
      </c>
    </row>
    <row r="209" spans="1:63" s="12" customFormat="1" ht="20.85" customHeight="1">
      <c r="A209" s="12"/>
      <c r="B209" s="192"/>
      <c r="C209" s="193"/>
      <c r="D209" s="194" t="s">
        <v>71</v>
      </c>
      <c r="E209" s="206" t="s">
        <v>271</v>
      </c>
      <c r="F209" s="206" t="s">
        <v>272</v>
      </c>
      <c r="G209" s="193"/>
      <c r="H209" s="193"/>
      <c r="I209" s="196"/>
      <c r="J209" s="207">
        <f>BK209</f>
        <v>0</v>
      </c>
      <c r="K209" s="193"/>
      <c r="L209" s="198"/>
      <c r="M209" s="199"/>
      <c r="N209" s="200"/>
      <c r="O209" s="200"/>
      <c r="P209" s="201">
        <f>SUM(P210:P232)</f>
        <v>0</v>
      </c>
      <c r="Q209" s="200"/>
      <c r="R209" s="201">
        <f>SUM(R210:R232)</f>
        <v>0.00546</v>
      </c>
      <c r="S209" s="200"/>
      <c r="T209" s="202">
        <f>SUM(T210:T232)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3" t="s">
        <v>80</v>
      </c>
      <c r="AT209" s="204" t="s">
        <v>71</v>
      </c>
      <c r="AU209" s="204" t="s">
        <v>82</v>
      </c>
      <c r="AY209" s="203" t="s">
        <v>137</v>
      </c>
      <c r="BK209" s="205">
        <f>SUM(BK210:BK232)</f>
        <v>0</v>
      </c>
    </row>
    <row r="210" spans="1:65" s="2" customFormat="1" ht="21.75" customHeight="1">
      <c r="A210" s="41"/>
      <c r="B210" s="42"/>
      <c r="C210" s="208" t="s">
        <v>273</v>
      </c>
      <c r="D210" s="208" t="s">
        <v>140</v>
      </c>
      <c r="E210" s="209" t="s">
        <v>274</v>
      </c>
      <c r="F210" s="210" t="s">
        <v>275</v>
      </c>
      <c r="G210" s="211" t="s">
        <v>157</v>
      </c>
      <c r="H210" s="212">
        <v>493.173</v>
      </c>
      <c r="I210" s="213"/>
      <c r="J210" s="214">
        <f>ROUND(I210*H210,2)</f>
        <v>0</v>
      </c>
      <c r="K210" s="210" t="s">
        <v>144</v>
      </c>
      <c r="L210" s="47"/>
      <c r="M210" s="215" t="s">
        <v>19</v>
      </c>
      <c r="N210" s="216" t="s">
        <v>43</v>
      </c>
      <c r="O210" s="87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19" t="s">
        <v>145</v>
      </c>
      <c r="AT210" s="219" t="s">
        <v>140</v>
      </c>
      <c r="AU210" s="219" t="s">
        <v>138</v>
      </c>
      <c r="AY210" s="20" t="s">
        <v>137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20" t="s">
        <v>80</v>
      </c>
      <c r="BK210" s="220">
        <f>ROUND(I210*H210,2)</f>
        <v>0</v>
      </c>
      <c r="BL210" s="20" t="s">
        <v>145</v>
      </c>
      <c r="BM210" s="219" t="s">
        <v>276</v>
      </c>
    </row>
    <row r="211" spans="1:47" s="2" customFormat="1" ht="12">
      <c r="A211" s="41"/>
      <c r="B211" s="42"/>
      <c r="C211" s="43"/>
      <c r="D211" s="221" t="s">
        <v>147</v>
      </c>
      <c r="E211" s="43"/>
      <c r="F211" s="222" t="s">
        <v>277</v>
      </c>
      <c r="G211" s="43"/>
      <c r="H211" s="43"/>
      <c r="I211" s="223"/>
      <c r="J211" s="43"/>
      <c r="K211" s="43"/>
      <c r="L211" s="47"/>
      <c r="M211" s="224"/>
      <c r="N211" s="225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147</v>
      </c>
      <c r="AU211" s="20" t="s">
        <v>138</v>
      </c>
    </row>
    <row r="212" spans="1:51" s="14" customFormat="1" ht="12">
      <c r="A212" s="14"/>
      <c r="B212" s="236"/>
      <c r="C212" s="237"/>
      <c r="D212" s="221" t="s">
        <v>149</v>
      </c>
      <c r="E212" s="238" t="s">
        <v>86</v>
      </c>
      <c r="F212" s="239" t="s">
        <v>278</v>
      </c>
      <c r="G212" s="237"/>
      <c r="H212" s="240">
        <v>493.173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6" t="s">
        <v>149</v>
      </c>
      <c r="AU212" s="246" t="s">
        <v>138</v>
      </c>
      <c r="AV212" s="14" t="s">
        <v>82</v>
      </c>
      <c r="AW212" s="14" t="s">
        <v>33</v>
      </c>
      <c r="AX212" s="14" t="s">
        <v>80</v>
      </c>
      <c r="AY212" s="246" t="s">
        <v>137</v>
      </c>
    </row>
    <row r="213" spans="1:65" s="2" customFormat="1" ht="21.75" customHeight="1">
      <c r="A213" s="41"/>
      <c r="B213" s="42"/>
      <c r="C213" s="208" t="s">
        <v>279</v>
      </c>
      <c r="D213" s="208" t="s">
        <v>140</v>
      </c>
      <c r="E213" s="209" t="s">
        <v>280</v>
      </c>
      <c r="F213" s="210" t="s">
        <v>281</v>
      </c>
      <c r="G213" s="211" t="s">
        <v>157</v>
      </c>
      <c r="H213" s="212">
        <v>29590.38</v>
      </c>
      <c r="I213" s="213"/>
      <c r="J213" s="214">
        <f>ROUND(I213*H213,2)</f>
        <v>0</v>
      </c>
      <c r="K213" s="210" t="s">
        <v>144</v>
      </c>
      <c r="L213" s="47"/>
      <c r="M213" s="215" t="s">
        <v>19</v>
      </c>
      <c r="N213" s="216" t="s">
        <v>43</v>
      </c>
      <c r="O213" s="87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R213" s="219" t="s">
        <v>145</v>
      </c>
      <c r="AT213" s="219" t="s">
        <v>140</v>
      </c>
      <c r="AU213" s="219" t="s">
        <v>138</v>
      </c>
      <c r="AY213" s="20" t="s">
        <v>137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20" t="s">
        <v>80</v>
      </c>
      <c r="BK213" s="220">
        <f>ROUND(I213*H213,2)</f>
        <v>0</v>
      </c>
      <c r="BL213" s="20" t="s">
        <v>145</v>
      </c>
      <c r="BM213" s="219" t="s">
        <v>282</v>
      </c>
    </row>
    <row r="214" spans="1:47" s="2" customFormat="1" ht="12">
      <c r="A214" s="41"/>
      <c r="B214" s="42"/>
      <c r="C214" s="43"/>
      <c r="D214" s="221" t="s">
        <v>147</v>
      </c>
      <c r="E214" s="43"/>
      <c r="F214" s="222" t="s">
        <v>283</v>
      </c>
      <c r="G214" s="43"/>
      <c r="H214" s="43"/>
      <c r="I214" s="223"/>
      <c r="J214" s="43"/>
      <c r="K214" s="43"/>
      <c r="L214" s="47"/>
      <c r="M214" s="224"/>
      <c r="N214" s="225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147</v>
      </c>
      <c r="AU214" s="20" t="s">
        <v>138</v>
      </c>
    </row>
    <row r="215" spans="1:51" s="14" customFormat="1" ht="12">
      <c r="A215" s="14"/>
      <c r="B215" s="236"/>
      <c r="C215" s="237"/>
      <c r="D215" s="221" t="s">
        <v>149</v>
      </c>
      <c r="E215" s="238" t="s">
        <v>19</v>
      </c>
      <c r="F215" s="239" t="s">
        <v>86</v>
      </c>
      <c r="G215" s="237"/>
      <c r="H215" s="240">
        <v>493.173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149</v>
      </c>
      <c r="AU215" s="246" t="s">
        <v>138</v>
      </c>
      <c r="AV215" s="14" t="s">
        <v>82</v>
      </c>
      <c r="AW215" s="14" t="s">
        <v>33</v>
      </c>
      <c r="AX215" s="14" t="s">
        <v>80</v>
      </c>
      <c r="AY215" s="246" t="s">
        <v>137</v>
      </c>
    </row>
    <row r="216" spans="1:51" s="14" customFormat="1" ht="12">
      <c r="A216" s="14"/>
      <c r="B216" s="236"/>
      <c r="C216" s="237"/>
      <c r="D216" s="221" t="s">
        <v>149</v>
      </c>
      <c r="E216" s="237"/>
      <c r="F216" s="239" t="s">
        <v>284</v>
      </c>
      <c r="G216" s="237"/>
      <c r="H216" s="240">
        <v>29590.38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149</v>
      </c>
      <c r="AU216" s="246" t="s">
        <v>138</v>
      </c>
      <c r="AV216" s="14" t="s">
        <v>82</v>
      </c>
      <c r="AW216" s="14" t="s">
        <v>4</v>
      </c>
      <c r="AX216" s="14" t="s">
        <v>80</v>
      </c>
      <c r="AY216" s="246" t="s">
        <v>137</v>
      </c>
    </row>
    <row r="217" spans="1:65" s="2" customFormat="1" ht="21.75" customHeight="1">
      <c r="A217" s="41"/>
      <c r="B217" s="42"/>
      <c r="C217" s="208" t="s">
        <v>285</v>
      </c>
      <c r="D217" s="208" t="s">
        <v>140</v>
      </c>
      <c r="E217" s="209" t="s">
        <v>286</v>
      </c>
      <c r="F217" s="210" t="s">
        <v>287</v>
      </c>
      <c r="G217" s="211" t="s">
        <v>157</v>
      </c>
      <c r="H217" s="212">
        <v>493.173</v>
      </c>
      <c r="I217" s="213"/>
      <c r="J217" s="214">
        <f>ROUND(I217*H217,2)</f>
        <v>0</v>
      </c>
      <c r="K217" s="210" t="s">
        <v>144</v>
      </c>
      <c r="L217" s="47"/>
      <c r="M217" s="215" t="s">
        <v>19</v>
      </c>
      <c r="N217" s="216" t="s">
        <v>43</v>
      </c>
      <c r="O217" s="87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19" t="s">
        <v>145</v>
      </c>
      <c r="AT217" s="219" t="s">
        <v>140</v>
      </c>
      <c r="AU217" s="219" t="s">
        <v>138</v>
      </c>
      <c r="AY217" s="20" t="s">
        <v>137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20" t="s">
        <v>80</v>
      </c>
      <c r="BK217" s="220">
        <f>ROUND(I217*H217,2)</f>
        <v>0</v>
      </c>
      <c r="BL217" s="20" t="s">
        <v>145</v>
      </c>
      <c r="BM217" s="219" t="s">
        <v>288</v>
      </c>
    </row>
    <row r="218" spans="1:47" s="2" customFormat="1" ht="12">
      <c r="A218" s="41"/>
      <c r="B218" s="42"/>
      <c r="C218" s="43"/>
      <c r="D218" s="221" t="s">
        <v>147</v>
      </c>
      <c r="E218" s="43"/>
      <c r="F218" s="222" t="s">
        <v>289</v>
      </c>
      <c r="G218" s="43"/>
      <c r="H218" s="43"/>
      <c r="I218" s="223"/>
      <c r="J218" s="43"/>
      <c r="K218" s="43"/>
      <c r="L218" s="47"/>
      <c r="M218" s="224"/>
      <c r="N218" s="225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147</v>
      </c>
      <c r="AU218" s="20" t="s">
        <v>138</v>
      </c>
    </row>
    <row r="219" spans="1:51" s="14" customFormat="1" ht="12">
      <c r="A219" s="14"/>
      <c r="B219" s="236"/>
      <c r="C219" s="237"/>
      <c r="D219" s="221" t="s">
        <v>149</v>
      </c>
      <c r="E219" s="238" t="s">
        <v>19</v>
      </c>
      <c r="F219" s="239" t="s">
        <v>86</v>
      </c>
      <c r="G219" s="237"/>
      <c r="H219" s="240">
        <v>493.173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149</v>
      </c>
      <c r="AU219" s="246" t="s">
        <v>138</v>
      </c>
      <c r="AV219" s="14" t="s">
        <v>82</v>
      </c>
      <c r="AW219" s="14" t="s">
        <v>33</v>
      </c>
      <c r="AX219" s="14" t="s">
        <v>80</v>
      </c>
      <c r="AY219" s="246" t="s">
        <v>137</v>
      </c>
    </row>
    <row r="220" spans="1:65" s="2" customFormat="1" ht="16.5" customHeight="1">
      <c r="A220" s="41"/>
      <c r="B220" s="42"/>
      <c r="C220" s="208" t="s">
        <v>7</v>
      </c>
      <c r="D220" s="208" t="s">
        <v>140</v>
      </c>
      <c r="E220" s="209" t="s">
        <v>290</v>
      </c>
      <c r="F220" s="210" t="s">
        <v>291</v>
      </c>
      <c r="G220" s="211" t="s">
        <v>157</v>
      </c>
      <c r="H220" s="212">
        <v>493.173</v>
      </c>
      <c r="I220" s="213"/>
      <c r="J220" s="214">
        <f>ROUND(I220*H220,2)</f>
        <v>0</v>
      </c>
      <c r="K220" s="210" t="s">
        <v>144</v>
      </c>
      <c r="L220" s="47"/>
      <c r="M220" s="215" t="s">
        <v>19</v>
      </c>
      <c r="N220" s="216" t="s">
        <v>43</v>
      </c>
      <c r="O220" s="87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19" t="s">
        <v>145</v>
      </c>
      <c r="AT220" s="219" t="s">
        <v>140</v>
      </c>
      <c r="AU220" s="219" t="s">
        <v>138</v>
      </c>
      <c r="AY220" s="20" t="s">
        <v>137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20" t="s">
        <v>80</v>
      </c>
      <c r="BK220" s="220">
        <f>ROUND(I220*H220,2)</f>
        <v>0</v>
      </c>
      <c r="BL220" s="20" t="s">
        <v>145</v>
      </c>
      <c r="BM220" s="219" t="s">
        <v>292</v>
      </c>
    </row>
    <row r="221" spans="1:47" s="2" customFormat="1" ht="12">
      <c r="A221" s="41"/>
      <c r="B221" s="42"/>
      <c r="C221" s="43"/>
      <c r="D221" s="221" t="s">
        <v>147</v>
      </c>
      <c r="E221" s="43"/>
      <c r="F221" s="222" t="s">
        <v>293</v>
      </c>
      <c r="G221" s="43"/>
      <c r="H221" s="43"/>
      <c r="I221" s="223"/>
      <c r="J221" s="43"/>
      <c r="K221" s="43"/>
      <c r="L221" s="47"/>
      <c r="M221" s="224"/>
      <c r="N221" s="225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147</v>
      </c>
      <c r="AU221" s="20" t="s">
        <v>138</v>
      </c>
    </row>
    <row r="222" spans="1:51" s="14" customFormat="1" ht="12">
      <c r="A222" s="14"/>
      <c r="B222" s="236"/>
      <c r="C222" s="237"/>
      <c r="D222" s="221" t="s">
        <v>149</v>
      </c>
      <c r="E222" s="238" t="s">
        <v>19</v>
      </c>
      <c r="F222" s="239" t="s">
        <v>86</v>
      </c>
      <c r="G222" s="237"/>
      <c r="H222" s="240">
        <v>493.173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149</v>
      </c>
      <c r="AU222" s="246" t="s">
        <v>138</v>
      </c>
      <c r="AV222" s="14" t="s">
        <v>82</v>
      </c>
      <c r="AW222" s="14" t="s">
        <v>33</v>
      </c>
      <c r="AX222" s="14" t="s">
        <v>80</v>
      </c>
      <c r="AY222" s="246" t="s">
        <v>137</v>
      </c>
    </row>
    <row r="223" spans="1:65" s="2" customFormat="1" ht="16.5" customHeight="1">
      <c r="A223" s="41"/>
      <c r="B223" s="42"/>
      <c r="C223" s="208" t="s">
        <v>294</v>
      </c>
      <c r="D223" s="208" t="s">
        <v>140</v>
      </c>
      <c r="E223" s="209" t="s">
        <v>295</v>
      </c>
      <c r="F223" s="210" t="s">
        <v>296</v>
      </c>
      <c r="G223" s="211" t="s">
        <v>157</v>
      </c>
      <c r="H223" s="212">
        <v>29590.38</v>
      </c>
      <c r="I223" s="213"/>
      <c r="J223" s="214">
        <f>ROUND(I223*H223,2)</f>
        <v>0</v>
      </c>
      <c r="K223" s="210" t="s">
        <v>144</v>
      </c>
      <c r="L223" s="47"/>
      <c r="M223" s="215" t="s">
        <v>19</v>
      </c>
      <c r="N223" s="216" t="s">
        <v>43</v>
      </c>
      <c r="O223" s="87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19" t="s">
        <v>145</v>
      </c>
      <c r="AT223" s="219" t="s">
        <v>140</v>
      </c>
      <c r="AU223" s="219" t="s">
        <v>138</v>
      </c>
      <c r="AY223" s="20" t="s">
        <v>137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20" t="s">
        <v>80</v>
      </c>
      <c r="BK223" s="220">
        <f>ROUND(I223*H223,2)</f>
        <v>0</v>
      </c>
      <c r="BL223" s="20" t="s">
        <v>145</v>
      </c>
      <c r="BM223" s="219" t="s">
        <v>297</v>
      </c>
    </row>
    <row r="224" spans="1:47" s="2" customFormat="1" ht="12">
      <c r="A224" s="41"/>
      <c r="B224" s="42"/>
      <c r="C224" s="43"/>
      <c r="D224" s="221" t="s">
        <v>147</v>
      </c>
      <c r="E224" s="43"/>
      <c r="F224" s="222" t="s">
        <v>298</v>
      </c>
      <c r="G224" s="43"/>
      <c r="H224" s="43"/>
      <c r="I224" s="223"/>
      <c r="J224" s="43"/>
      <c r="K224" s="43"/>
      <c r="L224" s="47"/>
      <c r="M224" s="224"/>
      <c r="N224" s="225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147</v>
      </c>
      <c r="AU224" s="20" t="s">
        <v>138</v>
      </c>
    </row>
    <row r="225" spans="1:51" s="14" customFormat="1" ht="12">
      <c r="A225" s="14"/>
      <c r="B225" s="236"/>
      <c r="C225" s="237"/>
      <c r="D225" s="221" t="s">
        <v>149</v>
      </c>
      <c r="E225" s="238" t="s">
        <v>19</v>
      </c>
      <c r="F225" s="239" t="s">
        <v>86</v>
      </c>
      <c r="G225" s="237"/>
      <c r="H225" s="240">
        <v>493.173</v>
      </c>
      <c r="I225" s="241"/>
      <c r="J225" s="237"/>
      <c r="K225" s="237"/>
      <c r="L225" s="242"/>
      <c r="M225" s="243"/>
      <c r="N225" s="244"/>
      <c r="O225" s="244"/>
      <c r="P225" s="244"/>
      <c r="Q225" s="244"/>
      <c r="R225" s="244"/>
      <c r="S225" s="244"/>
      <c r="T225" s="24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6" t="s">
        <v>149</v>
      </c>
      <c r="AU225" s="246" t="s">
        <v>138</v>
      </c>
      <c r="AV225" s="14" t="s">
        <v>82</v>
      </c>
      <c r="AW225" s="14" t="s">
        <v>33</v>
      </c>
      <c r="AX225" s="14" t="s">
        <v>80</v>
      </c>
      <c r="AY225" s="246" t="s">
        <v>137</v>
      </c>
    </row>
    <row r="226" spans="1:51" s="14" customFormat="1" ht="12">
      <c r="A226" s="14"/>
      <c r="B226" s="236"/>
      <c r="C226" s="237"/>
      <c r="D226" s="221" t="s">
        <v>149</v>
      </c>
      <c r="E226" s="237"/>
      <c r="F226" s="239" t="s">
        <v>284</v>
      </c>
      <c r="G226" s="237"/>
      <c r="H226" s="240">
        <v>29590.38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149</v>
      </c>
      <c r="AU226" s="246" t="s">
        <v>138</v>
      </c>
      <c r="AV226" s="14" t="s">
        <v>82</v>
      </c>
      <c r="AW226" s="14" t="s">
        <v>4</v>
      </c>
      <c r="AX226" s="14" t="s">
        <v>80</v>
      </c>
      <c r="AY226" s="246" t="s">
        <v>137</v>
      </c>
    </row>
    <row r="227" spans="1:65" s="2" customFormat="1" ht="16.5" customHeight="1">
      <c r="A227" s="41"/>
      <c r="B227" s="42"/>
      <c r="C227" s="208" t="s">
        <v>299</v>
      </c>
      <c r="D227" s="208" t="s">
        <v>140</v>
      </c>
      <c r="E227" s="209" t="s">
        <v>300</v>
      </c>
      <c r="F227" s="210" t="s">
        <v>301</v>
      </c>
      <c r="G227" s="211" t="s">
        <v>157</v>
      </c>
      <c r="H227" s="212">
        <v>493.173</v>
      </c>
      <c r="I227" s="213"/>
      <c r="J227" s="214">
        <f>ROUND(I227*H227,2)</f>
        <v>0</v>
      </c>
      <c r="K227" s="210" t="s">
        <v>144</v>
      </c>
      <c r="L227" s="47"/>
      <c r="M227" s="215" t="s">
        <v>19</v>
      </c>
      <c r="N227" s="216" t="s">
        <v>43</v>
      </c>
      <c r="O227" s="87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19" t="s">
        <v>145</v>
      </c>
      <c r="AT227" s="219" t="s">
        <v>140</v>
      </c>
      <c r="AU227" s="219" t="s">
        <v>138</v>
      </c>
      <c r="AY227" s="20" t="s">
        <v>137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20" t="s">
        <v>80</v>
      </c>
      <c r="BK227" s="220">
        <f>ROUND(I227*H227,2)</f>
        <v>0</v>
      </c>
      <c r="BL227" s="20" t="s">
        <v>145</v>
      </c>
      <c r="BM227" s="219" t="s">
        <v>302</v>
      </c>
    </row>
    <row r="228" spans="1:47" s="2" customFormat="1" ht="12">
      <c r="A228" s="41"/>
      <c r="B228" s="42"/>
      <c r="C228" s="43"/>
      <c r="D228" s="221" t="s">
        <v>147</v>
      </c>
      <c r="E228" s="43"/>
      <c r="F228" s="222" t="s">
        <v>303</v>
      </c>
      <c r="G228" s="43"/>
      <c r="H228" s="43"/>
      <c r="I228" s="223"/>
      <c r="J228" s="43"/>
      <c r="K228" s="43"/>
      <c r="L228" s="47"/>
      <c r="M228" s="224"/>
      <c r="N228" s="225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147</v>
      </c>
      <c r="AU228" s="20" t="s">
        <v>138</v>
      </c>
    </row>
    <row r="229" spans="1:51" s="14" customFormat="1" ht="12">
      <c r="A229" s="14"/>
      <c r="B229" s="236"/>
      <c r="C229" s="237"/>
      <c r="D229" s="221" t="s">
        <v>149</v>
      </c>
      <c r="E229" s="238" t="s">
        <v>19</v>
      </c>
      <c r="F229" s="239" t="s">
        <v>86</v>
      </c>
      <c r="G229" s="237"/>
      <c r="H229" s="240">
        <v>493.173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6" t="s">
        <v>149</v>
      </c>
      <c r="AU229" s="246" t="s">
        <v>138</v>
      </c>
      <c r="AV229" s="14" t="s">
        <v>82</v>
      </c>
      <c r="AW229" s="14" t="s">
        <v>33</v>
      </c>
      <c r="AX229" s="14" t="s">
        <v>80</v>
      </c>
      <c r="AY229" s="246" t="s">
        <v>137</v>
      </c>
    </row>
    <row r="230" spans="1:65" s="2" customFormat="1" ht="21.75" customHeight="1">
      <c r="A230" s="41"/>
      <c r="B230" s="42"/>
      <c r="C230" s="208" t="s">
        <v>304</v>
      </c>
      <c r="D230" s="208" t="s">
        <v>140</v>
      </c>
      <c r="E230" s="209" t="s">
        <v>305</v>
      </c>
      <c r="F230" s="210" t="s">
        <v>306</v>
      </c>
      <c r="G230" s="211" t="s">
        <v>157</v>
      </c>
      <c r="H230" s="212">
        <v>42</v>
      </c>
      <c r="I230" s="213"/>
      <c r="J230" s="214">
        <f>ROUND(I230*H230,2)</f>
        <v>0</v>
      </c>
      <c r="K230" s="210" t="s">
        <v>144</v>
      </c>
      <c r="L230" s="47"/>
      <c r="M230" s="215" t="s">
        <v>19</v>
      </c>
      <c r="N230" s="216" t="s">
        <v>43</v>
      </c>
      <c r="O230" s="87"/>
      <c r="P230" s="217">
        <f>O230*H230</f>
        <v>0</v>
      </c>
      <c r="Q230" s="217">
        <v>0.00013</v>
      </c>
      <c r="R230" s="217">
        <f>Q230*H230</f>
        <v>0.00546</v>
      </c>
      <c r="S230" s="217">
        <v>0</v>
      </c>
      <c r="T230" s="218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9" t="s">
        <v>145</v>
      </c>
      <c r="AT230" s="219" t="s">
        <v>140</v>
      </c>
      <c r="AU230" s="219" t="s">
        <v>138</v>
      </c>
      <c r="AY230" s="20" t="s">
        <v>137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20" t="s">
        <v>80</v>
      </c>
      <c r="BK230" s="220">
        <f>ROUND(I230*H230,2)</f>
        <v>0</v>
      </c>
      <c r="BL230" s="20" t="s">
        <v>145</v>
      </c>
      <c r="BM230" s="219" t="s">
        <v>307</v>
      </c>
    </row>
    <row r="231" spans="1:47" s="2" customFormat="1" ht="12">
      <c r="A231" s="41"/>
      <c r="B231" s="42"/>
      <c r="C231" s="43"/>
      <c r="D231" s="221" t="s">
        <v>147</v>
      </c>
      <c r="E231" s="43"/>
      <c r="F231" s="222" t="s">
        <v>308</v>
      </c>
      <c r="G231" s="43"/>
      <c r="H231" s="43"/>
      <c r="I231" s="223"/>
      <c r="J231" s="43"/>
      <c r="K231" s="43"/>
      <c r="L231" s="47"/>
      <c r="M231" s="224"/>
      <c r="N231" s="225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147</v>
      </c>
      <c r="AU231" s="20" t="s">
        <v>138</v>
      </c>
    </row>
    <row r="232" spans="1:51" s="14" customFormat="1" ht="12">
      <c r="A232" s="14"/>
      <c r="B232" s="236"/>
      <c r="C232" s="237"/>
      <c r="D232" s="221" t="s">
        <v>149</v>
      </c>
      <c r="E232" s="238" t="s">
        <v>19</v>
      </c>
      <c r="F232" s="239" t="s">
        <v>309</v>
      </c>
      <c r="G232" s="237"/>
      <c r="H232" s="240">
        <v>42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149</v>
      </c>
      <c r="AU232" s="246" t="s">
        <v>138</v>
      </c>
      <c r="AV232" s="14" t="s">
        <v>82</v>
      </c>
      <c r="AW232" s="14" t="s">
        <v>33</v>
      </c>
      <c r="AX232" s="14" t="s">
        <v>80</v>
      </c>
      <c r="AY232" s="246" t="s">
        <v>137</v>
      </c>
    </row>
    <row r="233" spans="1:63" s="12" customFormat="1" ht="20.85" customHeight="1">
      <c r="A233" s="12"/>
      <c r="B233" s="192"/>
      <c r="C233" s="193"/>
      <c r="D233" s="194" t="s">
        <v>71</v>
      </c>
      <c r="E233" s="206" t="s">
        <v>310</v>
      </c>
      <c r="F233" s="206" t="s">
        <v>311</v>
      </c>
      <c r="G233" s="193"/>
      <c r="H233" s="193"/>
      <c r="I233" s="196"/>
      <c r="J233" s="207">
        <f>BK233</f>
        <v>0</v>
      </c>
      <c r="K233" s="193"/>
      <c r="L233" s="198"/>
      <c r="M233" s="199"/>
      <c r="N233" s="200"/>
      <c r="O233" s="200"/>
      <c r="P233" s="201">
        <f>SUM(P234:P253)</f>
        <v>0</v>
      </c>
      <c r="Q233" s="200"/>
      <c r="R233" s="201">
        <f>SUM(R234:R253)</f>
        <v>0.05721379680000001</v>
      </c>
      <c r="S233" s="200"/>
      <c r="T233" s="202">
        <f>SUM(T234:T253)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3" t="s">
        <v>80</v>
      </c>
      <c r="AT233" s="204" t="s">
        <v>71</v>
      </c>
      <c r="AU233" s="204" t="s">
        <v>82</v>
      </c>
      <c r="AY233" s="203" t="s">
        <v>137</v>
      </c>
      <c r="BK233" s="205">
        <f>SUM(BK234:BK253)</f>
        <v>0</v>
      </c>
    </row>
    <row r="234" spans="1:65" s="2" customFormat="1" ht="16.5" customHeight="1">
      <c r="A234" s="41"/>
      <c r="B234" s="42"/>
      <c r="C234" s="208" t="s">
        <v>312</v>
      </c>
      <c r="D234" s="208" t="s">
        <v>140</v>
      </c>
      <c r="E234" s="209" t="s">
        <v>313</v>
      </c>
      <c r="F234" s="210" t="s">
        <v>314</v>
      </c>
      <c r="G234" s="211" t="s">
        <v>157</v>
      </c>
      <c r="H234" s="212">
        <v>200</v>
      </c>
      <c r="I234" s="213"/>
      <c r="J234" s="214">
        <f>ROUND(I234*H234,2)</f>
        <v>0</v>
      </c>
      <c r="K234" s="210" t="s">
        <v>144</v>
      </c>
      <c r="L234" s="47"/>
      <c r="M234" s="215" t="s">
        <v>19</v>
      </c>
      <c r="N234" s="216" t="s">
        <v>43</v>
      </c>
      <c r="O234" s="87"/>
      <c r="P234" s="217">
        <f>O234*H234</f>
        <v>0</v>
      </c>
      <c r="Q234" s="217">
        <v>3.5E-05</v>
      </c>
      <c r="R234" s="217">
        <f>Q234*H234</f>
        <v>0.006999999999999999</v>
      </c>
      <c r="S234" s="217">
        <v>0</v>
      </c>
      <c r="T234" s="218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9" t="s">
        <v>145</v>
      </c>
      <c r="AT234" s="219" t="s">
        <v>140</v>
      </c>
      <c r="AU234" s="219" t="s">
        <v>138</v>
      </c>
      <c r="AY234" s="20" t="s">
        <v>137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20" t="s">
        <v>80</v>
      </c>
      <c r="BK234" s="220">
        <f>ROUND(I234*H234,2)</f>
        <v>0</v>
      </c>
      <c r="BL234" s="20" t="s">
        <v>145</v>
      </c>
      <c r="BM234" s="219" t="s">
        <v>315</v>
      </c>
    </row>
    <row r="235" spans="1:47" s="2" customFormat="1" ht="12">
      <c r="A235" s="41"/>
      <c r="B235" s="42"/>
      <c r="C235" s="43"/>
      <c r="D235" s="221" t="s">
        <v>147</v>
      </c>
      <c r="E235" s="43"/>
      <c r="F235" s="222" t="s">
        <v>316</v>
      </c>
      <c r="G235" s="43"/>
      <c r="H235" s="43"/>
      <c r="I235" s="223"/>
      <c r="J235" s="43"/>
      <c r="K235" s="43"/>
      <c r="L235" s="47"/>
      <c r="M235" s="224"/>
      <c r="N235" s="225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147</v>
      </c>
      <c r="AU235" s="20" t="s">
        <v>138</v>
      </c>
    </row>
    <row r="236" spans="1:65" s="2" customFormat="1" ht="16.5" customHeight="1">
      <c r="A236" s="41"/>
      <c r="B236" s="42"/>
      <c r="C236" s="208" t="s">
        <v>317</v>
      </c>
      <c r="D236" s="208" t="s">
        <v>140</v>
      </c>
      <c r="E236" s="209" t="s">
        <v>318</v>
      </c>
      <c r="F236" s="210" t="s">
        <v>319</v>
      </c>
      <c r="G236" s="211" t="s">
        <v>157</v>
      </c>
      <c r="H236" s="212">
        <v>65</v>
      </c>
      <c r="I236" s="213"/>
      <c r="J236" s="214">
        <f>ROUND(I236*H236,2)</f>
        <v>0</v>
      </c>
      <c r="K236" s="210" t="s">
        <v>144</v>
      </c>
      <c r="L236" s="47"/>
      <c r="M236" s="215" t="s">
        <v>19</v>
      </c>
      <c r="N236" s="216" t="s">
        <v>43</v>
      </c>
      <c r="O236" s="87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19" t="s">
        <v>145</v>
      </c>
      <c r="AT236" s="219" t="s">
        <v>140</v>
      </c>
      <c r="AU236" s="219" t="s">
        <v>138</v>
      </c>
      <c r="AY236" s="20" t="s">
        <v>137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20" t="s">
        <v>80</v>
      </c>
      <c r="BK236" s="220">
        <f>ROUND(I236*H236,2)</f>
        <v>0</v>
      </c>
      <c r="BL236" s="20" t="s">
        <v>145</v>
      </c>
      <c r="BM236" s="219" t="s">
        <v>320</v>
      </c>
    </row>
    <row r="237" spans="1:47" s="2" customFormat="1" ht="12">
      <c r="A237" s="41"/>
      <c r="B237" s="42"/>
      <c r="C237" s="43"/>
      <c r="D237" s="221" t="s">
        <v>147</v>
      </c>
      <c r="E237" s="43"/>
      <c r="F237" s="222" t="s">
        <v>321</v>
      </c>
      <c r="G237" s="43"/>
      <c r="H237" s="43"/>
      <c r="I237" s="223"/>
      <c r="J237" s="43"/>
      <c r="K237" s="43"/>
      <c r="L237" s="47"/>
      <c r="M237" s="224"/>
      <c r="N237" s="225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147</v>
      </c>
      <c r="AU237" s="20" t="s">
        <v>138</v>
      </c>
    </row>
    <row r="238" spans="1:65" s="2" customFormat="1" ht="16.5" customHeight="1">
      <c r="A238" s="41"/>
      <c r="B238" s="42"/>
      <c r="C238" s="208" t="s">
        <v>322</v>
      </c>
      <c r="D238" s="208" t="s">
        <v>140</v>
      </c>
      <c r="E238" s="209" t="s">
        <v>323</v>
      </c>
      <c r="F238" s="210" t="s">
        <v>324</v>
      </c>
      <c r="G238" s="211" t="s">
        <v>187</v>
      </c>
      <c r="H238" s="212">
        <v>36</v>
      </c>
      <c r="I238" s="213"/>
      <c r="J238" s="214">
        <f>ROUND(I238*H238,2)</f>
        <v>0</v>
      </c>
      <c r="K238" s="210" t="s">
        <v>144</v>
      </c>
      <c r="L238" s="47"/>
      <c r="M238" s="215" t="s">
        <v>19</v>
      </c>
      <c r="N238" s="216" t="s">
        <v>43</v>
      </c>
      <c r="O238" s="87"/>
      <c r="P238" s="217">
        <f>O238*H238</f>
        <v>0</v>
      </c>
      <c r="Q238" s="217">
        <v>1.59388E-05</v>
      </c>
      <c r="R238" s="217">
        <f>Q238*H238</f>
        <v>0.0005737968000000001</v>
      </c>
      <c r="S238" s="217">
        <v>0</v>
      </c>
      <c r="T238" s="218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19" t="s">
        <v>145</v>
      </c>
      <c r="AT238" s="219" t="s">
        <v>140</v>
      </c>
      <c r="AU238" s="219" t="s">
        <v>138</v>
      </c>
      <c r="AY238" s="20" t="s">
        <v>137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20" t="s">
        <v>80</v>
      </c>
      <c r="BK238" s="220">
        <f>ROUND(I238*H238,2)</f>
        <v>0</v>
      </c>
      <c r="BL238" s="20" t="s">
        <v>145</v>
      </c>
      <c r="BM238" s="219" t="s">
        <v>325</v>
      </c>
    </row>
    <row r="239" spans="1:47" s="2" customFormat="1" ht="12">
      <c r="A239" s="41"/>
      <c r="B239" s="42"/>
      <c r="C239" s="43"/>
      <c r="D239" s="221" t="s">
        <v>147</v>
      </c>
      <c r="E239" s="43"/>
      <c r="F239" s="222" t="s">
        <v>326</v>
      </c>
      <c r="G239" s="43"/>
      <c r="H239" s="43"/>
      <c r="I239" s="223"/>
      <c r="J239" s="43"/>
      <c r="K239" s="43"/>
      <c r="L239" s="47"/>
      <c r="M239" s="224"/>
      <c r="N239" s="225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147</v>
      </c>
      <c r="AU239" s="20" t="s">
        <v>138</v>
      </c>
    </row>
    <row r="240" spans="1:51" s="13" customFormat="1" ht="12">
      <c r="A240" s="13"/>
      <c r="B240" s="226"/>
      <c r="C240" s="227"/>
      <c r="D240" s="221" t="s">
        <v>149</v>
      </c>
      <c r="E240" s="228" t="s">
        <v>19</v>
      </c>
      <c r="F240" s="229" t="s">
        <v>174</v>
      </c>
      <c r="G240" s="227"/>
      <c r="H240" s="228" t="s">
        <v>19</v>
      </c>
      <c r="I240" s="230"/>
      <c r="J240" s="227"/>
      <c r="K240" s="227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149</v>
      </c>
      <c r="AU240" s="235" t="s">
        <v>138</v>
      </c>
      <c r="AV240" s="13" t="s">
        <v>80</v>
      </c>
      <c r="AW240" s="13" t="s">
        <v>33</v>
      </c>
      <c r="AX240" s="13" t="s">
        <v>72</v>
      </c>
      <c r="AY240" s="235" t="s">
        <v>137</v>
      </c>
    </row>
    <row r="241" spans="1:51" s="14" customFormat="1" ht="12">
      <c r="A241" s="14"/>
      <c r="B241" s="236"/>
      <c r="C241" s="237"/>
      <c r="D241" s="221" t="s">
        <v>149</v>
      </c>
      <c r="E241" s="238" t="s">
        <v>19</v>
      </c>
      <c r="F241" s="239" t="s">
        <v>327</v>
      </c>
      <c r="G241" s="237"/>
      <c r="H241" s="240">
        <v>30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149</v>
      </c>
      <c r="AU241" s="246" t="s">
        <v>138</v>
      </c>
      <c r="AV241" s="14" t="s">
        <v>82</v>
      </c>
      <c r="AW241" s="14" t="s">
        <v>33</v>
      </c>
      <c r="AX241" s="14" t="s">
        <v>72</v>
      </c>
      <c r="AY241" s="246" t="s">
        <v>137</v>
      </c>
    </row>
    <row r="242" spans="1:51" s="13" customFormat="1" ht="12">
      <c r="A242" s="13"/>
      <c r="B242" s="226"/>
      <c r="C242" s="227"/>
      <c r="D242" s="221" t="s">
        <v>149</v>
      </c>
      <c r="E242" s="228" t="s">
        <v>19</v>
      </c>
      <c r="F242" s="229" t="s">
        <v>181</v>
      </c>
      <c r="G242" s="227"/>
      <c r="H242" s="228" t="s">
        <v>19</v>
      </c>
      <c r="I242" s="230"/>
      <c r="J242" s="227"/>
      <c r="K242" s="227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149</v>
      </c>
      <c r="AU242" s="235" t="s">
        <v>138</v>
      </c>
      <c r="AV242" s="13" t="s">
        <v>80</v>
      </c>
      <c r="AW242" s="13" t="s">
        <v>33</v>
      </c>
      <c r="AX242" s="13" t="s">
        <v>72</v>
      </c>
      <c r="AY242" s="235" t="s">
        <v>137</v>
      </c>
    </row>
    <row r="243" spans="1:51" s="14" customFormat="1" ht="12">
      <c r="A243" s="14"/>
      <c r="B243" s="236"/>
      <c r="C243" s="237"/>
      <c r="D243" s="221" t="s">
        <v>149</v>
      </c>
      <c r="E243" s="238" t="s">
        <v>19</v>
      </c>
      <c r="F243" s="239" t="s">
        <v>328</v>
      </c>
      <c r="G243" s="237"/>
      <c r="H243" s="240">
        <v>6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149</v>
      </c>
      <c r="AU243" s="246" t="s">
        <v>138</v>
      </c>
      <c r="AV243" s="14" t="s">
        <v>82</v>
      </c>
      <c r="AW243" s="14" t="s">
        <v>33</v>
      </c>
      <c r="AX243" s="14" t="s">
        <v>72</v>
      </c>
      <c r="AY243" s="246" t="s">
        <v>137</v>
      </c>
    </row>
    <row r="244" spans="1:51" s="15" customFormat="1" ht="12">
      <c r="A244" s="15"/>
      <c r="B244" s="247"/>
      <c r="C244" s="248"/>
      <c r="D244" s="221" t="s">
        <v>149</v>
      </c>
      <c r="E244" s="249" t="s">
        <v>19</v>
      </c>
      <c r="F244" s="250" t="s">
        <v>154</v>
      </c>
      <c r="G244" s="248"/>
      <c r="H244" s="251">
        <v>36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7" t="s">
        <v>149</v>
      </c>
      <c r="AU244" s="257" t="s">
        <v>138</v>
      </c>
      <c r="AV244" s="15" t="s">
        <v>145</v>
      </c>
      <c r="AW244" s="15" t="s">
        <v>33</v>
      </c>
      <c r="AX244" s="15" t="s">
        <v>80</v>
      </c>
      <c r="AY244" s="257" t="s">
        <v>137</v>
      </c>
    </row>
    <row r="245" spans="1:65" s="2" customFormat="1" ht="16.5" customHeight="1">
      <c r="A245" s="41"/>
      <c r="B245" s="42"/>
      <c r="C245" s="208" t="s">
        <v>329</v>
      </c>
      <c r="D245" s="208" t="s">
        <v>140</v>
      </c>
      <c r="E245" s="209" t="s">
        <v>330</v>
      </c>
      <c r="F245" s="210" t="s">
        <v>331</v>
      </c>
      <c r="G245" s="211" t="s">
        <v>187</v>
      </c>
      <c r="H245" s="212">
        <v>36</v>
      </c>
      <c r="I245" s="213"/>
      <c r="J245" s="214">
        <f>ROUND(I245*H245,2)</f>
        <v>0</v>
      </c>
      <c r="K245" s="210" t="s">
        <v>144</v>
      </c>
      <c r="L245" s="47"/>
      <c r="M245" s="215" t="s">
        <v>19</v>
      </c>
      <c r="N245" s="216" t="s">
        <v>43</v>
      </c>
      <c r="O245" s="87"/>
      <c r="P245" s="217">
        <f>O245*H245</f>
        <v>0</v>
      </c>
      <c r="Q245" s="217">
        <v>0.00024</v>
      </c>
      <c r="R245" s="217">
        <f>Q245*H245</f>
        <v>0.00864</v>
      </c>
      <c r="S245" s="217">
        <v>0</v>
      </c>
      <c r="T245" s="218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19" t="s">
        <v>145</v>
      </c>
      <c r="AT245" s="219" t="s">
        <v>140</v>
      </c>
      <c r="AU245" s="219" t="s">
        <v>138</v>
      </c>
      <c r="AY245" s="20" t="s">
        <v>137</v>
      </c>
      <c r="BE245" s="220">
        <f>IF(N245="základní",J245,0)</f>
        <v>0</v>
      </c>
      <c r="BF245" s="220">
        <f>IF(N245="snížená",J245,0)</f>
        <v>0</v>
      </c>
      <c r="BG245" s="220">
        <f>IF(N245="zákl. přenesená",J245,0)</f>
        <v>0</v>
      </c>
      <c r="BH245" s="220">
        <f>IF(N245="sníž. přenesená",J245,0)</f>
        <v>0</v>
      </c>
      <c r="BI245" s="220">
        <f>IF(N245="nulová",J245,0)</f>
        <v>0</v>
      </c>
      <c r="BJ245" s="20" t="s">
        <v>80</v>
      </c>
      <c r="BK245" s="220">
        <f>ROUND(I245*H245,2)</f>
        <v>0</v>
      </c>
      <c r="BL245" s="20" t="s">
        <v>145</v>
      </c>
      <c r="BM245" s="219" t="s">
        <v>332</v>
      </c>
    </row>
    <row r="246" spans="1:47" s="2" customFormat="1" ht="12">
      <c r="A246" s="41"/>
      <c r="B246" s="42"/>
      <c r="C246" s="43"/>
      <c r="D246" s="221" t="s">
        <v>147</v>
      </c>
      <c r="E246" s="43"/>
      <c r="F246" s="222" t="s">
        <v>333</v>
      </c>
      <c r="G246" s="43"/>
      <c r="H246" s="43"/>
      <c r="I246" s="223"/>
      <c r="J246" s="43"/>
      <c r="K246" s="43"/>
      <c r="L246" s="47"/>
      <c r="M246" s="224"/>
      <c r="N246" s="225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147</v>
      </c>
      <c r="AU246" s="20" t="s">
        <v>138</v>
      </c>
    </row>
    <row r="247" spans="1:65" s="2" customFormat="1" ht="16.5" customHeight="1">
      <c r="A247" s="41"/>
      <c r="B247" s="42"/>
      <c r="C247" s="258" t="s">
        <v>334</v>
      </c>
      <c r="D247" s="258" t="s">
        <v>184</v>
      </c>
      <c r="E247" s="259" t="s">
        <v>335</v>
      </c>
      <c r="F247" s="260" t="s">
        <v>336</v>
      </c>
      <c r="G247" s="261" t="s">
        <v>187</v>
      </c>
      <c r="H247" s="262">
        <v>36</v>
      </c>
      <c r="I247" s="263"/>
      <c r="J247" s="264">
        <f>ROUND(I247*H247,2)</f>
        <v>0</v>
      </c>
      <c r="K247" s="260" t="s">
        <v>172</v>
      </c>
      <c r="L247" s="265"/>
      <c r="M247" s="266" t="s">
        <v>19</v>
      </c>
      <c r="N247" s="267" t="s">
        <v>43</v>
      </c>
      <c r="O247" s="87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R247" s="219" t="s">
        <v>188</v>
      </c>
      <c r="AT247" s="219" t="s">
        <v>184</v>
      </c>
      <c r="AU247" s="219" t="s">
        <v>138</v>
      </c>
      <c r="AY247" s="20" t="s">
        <v>137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20" t="s">
        <v>80</v>
      </c>
      <c r="BK247" s="220">
        <f>ROUND(I247*H247,2)</f>
        <v>0</v>
      </c>
      <c r="BL247" s="20" t="s">
        <v>145</v>
      </c>
      <c r="BM247" s="219" t="s">
        <v>337</v>
      </c>
    </row>
    <row r="248" spans="1:47" s="2" customFormat="1" ht="12">
      <c r="A248" s="41"/>
      <c r="B248" s="42"/>
      <c r="C248" s="43"/>
      <c r="D248" s="221" t="s">
        <v>147</v>
      </c>
      <c r="E248" s="43"/>
      <c r="F248" s="222" t="s">
        <v>336</v>
      </c>
      <c r="G248" s="43"/>
      <c r="H248" s="43"/>
      <c r="I248" s="223"/>
      <c r="J248" s="43"/>
      <c r="K248" s="43"/>
      <c r="L248" s="47"/>
      <c r="M248" s="224"/>
      <c r="N248" s="225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147</v>
      </c>
      <c r="AU248" s="20" t="s">
        <v>138</v>
      </c>
    </row>
    <row r="249" spans="1:65" s="2" customFormat="1" ht="16.5" customHeight="1">
      <c r="A249" s="41"/>
      <c r="B249" s="42"/>
      <c r="C249" s="258" t="s">
        <v>338</v>
      </c>
      <c r="D249" s="258" t="s">
        <v>184</v>
      </c>
      <c r="E249" s="259" t="s">
        <v>339</v>
      </c>
      <c r="F249" s="260" t="s">
        <v>340</v>
      </c>
      <c r="G249" s="261" t="s">
        <v>341</v>
      </c>
      <c r="H249" s="262">
        <v>0.041</v>
      </c>
      <c r="I249" s="263"/>
      <c r="J249" s="264">
        <f>ROUND(I249*H249,2)</f>
        <v>0</v>
      </c>
      <c r="K249" s="260" t="s">
        <v>144</v>
      </c>
      <c r="L249" s="265"/>
      <c r="M249" s="266" t="s">
        <v>19</v>
      </c>
      <c r="N249" s="267" t="s">
        <v>43</v>
      </c>
      <c r="O249" s="87"/>
      <c r="P249" s="217">
        <f>O249*H249</f>
        <v>0</v>
      </c>
      <c r="Q249" s="217">
        <v>1</v>
      </c>
      <c r="R249" s="217">
        <f>Q249*H249</f>
        <v>0.041</v>
      </c>
      <c r="S249" s="217">
        <v>0</v>
      </c>
      <c r="T249" s="218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19" t="s">
        <v>188</v>
      </c>
      <c r="AT249" s="219" t="s">
        <v>184</v>
      </c>
      <c r="AU249" s="219" t="s">
        <v>138</v>
      </c>
      <c r="AY249" s="20" t="s">
        <v>137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20" t="s">
        <v>80</v>
      </c>
      <c r="BK249" s="220">
        <f>ROUND(I249*H249,2)</f>
        <v>0</v>
      </c>
      <c r="BL249" s="20" t="s">
        <v>145</v>
      </c>
      <c r="BM249" s="219" t="s">
        <v>342</v>
      </c>
    </row>
    <row r="250" spans="1:47" s="2" customFormat="1" ht="12">
      <c r="A250" s="41"/>
      <c r="B250" s="42"/>
      <c r="C250" s="43"/>
      <c r="D250" s="221" t="s">
        <v>147</v>
      </c>
      <c r="E250" s="43"/>
      <c r="F250" s="222" t="s">
        <v>340</v>
      </c>
      <c r="G250" s="43"/>
      <c r="H250" s="43"/>
      <c r="I250" s="223"/>
      <c r="J250" s="43"/>
      <c r="K250" s="43"/>
      <c r="L250" s="47"/>
      <c r="M250" s="224"/>
      <c r="N250" s="225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147</v>
      </c>
      <c r="AU250" s="20" t="s">
        <v>138</v>
      </c>
    </row>
    <row r="251" spans="1:51" s="13" customFormat="1" ht="12">
      <c r="A251" s="13"/>
      <c r="B251" s="226"/>
      <c r="C251" s="227"/>
      <c r="D251" s="221" t="s">
        <v>149</v>
      </c>
      <c r="E251" s="228" t="s">
        <v>19</v>
      </c>
      <c r="F251" s="229" t="s">
        <v>343</v>
      </c>
      <c r="G251" s="227"/>
      <c r="H251" s="228" t="s">
        <v>19</v>
      </c>
      <c r="I251" s="230"/>
      <c r="J251" s="227"/>
      <c r="K251" s="227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149</v>
      </c>
      <c r="AU251" s="235" t="s">
        <v>138</v>
      </c>
      <c r="AV251" s="13" t="s">
        <v>80</v>
      </c>
      <c r="AW251" s="13" t="s">
        <v>33</v>
      </c>
      <c r="AX251" s="13" t="s">
        <v>72</v>
      </c>
      <c r="AY251" s="235" t="s">
        <v>137</v>
      </c>
    </row>
    <row r="252" spans="1:51" s="14" customFormat="1" ht="12">
      <c r="A252" s="14"/>
      <c r="B252" s="236"/>
      <c r="C252" s="237"/>
      <c r="D252" s="221" t="s">
        <v>149</v>
      </c>
      <c r="E252" s="238" t="s">
        <v>19</v>
      </c>
      <c r="F252" s="239" t="s">
        <v>344</v>
      </c>
      <c r="G252" s="237"/>
      <c r="H252" s="240">
        <v>0.041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149</v>
      </c>
      <c r="AU252" s="246" t="s">
        <v>138</v>
      </c>
      <c r="AV252" s="14" t="s">
        <v>82</v>
      </c>
      <c r="AW252" s="14" t="s">
        <v>33</v>
      </c>
      <c r="AX252" s="14" t="s">
        <v>72</v>
      </c>
      <c r="AY252" s="246" t="s">
        <v>137</v>
      </c>
    </row>
    <row r="253" spans="1:51" s="15" customFormat="1" ht="12">
      <c r="A253" s="15"/>
      <c r="B253" s="247"/>
      <c r="C253" s="248"/>
      <c r="D253" s="221" t="s">
        <v>149</v>
      </c>
      <c r="E253" s="249" t="s">
        <v>19</v>
      </c>
      <c r="F253" s="250" t="s">
        <v>154</v>
      </c>
      <c r="G253" s="248"/>
      <c r="H253" s="251">
        <v>0.041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7" t="s">
        <v>149</v>
      </c>
      <c r="AU253" s="257" t="s">
        <v>138</v>
      </c>
      <c r="AV253" s="15" t="s">
        <v>145</v>
      </c>
      <c r="AW253" s="15" t="s">
        <v>33</v>
      </c>
      <c r="AX253" s="15" t="s">
        <v>80</v>
      </c>
      <c r="AY253" s="257" t="s">
        <v>137</v>
      </c>
    </row>
    <row r="254" spans="1:63" s="12" customFormat="1" ht="20.85" customHeight="1">
      <c r="A254" s="12"/>
      <c r="B254" s="192"/>
      <c r="C254" s="193"/>
      <c r="D254" s="194" t="s">
        <v>71</v>
      </c>
      <c r="E254" s="206" t="s">
        <v>345</v>
      </c>
      <c r="F254" s="206" t="s">
        <v>346</v>
      </c>
      <c r="G254" s="193"/>
      <c r="H254" s="193"/>
      <c r="I254" s="196"/>
      <c r="J254" s="207">
        <f>BK254</f>
        <v>0</v>
      </c>
      <c r="K254" s="193"/>
      <c r="L254" s="198"/>
      <c r="M254" s="199"/>
      <c r="N254" s="200"/>
      <c r="O254" s="200"/>
      <c r="P254" s="201">
        <f>SUM(P255:P278)</f>
        <v>0</v>
      </c>
      <c r="Q254" s="200"/>
      <c r="R254" s="201">
        <f>SUM(R255:R278)</f>
        <v>0</v>
      </c>
      <c r="S254" s="200"/>
      <c r="T254" s="202">
        <f>SUM(T255:T278)</f>
        <v>5.655092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3" t="s">
        <v>80</v>
      </c>
      <c r="AT254" s="204" t="s">
        <v>71</v>
      </c>
      <c r="AU254" s="204" t="s">
        <v>82</v>
      </c>
      <c r="AY254" s="203" t="s">
        <v>137</v>
      </c>
      <c r="BK254" s="205">
        <f>SUM(BK255:BK278)</f>
        <v>0</v>
      </c>
    </row>
    <row r="255" spans="1:65" s="2" customFormat="1" ht="16.5" customHeight="1">
      <c r="A255" s="41"/>
      <c r="B255" s="42"/>
      <c r="C255" s="208" t="s">
        <v>347</v>
      </c>
      <c r="D255" s="208" t="s">
        <v>140</v>
      </c>
      <c r="E255" s="209" t="s">
        <v>348</v>
      </c>
      <c r="F255" s="210" t="s">
        <v>349</v>
      </c>
      <c r="G255" s="211" t="s">
        <v>157</v>
      </c>
      <c r="H255" s="212">
        <v>3.348</v>
      </c>
      <c r="I255" s="213"/>
      <c r="J255" s="214">
        <f>ROUND(I255*H255,2)</f>
        <v>0</v>
      </c>
      <c r="K255" s="210" t="s">
        <v>144</v>
      </c>
      <c r="L255" s="47"/>
      <c r="M255" s="215" t="s">
        <v>19</v>
      </c>
      <c r="N255" s="216" t="s">
        <v>43</v>
      </c>
      <c r="O255" s="87"/>
      <c r="P255" s="217">
        <f>O255*H255</f>
        <v>0</v>
      </c>
      <c r="Q255" s="217">
        <v>0</v>
      </c>
      <c r="R255" s="217">
        <f>Q255*H255</f>
        <v>0</v>
      </c>
      <c r="S255" s="217">
        <v>0.055</v>
      </c>
      <c r="T255" s="218">
        <f>S255*H255</f>
        <v>0.18414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19" t="s">
        <v>145</v>
      </c>
      <c r="AT255" s="219" t="s">
        <v>140</v>
      </c>
      <c r="AU255" s="219" t="s">
        <v>138</v>
      </c>
      <c r="AY255" s="20" t="s">
        <v>137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20" t="s">
        <v>80</v>
      </c>
      <c r="BK255" s="220">
        <f>ROUND(I255*H255,2)</f>
        <v>0</v>
      </c>
      <c r="BL255" s="20" t="s">
        <v>145</v>
      </c>
      <c r="BM255" s="219" t="s">
        <v>350</v>
      </c>
    </row>
    <row r="256" spans="1:47" s="2" customFormat="1" ht="12">
      <c r="A256" s="41"/>
      <c r="B256" s="42"/>
      <c r="C256" s="43"/>
      <c r="D256" s="221" t="s">
        <v>147</v>
      </c>
      <c r="E256" s="43"/>
      <c r="F256" s="222" t="s">
        <v>351</v>
      </c>
      <c r="G256" s="43"/>
      <c r="H256" s="43"/>
      <c r="I256" s="223"/>
      <c r="J256" s="43"/>
      <c r="K256" s="43"/>
      <c r="L256" s="47"/>
      <c r="M256" s="224"/>
      <c r="N256" s="225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147</v>
      </c>
      <c r="AU256" s="20" t="s">
        <v>138</v>
      </c>
    </row>
    <row r="257" spans="1:51" s="13" customFormat="1" ht="12">
      <c r="A257" s="13"/>
      <c r="B257" s="226"/>
      <c r="C257" s="227"/>
      <c r="D257" s="221" t="s">
        <v>149</v>
      </c>
      <c r="E257" s="228" t="s">
        <v>19</v>
      </c>
      <c r="F257" s="229" t="s">
        <v>162</v>
      </c>
      <c r="G257" s="227"/>
      <c r="H257" s="228" t="s">
        <v>19</v>
      </c>
      <c r="I257" s="230"/>
      <c r="J257" s="227"/>
      <c r="K257" s="227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149</v>
      </c>
      <c r="AU257" s="235" t="s">
        <v>138</v>
      </c>
      <c r="AV257" s="13" t="s">
        <v>80</v>
      </c>
      <c r="AW257" s="13" t="s">
        <v>33</v>
      </c>
      <c r="AX257" s="13" t="s">
        <v>72</v>
      </c>
      <c r="AY257" s="235" t="s">
        <v>137</v>
      </c>
    </row>
    <row r="258" spans="1:51" s="14" customFormat="1" ht="12">
      <c r="A258" s="14"/>
      <c r="B258" s="236"/>
      <c r="C258" s="237"/>
      <c r="D258" s="221" t="s">
        <v>149</v>
      </c>
      <c r="E258" s="238" t="s">
        <v>19</v>
      </c>
      <c r="F258" s="239" t="s">
        <v>233</v>
      </c>
      <c r="G258" s="237"/>
      <c r="H258" s="240">
        <v>3.348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149</v>
      </c>
      <c r="AU258" s="246" t="s">
        <v>138</v>
      </c>
      <c r="AV258" s="14" t="s">
        <v>82</v>
      </c>
      <c r="AW258" s="14" t="s">
        <v>33</v>
      </c>
      <c r="AX258" s="14" t="s">
        <v>72</v>
      </c>
      <c r="AY258" s="246" t="s">
        <v>137</v>
      </c>
    </row>
    <row r="259" spans="1:51" s="15" customFormat="1" ht="12">
      <c r="A259" s="15"/>
      <c r="B259" s="247"/>
      <c r="C259" s="248"/>
      <c r="D259" s="221" t="s">
        <v>149</v>
      </c>
      <c r="E259" s="249" t="s">
        <v>19</v>
      </c>
      <c r="F259" s="250" t="s">
        <v>154</v>
      </c>
      <c r="G259" s="248"/>
      <c r="H259" s="251">
        <v>3.348</v>
      </c>
      <c r="I259" s="252"/>
      <c r="J259" s="248"/>
      <c r="K259" s="248"/>
      <c r="L259" s="253"/>
      <c r="M259" s="254"/>
      <c r="N259" s="255"/>
      <c r="O259" s="255"/>
      <c r="P259" s="255"/>
      <c r="Q259" s="255"/>
      <c r="R259" s="255"/>
      <c r="S259" s="255"/>
      <c r="T259" s="25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7" t="s">
        <v>149</v>
      </c>
      <c r="AU259" s="257" t="s">
        <v>138</v>
      </c>
      <c r="AV259" s="15" t="s">
        <v>145</v>
      </c>
      <c r="AW259" s="15" t="s">
        <v>33</v>
      </c>
      <c r="AX259" s="15" t="s">
        <v>80</v>
      </c>
      <c r="AY259" s="257" t="s">
        <v>137</v>
      </c>
    </row>
    <row r="260" spans="1:65" s="2" customFormat="1" ht="16.5" customHeight="1">
      <c r="A260" s="41"/>
      <c r="B260" s="42"/>
      <c r="C260" s="208" t="s">
        <v>352</v>
      </c>
      <c r="D260" s="208" t="s">
        <v>140</v>
      </c>
      <c r="E260" s="209" t="s">
        <v>353</v>
      </c>
      <c r="F260" s="210" t="s">
        <v>354</v>
      </c>
      <c r="G260" s="211" t="s">
        <v>157</v>
      </c>
      <c r="H260" s="212">
        <v>82.994</v>
      </c>
      <c r="I260" s="213"/>
      <c r="J260" s="214">
        <f>ROUND(I260*H260,2)</f>
        <v>0</v>
      </c>
      <c r="K260" s="210" t="s">
        <v>144</v>
      </c>
      <c r="L260" s="47"/>
      <c r="M260" s="215" t="s">
        <v>19</v>
      </c>
      <c r="N260" s="216" t="s">
        <v>43</v>
      </c>
      <c r="O260" s="87"/>
      <c r="P260" s="217">
        <f>O260*H260</f>
        <v>0</v>
      </c>
      <c r="Q260" s="217">
        <v>0</v>
      </c>
      <c r="R260" s="217">
        <f>Q260*H260</f>
        <v>0</v>
      </c>
      <c r="S260" s="217">
        <v>0.054</v>
      </c>
      <c r="T260" s="218">
        <f>S260*H260</f>
        <v>4.481676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9" t="s">
        <v>145</v>
      </c>
      <c r="AT260" s="219" t="s">
        <v>140</v>
      </c>
      <c r="AU260" s="219" t="s">
        <v>138</v>
      </c>
      <c r="AY260" s="20" t="s">
        <v>137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20" t="s">
        <v>80</v>
      </c>
      <c r="BK260" s="220">
        <f>ROUND(I260*H260,2)</f>
        <v>0</v>
      </c>
      <c r="BL260" s="20" t="s">
        <v>145</v>
      </c>
      <c r="BM260" s="219" t="s">
        <v>355</v>
      </c>
    </row>
    <row r="261" spans="1:47" s="2" customFormat="1" ht="12">
      <c r="A261" s="41"/>
      <c r="B261" s="42"/>
      <c r="C261" s="43"/>
      <c r="D261" s="221" t="s">
        <v>147</v>
      </c>
      <c r="E261" s="43"/>
      <c r="F261" s="222" t="s">
        <v>356</v>
      </c>
      <c r="G261" s="43"/>
      <c r="H261" s="43"/>
      <c r="I261" s="223"/>
      <c r="J261" s="43"/>
      <c r="K261" s="43"/>
      <c r="L261" s="47"/>
      <c r="M261" s="224"/>
      <c r="N261" s="225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147</v>
      </c>
      <c r="AU261" s="20" t="s">
        <v>138</v>
      </c>
    </row>
    <row r="262" spans="1:51" s="13" customFormat="1" ht="12">
      <c r="A262" s="13"/>
      <c r="B262" s="226"/>
      <c r="C262" s="227"/>
      <c r="D262" s="221" t="s">
        <v>149</v>
      </c>
      <c r="E262" s="228" t="s">
        <v>19</v>
      </c>
      <c r="F262" s="229" t="s">
        <v>357</v>
      </c>
      <c r="G262" s="227"/>
      <c r="H262" s="228" t="s">
        <v>19</v>
      </c>
      <c r="I262" s="230"/>
      <c r="J262" s="227"/>
      <c r="K262" s="227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149</v>
      </c>
      <c r="AU262" s="235" t="s">
        <v>138</v>
      </c>
      <c r="AV262" s="13" t="s">
        <v>80</v>
      </c>
      <c r="AW262" s="13" t="s">
        <v>33</v>
      </c>
      <c r="AX262" s="13" t="s">
        <v>72</v>
      </c>
      <c r="AY262" s="235" t="s">
        <v>137</v>
      </c>
    </row>
    <row r="263" spans="1:51" s="14" customFormat="1" ht="12">
      <c r="A263" s="14"/>
      <c r="B263" s="236"/>
      <c r="C263" s="237"/>
      <c r="D263" s="221" t="s">
        <v>149</v>
      </c>
      <c r="E263" s="238" t="s">
        <v>19</v>
      </c>
      <c r="F263" s="239" t="s">
        <v>358</v>
      </c>
      <c r="G263" s="237"/>
      <c r="H263" s="240">
        <v>20.866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149</v>
      </c>
      <c r="AU263" s="246" t="s">
        <v>138</v>
      </c>
      <c r="AV263" s="14" t="s">
        <v>82</v>
      </c>
      <c r="AW263" s="14" t="s">
        <v>33</v>
      </c>
      <c r="AX263" s="14" t="s">
        <v>72</v>
      </c>
      <c r="AY263" s="246" t="s">
        <v>137</v>
      </c>
    </row>
    <row r="264" spans="1:51" s="13" customFormat="1" ht="12">
      <c r="A264" s="13"/>
      <c r="B264" s="226"/>
      <c r="C264" s="227"/>
      <c r="D264" s="221" t="s">
        <v>149</v>
      </c>
      <c r="E264" s="228" t="s">
        <v>19</v>
      </c>
      <c r="F264" s="229" t="s">
        <v>359</v>
      </c>
      <c r="G264" s="227"/>
      <c r="H264" s="228" t="s">
        <v>19</v>
      </c>
      <c r="I264" s="230"/>
      <c r="J264" s="227"/>
      <c r="K264" s="227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149</v>
      </c>
      <c r="AU264" s="235" t="s">
        <v>138</v>
      </c>
      <c r="AV264" s="13" t="s">
        <v>80</v>
      </c>
      <c r="AW264" s="13" t="s">
        <v>33</v>
      </c>
      <c r="AX264" s="13" t="s">
        <v>72</v>
      </c>
      <c r="AY264" s="235" t="s">
        <v>137</v>
      </c>
    </row>
    <row r="265" spans="1:51" s="14" customFormat="1" ht="12">
      <c r="A265" s="14"/>
      <c r="B265" s="236"/>
      <c r="C265" s="237"/>
      <c r="D265" s="221" t="s">
        <v>149</v>
      </c>
      <c r="E265" s="238" t="s">
        <v>19</v>
      </c>
      <c r="F265" s="239" t="s">
        <v>360</v>
      </c>
      <c r="G265" s="237"/>
      <c r="H265" s="240">
        <v>30.845</v>
      </c>
      <c r="I265" s="241"/>
      <c r="J265" s="237"/>
      <c r="K265" s="237"/>
      <c r="L265" s="242"/>
      <c r="M265" s="243"/>
      <c r="N265" s="244"/>
      <c r="O265" s="244"/>
      <c r="P265" s="244"/>
      <c r="Q265" s="244"/>
      <c r="R265" s="244"/>
      <c r="S265" s="244"/>
      <c r="T265" s="24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6" t="s">
        <v>149</v>
      </c>
      <c r="AU265" s="246" t="s">
        <v>138</v>
      </c>
      <c r="AV265" s="14" t="s">
        <v>82</v>
      </c>
      <c r="AW265" s="14" t="s">
        <v>33</v>
      </c>
      <c r="AX265" s="14" t="s">
        <v>72</v>
      </c>
      <c r="AY265" s="246" t="s">
        <v>137</v>
      </c>
    </row>
    <row r="266" spans="1:51" s="13" customFormat="1" ht="12">
      <c r="A266" s="13"/>
      <c r="B266" s="226"/>
      <c r="C266" s="227"/>
      <c r="D266" s="221" t="s">
        <v>149</v>
      </c>
      <c r="E266" s="228" t="s">
        <v>19</v>
      </c>
      <c r="F266" s="229" t="s">
        <v>361</v>
      </c>
      <c r="G266" s="227"/>
      <c r="H266" s="228" t="s">
        <v>19</v>
      </c>
      <c r="I266" s="230"/>
      <c r="J266" s="227"/>
      <c r="K266" s="227"/>
      <c r="L266" s="231"/>
      <c r="M266" s="232"/>
      <c r="N266" s="233"/>
      <c r="O266" s="233"/>
      <c r="P266" s="233"/>
      <c r="Q266" s="233"/>
      <c r="R266" s="233"/>
      <c r="S266" s="233"/>
      <c r="T266" s="23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5" t="s">
        <v>149</v>
      </c>
      <c r="AU266" s="235" t="s">
        <v>138</v>
      </c>
      <c r="AV266" s="13" t="s">
        <v>80</v>
      </c>
      <c r="AW266" s="13" t="s">
        <v>33</v>
      </c>
      <c r="AX266" s="13" t="s">
        <v>72</v>
      </c>
      <c r="AY266" s="235" t="s">
        <v>137</v>
      </c>
    </row>
    <row r="267" spans="1:51" s="14" customFormat="1" ht="12">
      <c r="A267" s="14"/>
      <c r="B267" s="236"/>
      <c r="C267" s="237"/>
      <c r="D267" s="221" t="s">
        <v>149</v>
      </c>
      <c r="E267" s="238" t="s">
        <v>19</v>
      </c>
      <c r="F267" s="239" t="s">
        <v>362</v>
      </c>
      <c r="G267" s="237"/>
      <c r="H267" s="240">
        <v>31.283</v>
      </c>
      <c r="I267" s="241"/>
      <c r="J267" s="237"/>
      <c r="K267" s="237"/>
      <c r="L267" s="242"/>
      <c r="M267" s="243"/>
      <c r="N267" s="244"/>
      <c r="O267" s="244"/>
      <c r="P267" s="244"/>
      <c r="Q267" s="244"/>
      <c r="R267" s="244"/>
      <c r="S267" s="244"/>
      <c r="T267" s="24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6" t="s">
        <v>149</v>
      </c>
      <c r="AU267" s="246" t="s">
        <v>138</v>
      </c>
      <c r="AV267" s="14" t="s">
        <v>82</v>
      </c>
      <c r="AW267" s="14" t="s">
        <v>33</v>
      </c>
      <c r="AX267" s="14" t="s">
        <v>72</v>
      </c>
      <c r="AY267" s="246" t="s">
        <v>137</v>
      </c>
    </row>
    <row r="268" spans="1:51" s="15" customFormat="1" ht="12">
      <c r="A268" s="15"/>
      <c r="B268" s="247"/>
      <c r="C268" s="248"/>
      <c r="D268" s="221" t="s">
        <v>149</v>
      </c>
      <c r="E268" s="249" t="s">
        <v>19</v>
      </c>
      <c r="F268" s="250" t="s">
        <v>154</v>
      </c>
      <c r="G268" s="248"/>
      <c r="H268" s="251">
        <v>82.994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7" t="s">
        <v>149</v>
      </c>
      <c r="AU268" s="257" t="s">
        <v>138</v>
      </c>
      <c r="AV268" s="15" t="s">
        <v>145</v>
      </c>
      <c r="AW268" s="15" t="s">
        <v>33</v>
      </c>
      <c r="AX268" s="15" t="s">
        <v>80</v>
      </c>
      <c r="AY268" s="257" t="s">
        <v>137</v>
      </c>
    </row>
    <row r="269" spans="1:65" s="2" customFormat="1" ht="16.5" customHeight="1">
      <c r="A269" s="41"/>
      <c r="B269" s="42"/>
      <c r="C269" s="208" t="s">
        <v>363</v>
      </c>
      <c r="D269" s="208" t="s">
        <v>140</v>
      </c>
      <c r="E269" s="209" t="s">
        <v>364</v>
      </c>
      <c r="F269" s="210" t="s">
        <v>365</v>
      </c>
      <c r="G269" s="211" t="s">
        <v>157</v>
      </c>
      <c r="H269" s="212">
        <v>7.706</v>
      </c>
      <c r="I269" s="213"/>
      <c r="J269" s="214">
        <f>ROUND(I269*H269,2)</f>
        <v>0</v>
      </c>
      <c r="K269" s="210" t="s">
        <v>144</v>
      </c>
      <c r="L269" s="47"/>
      <c r="M269" s="215" t="s">
        <v>19</v>
      </c>
      <c r="N269" s="216" t="s">
        <v>43</v>
      </c>
      <c r="O269" s="87"/>
      <c r="P269" s="217">
        <f>O269*H269</f>
        <v>0</v>
      </c>
      <c r="Q269" s="217">
        <v>0</v>
      </c>
      <c r="R269" s="217">
        <f>Q269*H269</f>
        <v>0</v>
      </c>
      <c r="S269" s="217">
        <v>0.067</v>
      </c>
      <c r="T269" s="218">
        <f>S269*H269</f>
        <v>0.516302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19" t="s">
        <v>145</v>
      </c>
      <c r="AT269" s="219" t="s">
        <v>140</v>
      </c>
      <c r="AU269" s="219" t="s">
        <v>138</v>
      </c>
      <c r="AY269" s="20" t="s">
        <v>137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20" t="s">
        <v>80</v>
      </c>
      <c r="BK269" s="220">
        <f>ROUND(I269*H269,2)</f>
        <v>0</v>
      </c>
      <c r="BL269" s="20" t="s">
        <v>145</v>
      </c>
      <c r="BM269" s="219" t="s">
        <v>366</v>
      </c>
    </row>
    <row r="270" spans="1:47" s="2" customFormat="1" ht="12">
      <c r="A270" s="41"/>
      <c r="B270" s="42"/>
      <c r="C270" s="43"/>
      <c r="D270" s="221" t="s">
        <v>147</v>
      </c>
      <c r="E270" s="43"/>
      <c r="F270" s="222" t="s">
        <v>367</v>
      </c>
      <c r="G270" s="43"/>
      <c r="H270" s="43"/>
      <c r="I270" s="223"/>
      <c r="J270" s="43"/>
      <c r="K270" s="43"/>
      <c r="L270" s="47"/>
      <c r="M270" s="224"/>
      <c r="N270" s="225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147</v>
      </c>
      <c r="AU270" s="20" t="s">
        <v>138</v>
      </c>
    </row>
    <row r="271" spans="1:51" s="13" customFormat="1" ht="12">
      <c r="A271" s="13"/>
      <c r="B271" s="226"/>
      <c r="C271" s="227"/>
      <c r="D271" s="221" t="s">
        <v>149</v>
      </c>
      <c r="E271" s="228" t="s">
        <v>19</v>
      </c>
      <c r="F271" s="229" t="s">
        <v>368</v>
      </c>
      <c r="G271" s="227"/>
      <c r="H271" s="228" t="s">
        <v>19</v>
      </c>
      <c r="I271" s="230"/>
      <c r="J271" s="227"/>
      <c r="K271" s="227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149</v>
      </c>
      <c r="AU271" s="235" t="s">
        <v>138</v>
      </c>
      <c r="AV271" s="13" t="s">
        <v>80</v>
      </c>
      <c r="AW271" s="13" t="s">
        <v>33</v>
      </c>
      <c r="AX271" s="13" t="s">
        <v>72</v>
      </c>
      <c r="AY271" s="235" t="s">
        <v>137</v>
      </c>
    </row>
    <row r="272" spans="1:51" s="14" customFormat="1" ht="12">
      <c r="A272" s="14"/>
      <c r="B272" s="236"/>
      <c r="C272" s="237"/>
      <c r="D272" s="221" t="s">
        <v>149</v>
      </c>
      <c r="E272" s="238" t="s">
        <v>19</v>
      </c>
      <c r="F272" s="239" t="s">
        <v>369</v>
      </c>
      <c r="G272" s="237"/>
      <c r="H272" s="240">
        <v>7.706</v>
      </c>
      <c r="I272" s="241"/>
      <c r="J272" s="237"/>
      <c r="K272" s="237"/>
      <c r="L272" s="242"/>
      <c r="M272" s="243"/>
      <c r="N272" s="244"/>
      <c r="O272" s="244"/>
      <c r="P272" s="244"/>
      <c r="Q272" s="244"/>
      <c r="R272" s="244"/>
      <c r="S272" s="244"/>
      <c r="T272" s="24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6" t="s">
        <v>149</v>
      </c>
      <c r="AU272" s="246" t="s">
        <v>138</v>
      </c>
      <c r="AV272" s="14" t="s">
        <v>82</v>
      </c>
      <c r="AW272" s="14" t="s">
        <v>33</v>
      </c>
      <c r="AX272" s="14" t="s">
        <v>72</v>
      </c>
      <c r="AY272" s="246" t="s">
        <v>137</v>
      </c>
    </row>
    <row r="273" spans="1:51" s="15" customFormat="1" ht="12">
      <c r="A273" s="15"/>
      <c r="B273" s="247"/>
      <c r="C273" s="248"/>
      <c r="D273" s="221" t="s">
        <v>149</v>
      </c>
      <c r="E273" s="249" t="s">
        <v>19</v>
      </c>
      <c r="F273" s="250" t="s">
        <v>154</v>
      </c>
      <c r="G273" s="248"/>
      <c r="H273" s="251">
        <v>7.706</v>
      </c>
      <c r="I273" s="252"/>
      <c r="J273" s="248"/>
      <c r="K273" s="248"/>
      <c r="L273" s="253"/>
      <c r="M273" s="254"/>
      <c r="N273" s="255"/>
      <c r="O273" s="255"/>
      <c r="P273" s="255"/>
      <c r="Q273" s="255"/>
      <c r="R273" s="255"/>
      <c r="S273" s="255"/>
      <c r="T273" s="25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7" t="s">
        <v>149</v>
      </c>
      <c r="AU273" s="257" t="s">
        <v>138</v>
      </c>
      <c r="AV273" s="15" t="s">
        <v>145</v>
      </c>
      <c r="AW273" s="15" t="s">
        <v>33</v>
      </c>
      <c r="AX273" s="15" t="s">
        <v>80</v>
      </c>
      <c r="AY273" s="257" t="s">
        <v>137</v>
      </c>
    </row>
    <row r="274" spans="1:65" s="2" customFormat="1" ht="16.5" customHeight="1">
      <c r="A274" s="41"/>
      <c r="B274" s="42"/>
      <c r="C274" s="208" t="s">
        <v>370</v>
      </c>
      <c r="D274" s="208" t="s">
        <v>140</v>
      </c>
      <c r="E274" s="209" t="s">
        <v>371</v>
      </c>
      <c r="F274" s="210" t="s">
        <v>372</v>
      </c>
      <c r="G274" s="211" t="s">
        <v>157</v>
      </c>
      <c r="H274" s="212">
        <v>9.274</v>
      </c>
      <c r="I274" s="213"/>
      <c r="J274" s="214">
        <f>ROUND(I274*H274,2)</f>
        <v>0</v>
      </c>
      <c r="K274" s="210" t="s">
        <v>144</v>
      </c>
      <c r="L274" s="47"/>
      <c r="M274" s="215" t="s">
        <v>19</v>
      </c>
      <c r="N274" s="216" t="s">
        <v>43</v>
      </c>
      <c r="O274" s="87"/>
      <c r="P274" s="217">
        <f>O274*H274</f>
        <v>0</v>
      </c>
      <c r="Q274" s="217">
        <v>0</v>
      </c>
      <c r="R274" s="217">
        <f>Q274*H274</f>
        <v>0</v>
      </c>
      <c r="S274" s="217">
        <v>0.051</v>
      </c>
      <c r="T274" s="218">
        <f>S274*H274</f>
        <v>0.47297399999999995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19" t="s">
        <v>145</v>
      </c>
      <c r="AT274" s="219" t="s">
        <v>140</v>
      </c>
      <c r="AU274" s="219" t="s">
        <v>138</v>
      </c>
      <c r="AY274" s="20" t="s">
        <v>137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20" t="s">
        <v>80</v>
      </c>
      <c r="BK274" s="220">
        <f>ROUND(I274*H274,2)</f>
        <v>0</v>
      </c>
      <c r="BL274" s="20" t="s">
        <v>145</v>
      </c>
      <c r="BM274" s="219" t="s">
        <v>373</v>
      </c>
    </row>
    <row r="275" spans="1:47" s="2" customFormat="1" ht="12">
      <c r="A275" s="41"/>
      <c r="B275" s="42"/>
      <c r="C275" s="43"/>
      <c r="D275" s="221" t="s">
        <v>147</v>
      </c>
      <c r="E275" s="43"/>
      <c r="F275" s="222" t="s">
        <v>374</v>
      </c>
      <c r="G275" s="43"/>
      <c r="H275" s="43"/>
      <c r="I275" s="223"/>
      <c r="J275" s="43"/>
      <c r="K275" s="43"/>
      <c r="L275" s="47"/>
      <c r="M275" s="224"/>
      <c r="N275" s="225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147</v>
      </c>
      <c r="AU275" s="20" t="s">
        <v>138</v>
      </c>
    </row>
    <row r="276" spans="1:51" s="13" customFormat="1" ht="12">
      <c r="A276" s="13"/>
      <c r="B276" s="226"/>
      <c r="C276" s="227"/>
      <c r="D276" s="221" t="s">
        <v>149</v>
      </c>
      <c r="E276" s="228" t="s">
        <v>19</v>
      </c>
      <c r="F276" s="229" t="s">
        <v>375</v>
      </c>
      <c r="G276" s="227"/>
      <c r="H276" s="228" t="s">
        <v>19</v>
      </c>
      <c r="I276" s="230"/>
      <c r="J276" s="227"/>
      <c r="K276" s="227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149</v>
      </c>
      <c r="AU276" s="235" t="s">
        <v>138</v>
      </c>
      <c r="AV276" s="13" t="s">
        <v>80</v>
      </c>
      <c r="AW276" s="13" t="s">
        <v>33</v>
      </c>
      <c r="AX276" s="13" t="s">
        <v>72</v>
      </c>
      <c r="AY276" s="235" t="s">
        <v>137</v>
      </c>
    </row>
    <row r="277" spans="1:51" s="14" customFormat="1" ht="12">
      <c r="A277" s="14"/>
      <c r="B277" s="236"/>
      <c r="C277" s="237"/>
      <c r="D277" s="221" t="s">
        <v>149</v>
      </c>
      <c r="E277" s="238" t="s">
        <v>19</v>
      </c>
      <c r="F277" s="239" t="s">
        <v>376</v>
      </c>
      <c r="G277" s="237"/>
      <c r="H277" s="240">
        <v>9.274</v>
      </c>
      <c r="I277" s="241"/>
      <c r="J277" s="237"/>
      <c r="K277" s="237"/>
      <c r="L277" s="242"/>
      <c r="M277" s="243"/>
      <c r="N277" s="244"/>
      <c r="O277" s="244"/>
      <c r="P277" s="244"/>
      <c r="Q277" s="244"/>
      <c r="R277" s="244"/>
      <c r="S277" s="244"/>
      <c r="T277" s="24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6" t="s">
        <v>149</v>
      </c>
      <c r="AU277" s="246" t="s">
        <v>138</v>
      </c>
      <c r="AV277" s="14" t="s">
        <v>82</v>
      </c>
      <c r="AW277" s="14" t="s">
        <v>33</v>
      </c>
      <c r="AX277" s="14" t="s">
        <v>72</v>
      </c>
      <c r="AY277" s="246" t="s">
        <v>137</v>
      </c>
    </row>
    <row r="278" spans="1:51" s="15" customFormat="1" ht="12">
      <c r="A278" s="15"/>
      <c r="B278" s="247"/>
      <c r="C278" s="248"/>
      <c r="D278" s="221" t="s">
        <v>149</v>
      </c>
      <c r="E278" s="249" t="s">
        <v>19</v>
      </c>
      <c r="F278" s="250" t="s">
        <v>154</v>
      </c>
      <c r="G278" s="248"/>
      <c r="H278" s="251">
        <v>9.274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7" t="s">
        <v>149</v>
      </c>
      <c r="AU278" s="257" t="s">
        <v>138</v>
      </c>
      <c r="AV278" s="15" t="s">
        <v>145</v>
      </c>
      <c r="AW278" s="15" t="s">
        <v>33</v>
      </c>
      <c r="AX278" s="15" t="s">
        <v>80</v>
      </c>
      <c r="AY278" s="257" t="s">
        <v>137</v>
      </c>
    </row>
    <row r="279" spans="1:63" s="12" customFormat="1" ht="20.85" customHeight="1">
      <c r="A279" s="12"/>
      <c r="B279" s="192"/>
      <c r="C279" s="193"/>
      <c r="D279" s="194" t="s">
        <v>71</v>
      </c>
      <c r="E279" s="206" t="s">
        <v>377</v>
      </c>
      <c r="F279" s="206" t="s">
        <v>378</v>
      </c>
      <c r="G279" s="193"/>
      <c r="H279" s="193"/>
      <c r="I279" s="196"/>
      <c r="J279" s="207">
        <f>BK279</f>
        <v>0</v>
      </c>
      <c r="K279" s="193"/>
      <c r="L279" s="198"/>
      <c r="M279" s="199"/>
      <c r="N279" s="200"/>
      <c r="O279" s="200"/>
      <c r="P279" s="201">
        <f>SUM(P280:P285)</f>
        <v>0</v>
      </c>
      <c r="Q279" s="200"/>
      <c r="R279" s="201">
        <f>SUM(R280:R285)</f>
        <v>0</v>
      </c>
      <c r="S279" s="200"/>
      <c r="T279" s="202">
        <f>SUM(T280:T285)</f>
        <v>0.96187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3" t="s">
        <v>80</v>
      </c>
      <c r="AT279" s="204" t="s">
        <v>71</v>
      </c>
      <c r="AU279" s="204" t="s">
        <v>82</v>
      </c>
      <c r="AY279" s="203" t="s">
        <v>137</v>
      </c>
      <c r="BK279" s="205">
        <f>SUM(BK280:BK285)</f>
        <v>0</v>
      </c>
    </row>
    <row r="280" spans="1:65" s="2" customFormat="1" ht="16.5" customHeight="1">
      <c r="A280" s="41"/>
      <c r="B280" s="42"/>
      <c r="C280" s="208" t="s">
        <v>379</v>
      </c>
      <c r="D280" s="208" t="s">
        <v>140</v>
      </c>
      <c r="E280" s="209" t="s">
        <v>380</v>
      </c>
      <c r="F280" s="210" t="s">
        <v>381</v>
      </c>
      <c r="G280" s="211" t="s">
        <v>253</v>
      </c>
      <c r="H280" s="212">
        <v>19.63</v>
      </c>
      <c r="I280" s="213"/>
      <c r="J280" s="214">
        <f>ROUND(I280*H280,2)</f>
        <v>0</v>
      </c>
      <c r="K280" s="210" t="s">
        <v>144</v>
      </c>
      <c r="L280" s="47"/>
      <c r="M280" s="215" t="s">
        <v>19</v>
      </c>
      <c r="N280" s="216" t="s">
        <v>43</v>
      </c>
      <c r="O280" s="87"/>
      <c r="P280" s="217">
        <f>O280*H280</f>
        <v>0</v>
      </c>
      <c r="Q280" s="217">
        <v>0</v>
      </c>
      <c r="R280" s="217">
        <f>Q280*H280</f>
        <v>0</v>
      </c>
      <c r="S280" s="217">
        <v>0.009</v>
      </c>
      <c r="T280" s="218">
        <f>S280*H280</f>
        <v>0.17666999999999997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19" t="s">
        <v>145</v>
      </c>
      <c r="AT280" s="219" t="s">
        <v>140</v>
      </c>
      <c r="AU280" s="219" t="s">
        <v>138</v>
      </c>
      <c r="AY280" s="20" t="s">
        <v>137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20" t="s">
        <v>80</v>
      </c>
      <c r="BK280" s="220">
        <f>ROUND(I280*H280,2)</f>
        <v>0</v>
      </c>
      <c r="BL280" s="20" t="s">
        <v>145</v>
      </c>
      <c r="BM280" s="219" t="s">
        <v>382</v>
      </c>
    </row>
    <row r="281" spans="1:47" s="2" customFormat="1" ht="12">
      <c r="A281" s="41"/>
      <c r="B281" s="42"/>
      <c r="C281" s="43"/>
      <c r="D281" s="221" t="s">
        <v>147</v>
      </c>
      <c r="E281" s="43"/>
      <c r="F281" s="222" t="s">
        <v>383</v>
      </c>
      <c r="G281" s="43"/>
      <c r="H281" s="43"/>
      <c r="I281" s="223"/>
      <c r="J281" s="43"/>
      <c r="K281" s="43"/>
      <c r="L281" s="47"/>
      <c r="M281" s="224"/>
      <c r="N281" s="225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147</v>
      </c>
      <c r="AU281" s="20" t="s">
        <v>138</v>
      </c>
    </row>
    <row r="282" spans="1:51" s="14" customFormat="1" ht="12">
      <c r="A282" s="14"/>
      <c r="B282" s="236"/>
      <c r="C282" s="237"/>
      <c r="D282" s="221" t="s">
        <v>149</v>
      </c>
      <c r="E282" s="238" t="s">
        <v>19</v>
      </c>
      <c r="F282" s="239" t="s">
        <v>384</v>
      </c>
      <c r="G282" s="237"/>
      <c r="H282" s="240">
        <v>19.63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6" t="s">
        <v>149</v>
      </c>
      <c r="AU282" s="246" t="s">
        <v>138</v>
      </c>
      <c r="AV282" s="14" t="s">
        <v>82</v>
      </c>
      <c r="AW282" s="14" t="s">
        <v>33</v>
      </c>
      <c r="AX282" s="14" t="s">
        <v>80</v>
      </c>
      <c r="AY282" s="246" t="s">
        <v>137</v>
      </c>
    </row>
    <row r="283" spans="1:65" s="2" customFormat="1" ht="16.5" customHeight="1">
      <c r="A283" s="41"/>
      <c r="B283" s="42"/>
      <c r="C283" s="208" t="s">
        <v>385</v>
      </c>
      <c r="D283" s="208" t="s">
        <v>140</v>
      </c>
      <c r="E283" s="209" t="s">
        <v>386</v>
      </c>
      <c r="F283" s="210" t="s">
        <v>387</v>
      </c>
      <c r="G283" s="211" t="s">
        <v>253</v>
      </c>
      <c r="H283" s="212">
        <v>19.63</v>
      </c>
      <c r="I283" s="213"/>
      <c r="J283" s="214">
        <f>ROUND(I283*H283,2)</f>
        <v>0</v>
      </c>
      <c r="K283" s="210" t="s">
        <v>144</v>
      </c>
      <c r="L283" s="47"/>
      <c r="M283" s="215" t="s">
        <v>19</v>
      </c>
      <c r="N283" s="216" t="s">
        <v>43</v>
      </c>
      <c r="O283" s="87"/>
      <c r="P283" s="217">
        <f>O283*H283</f>
        <v>0</v>
      </c>
      <c r="Q283" s="217">
        <v>0</v>
      </c>
      <c r="R283" s="217">
        <f>Q283*H283</f>
        <v>0</v>
      </c>
      <c r="S283" s="217">
        <v>0.04</v>
      </c>
      <c r="T283" s="218">
        <f>S283*H283</f>
        <v>0.7852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9" t="s">
        <v>145</v>
      </c>
      <c r="AT283" s="219" t="s">
        <v>140</v>
      </c>
      <c r="AU283" s="219" t="s">
        <v>138</v>
      </c>
      <c r="AY283" s="20" t="s">
        <v>137</v>
      </c>
      <c r="BE283" s="220">
        <f>IF(N283="základní",J283,0)</f>
        <v>0</v>
      </c>
      <c r="BF283" s="220">
        <f>IF(N283="snížená",J283,0)</f>
        <v>0</v>
      </c>
      <c r="BG283" s="220">
        <f>IF(N283="zákl. přenesená",J283,0)</f>
        <v>0</v>
      </c>
      <c r="BH283" s="220">
        <f>IF(N283="sníž. přenesená",J283,0)</f>
        <v>0</v>
      </c>
      <c r="BI283" s="220">
        <f>IF(N283="nulová",J283,0)</f>
        <v>0</v>
      </c>
      <c r="BJ283" s="20" t="s">
        <v>80</v>
      </c>
      <c r="BK283" s="220">
        <f>ROUND(I283*H283,2)</f>
        <v>0</v>
      </c>
      <c r="BL283" s="20" t="s">
        <v>145</v>
      </c>
      <c r="BM283" s="219" t="s">
        <v>388</v>
      </c>
    </row>
    <row r="284" spans="1:47" s="2" customFormat="1" ht="12">
      <c r="A284" s="41"/>
      <c r="B284" s="42"/>
      <c r="C284" s="43"/>
      <c r="D284" s="221" t="s">
        <v>147</v>
      </c>
      <c r="E284" s="43"/>
      <c r="F284" s="222" t="s">
        <v>389</v>
      </c>
      <c r="G284" s="43"/>
      <c r="H284" s="43"/>
      <c r="I284" s="223"/>
      <c r="J284" s="43"/>
      <c r="K284" s="43"/>
      <c r="L284" s="47"/>
      <c r="M284" s="224"/>
      <c r="N284" s="225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147</v>
      </c>
      <c r="AU284" s="20" t="s">
        <v>138</v>
      </c>
    </row>
    <row r="285" spans="1:51" s="14" customFormat="1" ht="12">
      <c r="A285" s="14"/>
      <c r="B285" s="236"/>
      <c r="C285" s="237"/>
      <c r="D285" s="221" t="s">
        <v>149</v>
      </c>
      <c r="E285" s="238" t="s">
        <v>19</v>
      </c>
      <c r="F285" s="239" t="s">
        <v>384</v>
      </c>
      <c r="G285" s="237"/>
      <c r="H285" s="240">
        <v>19.63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149</v>
      </c>
      <c r="AU285" s="246" t="s">
        <v>138</v>
      </c>
      <c r="AV285" s="14" t="s">
        <v>82</v>
      </c>
      <c r="AW285" s="14" t="s">
        <v>33</v>
      </c>
      <c r="AX285" s="14" t="s">
        <v>80</v>
      </c>
      <c r="AY285" s="246" t="s">
        <v>137</v>
      </c>
    </row>
    <row r="286" spans="1:63" s="12" customFormat="1" ht="20.85" customHeight="1">
      <c r="A286" s="12"/>
      <c r="B286" s="192"/>
      <c r="C286" s="193"/>
      <c r="D286" s="194" t="s">
        <v>71</v>
      </c>
      <c r="E286" s="206" t="s">
        <v>390</v>
      </c>
      <c r="F286" s="206" t="s">
        <v>391</v>
      </c>
      <c r="G286" s="193"/>
      <c r="H286" s="193"/>
      <c r="I286" s="196"/>
      <c r="J286" s="207">
        <f>BK286</f>
        <v>0</v>
      </c>
      <c r="K286" s="193"/>
      <c r="L286" s="198"/>
      <c r="M286" s="199"/>
      <c r="N286" s="200"/>
      <c r="O286" s="200"/>
      <c r="P286" s="201">
        <f>SUM(P287:P310)</f>
        <v>0</v>
      </c>
      <c r="Q286" s="200"/>
      <c r="R286" s="201">
        <f>SUM(R287:R310)</f>
        <v>2.9468656400000004</v>
      </c>
      <c r="S286" s="200"/>
      <c r="T286" s="202">
        <f>SUM(T287:T310)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3" t="s">
        <v>80</v>
      </c>
      <c r="AT286" s="204" t="s">
        <v>71</v>
      </c>
      <c r="AU286" s="204" t="s">
        <v>82</v>
      </c>
      <c r="AY286" s="203" t="s">
        <v>137</v>
      </c>
      <c r="BK286" s="205">
        <f>SUM(BK287:BK310)</f>
        <v>0</v>
      </c>
    </row>
    <row r="287" spans="1:65" s="2" customFormat="1" ht="16.5" customHeight="1">
      <c r="A287" s="41"/>
      <c r="B287" s="42"/>
      <c r="C287" s="208" t="s">
        <v>392</v>
      </c>
      <c r="D287" s="208" t="s">
        <v>140</v>
      </c>
      <c r="E287" s="209" t="s">
        <v>393</v>
      </c>
      <c r="F287" s="210" t="s">
        <v>394</v>
      </c>
      <c r="G287" s="211" t="s">
        <v>143</v>
      </c>
      <c r="H287" s="212">
        <v>1.546</v>
      </c>
      <c r="I287" s="213"/>
      <c r="J287" s="214">
        <f>ROUND(I287*H287,2)</f>
        <v>0</v>
      </c>
      <c r="K287" s="210" t="s">
        <v>144</v>
      </c>
      <c r="L287" s="47"/>
      <c r="M287" s="215" t="s">
        <v>19</v>
      </c>
      <c r="N287" s="216" t="s">
        <v>43</v>
      </c>
      <c r="O287" s="87"/>
      <c r="P287" s="217">
        <f>O287*H287</f>
        <v>0</v>
      </c>
      <c r="Q287" s="217">
        <v>0.54034</v>
      </c>
      <c r="R287" s="217">
        <f>Q287*H287</f>
        <v>0.8353656400000001</v>
      </c>
      <c r="S287" s="217">
        <v>0</v>
      </c>
      <c r="T287" s="218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19" t="s">
        <v>145</v>
      </c>
      <c r="AT287" s="219" t="s">
        <v>140</v>
      </c>
      <c r="AU287" s="219" t="s">
        <v>138</v>
      </c>
      <c r="AY287" s="20" t="s">
        <v>137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20" t="s">
        <v>80</v>
      </c>
      <c r="BK287" s="220">
        <f>ROUND(I287*H287,2)</f>
        <v>0</v>
      </c>
      <c r="BL287" s="20" t="s">
        <v>145</v>
      </c>
      <c r="BM287" s="219" t="s">
        <v>395</v>
      </c>
    </row>
    <row r="288" spans="1:47" s="2" customFormat="1" ht="12">
      <c r="A288" s="41"/>
      <c r="B288" s="42"/>
      <c r="C288" s="43"/>
      <c r="D288" s="221" t="s">
        <v>147</v>
      </c>
      <c r="E288" s="43"/>
      <c r="F288" s="222" t="s">
        <v>396</v>
      </c>
      <c r="G288" s="43"/>
      <c r="H288" s="43"/>
      <c r="I288" s="223"/>
      <c r="J288" s="43"/>
      <c r="K288" s="43"/>
      <c r="L288" s="47"/>
      <c r="M288" s="224"/>
      <c r="N288" s="225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147</v>
      </c>
      <c r="AU288" s="20" t="s">
        <v>138</v>
      </c>
    </row>
    <row r="289" spans="1:51" s="14" customFormat="1" ht="12">
      <c r="A289" s="14"/>
      <c r="B289" s="236"/>
      <c r="C289" s="237"/>
      <c r="D289" s="221" t="s">
        <v>149</v>
      </c>
      <c r="E289" s="238" t="s">
        <v>19</v>
      </c>
      <c r="F289" s="239" t="s">
        <v>397</v>
      </c>
      <c r="G289" s="237"/>
      <c r="H289" s="240">
        <v>0.37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149</v>
      </c>
      <c r="AU289" s="246" t="s">
        <v>138</v>
      </c>
      <c r="AV289" s="14" t="s">
        <v>82</v>
      </c>
      <c r="AW289" s="14" t="s">
        <v>33</v>
      </c>
      <c r="AX289" s="14" t="s">
        <v>72</v>
      </c>
      <c r="AY289" s="246" t="s">
        <v>137</v>
      </c>
    </row>
    <row r="290" spans="1:51" s="16" customFormat="1" ht="12">
      <c r="A290" s="16"/>
      <c r="B290" s="268"/>
      <c r="C290" s="269"/>
      <c r="D290" s="221" t="s">
        <v>149</v>
      </c>
      <c r="E290" s="270" t="s">
        <v>19</v>
      </c>
      <c r="F290" s="271" t="s">
        <v>190</v>
      </c>
      <c r="G290" s="269"/>
      <c r="H290" s="272">
        <v>0.37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78" t="s">
        <v>149</v>
      </c>
      <c r="AU290" s="278" t="s">
        <v>138</v>
      </c>
      <c r="AV290" s="16" t="s">
        <v>138</v>
      </c>
      <c r="AW290" s="16" t="s">
        <v>33</v>
      </c>
      <c r="AX290" s="16" t="s">
        <v>72</v>
      </c>
      <c r="AY290" s="278" t="s">
        <v>137</v>
      </c>
    </row>
    <row r="291" spans="1:51" s="13" customFormat="1" ht="12">
      <c r="A291" s="13"/>
      <c r="B291" s="226"/>
      <c r="C291" s="227"/>
      <c r="D291" s="221" t="s">
        <v>149</v>
      </c>
      <c r="E291" s="228" t="s">
        <v>19</v>
      </c>
      <c r="F291" s="229" t="s">
        <v>398</v>
      </c>
      <c r="G291" s="227"/>
      <c r="H291" s="228" t="s">
        <v>19</v>
      </c>
      <c r="I291" s="230"/>
      <c r="J291" s="227"/>
      <c r="K291" s="227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149</v>
      </c>
      <c r="AU291" s="235" t="s">
        <v>138</v>
      </c>
      <c r="AV291" s="13" t="s">
        <v>80</v>
      </c>
      <c r="AW291" s="13" t="s">
        <v>33</v>
      </c>
      <c r="AX291" s="13" t="s">
        <v>72</v>
      </c>
      <c r="AY291" s="235" t="s">
        <v>137</v>
      </c>
    </row>
    <row r="292" spans="1:51" s="13" customFormat="1" ht="12">
      <c r="A292" s="13"/>
      <c r="B292" s="226"/>
      <c r="C292" s="227"/>
      <c r="D292" s="221" t="s">
        <v>149</v>
      </c>
      <c r="E292" s="228" t="s">
        <v>19</v>
      </c>
      <c r="F292" s="229" t="s">
        <v>181</v>
      </c>
      <c r="G292" s="227"/>
      <c r="H292" s="228" t="s">
        <v>19</v>
      </c>
      <c r="I292" s="230"/>
      <c r="J292" s="227"/>
      <c r="K292" s="227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149</v>
      </c>
      <c r="AU292" s="235" t="s">
        <v>138</v>
      </c>
      <c r="AV292" s="13" t="s">
        <v>80</v>
      </c>
      <c r="AW292" s="13" t="s">
        <v>33</v>
      </c>
      <c r="AX292" s="13" t="s">
        <v>72</v>
      </c>
      <c r="AY292" s="235" t="s">
        <v>137</v>
      </c>
    </row>
    <row r="293" spans="1:51" s="14" customFormat="1" ht="12">
      <c r="A293" s="14"/>
      <c r="B293" s="236"/>
      <c r="C293" s="237"/>
      <c r="D293" s="221" t="s">
        <v>149</v>
      </c>
      <c r="E293" s="238" t="s">
        <v>19</v>
      </c>
      <c r="F293" s="239" t="s">
        <v>399</v>
      </c>
      <c r="G293" s="237"/>
      <c r="H293" s="240">
        <v>0.588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6" t="s">
        <v>149</v>
      </c>
      <c r="AU293" s="246" t="s">
        <v>138</v>
      </c>
      <c r="AV293" s="14" t="s">
        <v>82</v>
      </c>
      <c r="AW293" s="14" t="s">
        <v>33</v>
      </c>
      <c r="AX293" s="14" t="s">
        <v>72</v>
      </c>
      <c r="AY293" s="246" t="s">
        <v>137</v>
      </c>
    </row>
    <row r="294" spans="1:51" s="13" customFormat="1" ht="12">
      <c r="A294" s="13"/>
      <c r="B294" s="226"/>
      <c r="C294" s="227"/>
      <c r="D294" s="221" t="s">
        <v>149</v>
      </c>
      <c r="E294" s="228" t="s">
        <v>19</v>
      </c>
      <c r="F294" s="229" t="s">
        <v>400</v>
      </c>
      <c r="G294" s="227"/>
      <c r="H294" s="228" t="s">
        <v>19</v>
      </c>
      <c r="I294" s="230"/>
      <c r="J294" s="227"/>
      <c r="K294" s="227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149</v>
      </c>
      <c r="AU294" s="235" t="s">
        <v>138</v>
      </c>
      <c r="AV294" s="13" t="s">
        <v>80</v>
      </c>
      <c r="AW294" s="13" t="s">
        <v>33</v>
      </c>
      <c r="AX294" s="13" t="s">
        <v>72</v>
      </c>
      <c r="AY294" s="235" t="s">
        <v>137</v>
      </c>
    </row>
    <row r="295" spans="1:51" s="14" customFormat="1" ht="12">
      <c r="A295" s="14"/>
      <c r="B295" s="236"/>
      <c r="C295" s="237"/>
      <c r="D295" s="221" t="s">
        <v>149</v>
      </c>
      <c r="E295" s="238" t="s">
        <v>19</v>
      </c>
      <c r="F295" s="239" t="s">
        <v>399</v>
      </c>
      <c r="G295" s="237"/>
      <c r="H295" s="240">
        <v>0.588</v>
      </c>
      <c r="I295" s="241"/>
      <c r="J295" s="237"/>
      <c r="K295" s="237"/>
      <c r="L295" s="242"/>
      <c r="M295" s="243"/>
      <c r="N295" s="244"/>
      <c r="O295" s="244"/>
      <c r="P295" s="244"/>
      <c r="Q295" s="244"/>
      <c r="R295" s="244"/>
      <c r="S295" s="244"/>
      <c r="T295" s="24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6" t="s">
        <v>149</v>
      </c>
      <c r="AU295" s="246" t="s">
        <v>138</v>
      </c>
      <c r="AV295" s="14" t="s">
        <v>82</v>
      </c>
      <c r="AW295" s="14" t="s">
        <v>33</v>
      </c>
      <c r="AX295" s="14" t="s">
        <v>72</v>
      </c>
      <c r="AY295" s="246" t="s">
        <v>137</v>
      </c>
    </row>
    <row r="296" spans="1:51" s="16" customFormat="1" ht="12">
      <c r="A296" s="16"/>
      <c r="B296" s="268"/>
      <c r="C296" s="269"/>
      <c r="D296" s="221" t="s">
        <v>149</v>
      </c>
      <c r="E296" s="270" t="s">
        <v>19</v>
      </c>
      <c r="F296" s="271" t="s">
        <v>190</v>
      </c>
      <c r="G296" s="269"/>
      <c r="H296" s="272">
        <v>1.176</v>
      </c>
      <c r="I296" s="273"/>
      <c r="J296" s="269"/>
      <c r="K296" s="269"/>
      <c r="L296" s="274"/>
      <c r="M296" s="275"/>
      <c r="N296" s="276"/>
      <c r="O296" s="276"/>
      <c r="P296" s="276"/>
      <c r="Q296" s="276"/>
      <c r="R296" s="276"/>
      <c r="S296" s="276"/>
      <c r="T296" s="277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78" t="s">
        <v>149</v>
      </c>
      <c r="AU296" s="278" t="s">
        <v>138</v>
      </c>
      <c r="AV296" s="16" t="s">
        <v>138</v>
      </c>
      <c r="AW296" s="16" t="s">
        <v>33</v>
      </c>
      <c r="AX296" s="16" t="s">
        <v>72</v>
      </c>
      <c r="AY296" s="278" t="s">
        <v>137</v>
      </c>
    </row>
    <row r="297" spans="1:51" s="15" customFormat="1" ht="12">
      <c r="A297" s="15"/>
      <c r="B297" s="247"/>
      <c r="C297" s="248"/>
      <c r="D297" s="221" t="s">
        <v>149</v>
      </c>
      <c r="E297" s="249" t="s">
        <v>19</v>
      </c>
      <c r="F297" s="250" t="s">
        <v>154</v>
      </c>
      <c r="G297" s="248"/>
      <c r="H297" s="251">
        <v>1.546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7" t="s">
        <v>149</v>
      </c>
      <c r="AU297" s="257" t="s">
        <v>138</v>
      </c>
      <c r="AV297" s="15" t="s">
        <v>145</v>
      </c>
      <c r="AW297" s="15" t="s">
        <v>33</v>
      </c>
      <c r="AX297" s="15" t="s">
        <v>80</v>
      </c>
      <c r="AY297" s="257" t="s">
        <v>137</v>
      </c>
    </row>
    <row r="298" spans="1:65" s="2" customFormat="1" ht="16.5" customHeight="1">
      <c r="A298" s="41"/>
      <c r="B298" s="42"/>
      <c r="C298" s="258" t="s">
        <v>401</v>
      </c>
      <c r="D298" s="258" t="s">
        <v>184</v>
      </c>
      <c r="E298" s="259" t="s">
        <v>185</v>
      </c>
      <c r="F298" s="260" t="s">
        <v>186</v>
      </c>
      <c r="G298" s="261" t="s">
        <v>187</v>
      </c>
      <c r="H298" s="262">
        <v>515</v>
      </c>
      <c r="I298" s="263"/>
      <c r="J298" s="264">
        <f>ROUND(I298*H298,2)</f>
        <v>0</v>
      </c>
      <c r="K298" s="260" t="s">
        <v>144</v>
      </c>
      <c r="L298" s="265"/>
      <c r="M298" s="266" t="s">
        <v>19</v>
      </c>
      <c r="N298" s="267" t="s">
        <v>43</v>
      </c>
      <c r="O298" s="87"/>
      <c r="P298" s="217">
        <f>O298*H298</f>
        <v>0</v>
      </c>
      <c r="Q298" s="217">
        <v>0.0041</v>
      </c>
      <c r="R298" s="217">
        <f>Q298*H298</f>
        <v>2.1115000000000004</v>
      </c>
      <c r="S298" s="217">
        <v>0</v>
      </c>
      <c r="T298" s="218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19" t="s">
        <v>188</v>
      </c>
      <c r="AT298" s="219" t="s">
        <v>184</v>
      </c>
      <c r="AU298" s="219" t="s">
        <v>138</v>
      </c>
      <c r="AY298" s="20" t="s">
        <v>137</v>
      </c>
      <c r="BE298" s="220">
        <f>IF(N298="základní",J298,0)</f>
        <v>0</v>
      </c>
      <c r="BF298" s="220">
        <f>IF(N298="snížená",J298,0)</f>
        <v>0</v>
      </c>
      <c r="BG298" s="220">
        <f>IF(N298="zákl. přenesená",J298,0)</f>
        <v>0</v>
      </c>
      <c r="BH298" s="220">
        <f>IF(N298="sníž. přenesená",J298,0)</f>
        <v>0</v>
      </c>
      <c r="BI298" s="220">
        <f>IF(N298="nulová",J298,0)</f>
        <v>0</v>
      </c>
      <c r="BJ298" s="20" t="s">
        <v>80</v>
      </c>
      <c r="BK298" s="220">
        <f>ROUND(I298*H298,2)</f>
        <v>0</v>
      </c>
      <c r="BL298" s="20" t="s">
        <v>145</v>
      </c>
      <c r="BM298" s="219" t="s">
        <v>402</v>
      </c>
    </row>
    <row r="299" spans="1:47" s="2" customFormat="1" ht="12">
      <c r="A299" s="41"/>
      <c r="B299" s="42"/>
      <c r="C299" s="43"/>
      <c r="D299" s="221" t="s">
        <v>147</v>
      </c>
      <c r="E299" s="43"/>
      <c r="F299" s="222" t="s">
        <v>186</v>
      </c>
      <c r="G299" s="43"/>
      <c r="H299" s="43"/>
      <c r="I299" s="223"/>
      <c r="J299" s="43"/>
      <c r="K299" s="43"/>
      <c r="L299" s="47"/>
      <c r="M299" s="224"/>
      <c r="N299" s="225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147</v>
      </c>
      <c r="AU299" s="20" t="s">
        <v>138</v>
      </c>
    </row>
    <row r="300" spans="1:51" s="14" customFormat="1" ht="12">
      <c r="A300" s="14"/>
      <c r="B300" s="236"/>
      <c r="C300" s="237"/>
      <c r="D300" s="221" t="s">
        <v>149</v>
      </c>
      <c r="E300" s="238" t="s">
        <v>19</v>
      </c>
      <c r="F300" s="239" t="s">
        <v>397</v>
      </c>
      <c r="G300" s="237"/>
      <c r="H300" s="240">
        <v>0.37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149</v>
      </c>
      <c r="AU300" s="246" t="s">
        <v>138</v>
      </c>
      <c r="AV300" s="14" t="s">
        <v>82</v>
      </c>
      <c r="AW300" s="14" t="s">
        <v>33</v>
      </c>
      <c r="AX300" s="14" t="s">
        <v>72</v>
      </c>
      <c r="AY300" s="246" t="s">
        <v>137</v>
      </c>
    </row>
    <row r="301" spans="1:51" s="16" customFormat="1" ht="12">
      <c r="A301" s="16"/>
      <c r="B301" s="268"/>
      <c r="C301" s="269"/>
      <c r="D301" s="221" t="s">
        <v>149</v>
      </c>
      <c r="E301" s="270" t="s">
        <v>19</v>
      </c>
      <c r="F301" s="271" t="s">
        <v>190</v>
      </c>
      <c r="G301" s="269"/>
      <c r="H301" s="272">
        <v>0.37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78" t="s">
        <v>149</v>
      </c>
      <c r="AU301" s="278" t="s">
        <v>138</v>
      </c>
      <c r="AV301" s="16" t="s">
        <v>138</v>
      </c>
      <c r="AW301" s="16" t="s">
        <v>33</v>
      </c>
      <c r="AX301" s="16" t="s">
        <v>72</v>
      </c>
      <c r="AY301" s="278" t="s">
        <v>137</v>
      </c>
    </row>
    <row r="302" spans="1:51" s="13" customFormat="1" ht="12">
      <c r="A302" s="13"/>
      <c r="B302" s="226"/>
      <c r="C302" s="227"/>
      <c r="D302" s="221" t="s">
        <v>149</v>
      </c>
      <c r="E302" s="228" t="s">
        <v>19</v>
      </c>
      <c r="F302" s="229" t="s">
        <v>398</v>
      </c>
      <c r="G302" s="227"/>
      <c r="H302" s="228" t="s">
        <v>19</v>
      </c>
      <c r="I302" s="230"/>
      <c r="J302" s="227"/>
      <c r="K302" s="227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149</v>
      </c>
      <c r="AU302" s="235" t="s">
        <v>138</v>
      </c>
      <c r="AV302" s="13" t="s">
        <v>80</v>
      </c>
      <c r="AW302" s="13" t="s">
        <v>33</v>
      </c>
      <c r="AX302" s="13" t="s">
        <v>72</v>
      </c>
      <c r="AY302" s="235" t="s">
        <v>137</v>
      </c>
    </row>
    <row r="303" spans="1:51" s="13" customFormat="1" ht="12">
      <c r="A303" s="13"/>
      <c r="B303" s="226"/>
      <c r="C303" s="227"/>
      <c r="D303" s="221" t="s">
        <v>149</v>
      </c>
      <c r="E303" s="228" t="s">
        <v>19</v>
      </c>
      <c r="F303" s="229" t="s">
        <v>181</v>
      </c>
      <c r="G303" s="227"/>
      <c r="H303" s="228" t="s">
        <v>19</v>
      </c>
      <c r="I303" s="230"/>
      <c r="J303" s="227"/>
      <c r="K303" s="227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149</v>
      </c>
      <c r="AU303" s="235" t="s">
        <v>138</v>
      </c>
      <c r="AV303" s="13" t="s">
        <v>80</v>
      </c>
      <c r="AW303" s="13" t="s">
        <v>33</v>
      </c>
      <c r="AX303" s="13" t="s">
        <v>72</v>
      </c>
      <c r="AY303" s="235" t="s">
        <v>137</v>
      </c>
    </row>
    <row r="304" spans="1:51" s="14" customFormat="1" ht="12">
      <c r="A304" s="14"/>
      <c r="B304" s="236"/>
      <c r="C304" s="237"/>
      <c r="D304" s="221" t="s">
        <v>149</v>
      </c>
      <c r="E304" s="238" t="s">
        <v>19</v>
      </c>
      <c r="F304" s="239" t="s">
        <v>399</v>
      </c>
      <c r="G304" s="237"/>
      <c r="H304" s="240">
        <v>0.588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149</v>
      </c>
      <c r="AU304" s="246" t="s">
        <v>138</v>
      </c>
      <c r="AV304" s="14" t="s">
        <v>82</v>
      </c>
      <c r="AW304" s="14" t="s">
        <v>33</v>
      </c>
      <c r="AX304" s="14" t="s">
        <v>72</v>
      </c>
      <c r="AY304" s="246" t="s">
        <v>137</v>
      </c>
    </row>
    <row r="305" spans="1:51" s="13" customFormat="1" ht="12">
      <c r="A305" s="13"/>
      <c r="B305" s="226"/>
      <c r="C305" s="227"/>
      <c r="D305" s="221" t="s">
        <v>149</v>
      </c>
      <c r="E305" s="228" t="s">
        <v>19</v>
      </c>
      <c r="F305" s="229" t="s">
        <v>400</v>
      </c>
      <c r="G305" s="227"/>
      <c r="H305" s="228" t="s">
        <v>19</v>
      </c>
      <c r="I305" s="230"/>
      <c r="J305" s="227"/>
      <c r="K305" s="227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149</v>
      </c>
      <c r="AU305" s="235" t="s">
        <v>138</v>
      </c>
      <c r="AV305" s="13" t="s">
        <v>80</v>
      </c>
      <c r="AW305" s="13" t="s">
        <v>33</v>
      </c>
      <c r="AX305" s="13" t="s">
        <v>72</v>
      </c>
      <c r="AY305" s="235" t="s">
        <v>137</v>
      </c>
    </row>
    <row r="306" spans="1:51" s="14" customFormat="1" ht="12">
      <c r="A306" s="14"/>
      <c r="B306" s="236"/>
      <c r="C306" s="237"/>
      <c r="D306" s="221" t="s">
        <v>149</v>
      </c>
      <c r="E306" s="238" t="s">
        <v>19</v>
      </c>
      <c r="F306" s="239" t="s">
        <v>399</v>
      </c>
      <c r="G306" s="237"/>
      <c r="H306" s="240">
        <v>0.588</v>
      </c>
      <c r="I306" s="241"/>
      <c r="J306" s="237"/>
      <c r="K306" s="237"/>
      <c r="L306" s="242"/>
      <c r="M306" s="243"/>
      <c r="N306" s="244"/>
      <c r="O306" s="244"/>
      <c r="P306" s="244"/>
      <c r="Q306" s="244"/>
      <c r="R306" s="244"/>
      <c r="S306" s="244"/>
      <c r="T306" s="24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6" t="s">
        <v>149</v>
      </c>
      <c r="AU306" s="246" t="s">
        <v>138</v>
      </c>
      <c r="AV306" s="14" t="s">
        <v>82</v>
      </c>
      <c r="AW306" s="14" t="s">
        <v>33</v>
      </c>
      <c r="AX306" s="14" t="s">
        <v>72</v>
      </c>
      <c r="AY306" s="246" t="s">
        <v>137</v>
      </c>
    </row>
    <row r="307" spans="1:51" s="16" customFormat="1" ht="12">
      <c r="A307" s="16"/>
      <c r="B307" s="268"/>
      <c r="C307" s="269"/>
      <c r="D307" s="221" t="s">
        <v>149</v>
      </c>
      <c r="E307" s="270" t="s">
        <v>19</v>
      </c>
      <c r="F307" s="271" t="s">
        <v>190</v>
      </c>
      <c r="G307" s="269"/>
      <c r="H307" s="272">
        <v>1.176</v>
      </c>
      <c r="I307" s="273"/>
      <c r="J307" s="269"/>
      <c r="K307" s="269"/>
      <c r="L307" s="274"/>
      <c r="M307" s="275"/>
      <c r="N307" s="276"/>
      <c r="O307" s="276"/>
      <c r="P307" s="276"/>
      <c r="Q307" s="276"/>
      <c r="R307" s="276"/>
      <c r="S307" s="276"/>
      <c r="T307" s="277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278" t="s">
        <v>149</v>
      </c>
      <c r="AU307" s="278" t="s">
        <v>138</v>
      </c>
      <c r="AV307" s="16" t="s">
        <v>138</v>
      </c>
      <c r="AW307" s="16" t="s">
        <v>33</v>
      </c>
      <c r="AX307" s="16" t="s">
        <v>72</v>
      </c>
      <c r="AY307" s="278" t="s">
        <v>137</v>
      </c>
    </row>
    <row r="308" spans="1:51" s="14" customFormat="1" ht="12">
      <c r="A308" s="14"/>
      <c r="B308" s="236"/>
      <c r="C308" s="237"/>
      <c r="D308" s="221" t="s">
        <v>149</v>
      </c>
      <c r="E308" s="238" t="s">
        <v>19</v>
      </c>
      <c r="F308" s="239" t="s">
        <v>403</v>
      </c>
      <c r="G308" s="237"/>
      <c r="H308" s="240">
        <v>514.818</v>
      </c>
      <c r="I308" s="241"/>
      <c r="J308" s="237"/>
      <c r="K308" s="237"/>
      <c r="L308" s="242"/>
      <c r="M308" s="243"/>
      <c r="N308" s="244"/>
      <c r="O308" s="244"/>
      <c r="P308" s="244"/>
      <c r="Q308" s="244"/>
      <c r="R308" s="244"/>
      <c r="S308" s="244"/>
      <c r="T308" s="24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6" t="s">
        <v>149</v>
      </c>
      <c r="AU308" s="246" t="s">
        <v>138</v>
      </c>
      <c r="AV308" s="14" t="s">
        <v>82</v>
      </c>
      <c r="AW308" s="14" t="s">
        <v>33</v>
      </c>
      <c r="AX308" s="14" t="s">
        <v>72</v>
      </c>
      <c r="AY308" s="246" t="s">
        <v>137</v>
      </c>
    </row>
    <row r="309" spans="1:51" s="16" customFormat="1" ht="12">
      <c r="A309" s="16"/>
      <c r="B309" s="268"/>
      <c r="C309" s="269"/>
      <c r="D309" s="221" t="s">
        <v>149</v>
      </c>
      <c r="E309" s="270" t="s">
        <v>19</v>
      </c>
      <c r="F309" s="271" t="s">
        <v>190</v>
      </c>
      <c r="G309" s="269"/>
      <c r="H309" s="272">
        <v>514.818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78" t="s">
        <v>149</v>
      </c>
      <c r="AU309" s="278" t="s">
        <v>138</v>
      </c>
      <c r="AV309" s="16" t="s">
        <v>138</v>
      </c>
      <c r="AW309" s="16" t="s">
        <v>33</v>
      </c>
      <c r="AX309" s="16" t="s">
        <v>72</v>
      </c>
      <c r="AY309" s="278" t="s">
        <v>137</v>
      </c>
    </row>
    <row r="310" spans="1:51" s="14" customFormat="1" ht="12">
      <c r="A310" s="14"/>
      <c r="B310" s="236"/>
      <c r="C310" s="237"/>
      <c r="D310" s="221" t="s">
        <v>149</v>
      </c>
      <c r="E310" s="238" t="s">
        <v>19</v>
      </c>
      <c r="F310" s="239" t="s">
        <v>404</v>
      </c>
      <c r="G310" s="237"/>
      <c r="H310" s="240">
        <v>515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149</v>
      </c>
      <c r="AU310" s="246" t="s">
        <v>138</v>
      </c>
      <c r="AV310" s="14" t="s">
        <v>82</v>
      </c>
      <c r="AW310" s="14" t="s">
        <v>33</v>
      </c>
      <c r="AX310" s="14" t="s">
        <v>80</v>
      </c>
      <c r="AY310" s="246" t="s">
        <v>137</v>
      </c>
    </row>
    <row r="311" spans="1:63" s="12" customFormat="1" ht="20.85" customHeight="1">
      <c r="A311" s="12"/>
      <c r="B311" s="192"/>
      <c r="C311" s="193"/>
      <c r="D311" s="194" t="s">
        <v>71</v>
      </c>
      <c r="E311" s="206" t="s">
        <v>405</v>
      </c>
      <c r="F311" s="206" t="s">
        <v>406</v>
      </c>
      <c r="G311" s="193"/>
      <c r="H311" s="193"/>
      <c r="I311" s="196"/>
      <c r="J311" s="207">
        <f>BK311</f>
        <v>0</v>
      </c>
      <c r="K311" s="193"/>
      <c r="L311" s="198"/>
      <c r="M311" s="199"/>
      <c r="N311" s="200"/>
      <c r="O311" s="200"/>
      <c r="P311" s="201">
        <f>P312+P322</f>
        <v>0</v>
      </c>
      <c r="Q311" s="200"/>
      <c r="R311" s="201">
        <f>R312+R322</f>
        <v>0</v>
      </c>
      <c r="S311" s="200"/>
      <c r="T311" s="202">
        <f>T312+T322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3" t="s">
        <v>80</v>
      </c>
      <c r="AT311" s="204" t="s">
        <v>71</v>
      </c>
      <c r="AU311" s="204" t="s">
        <v>82</v>
      </c>
      <c r="AY311" s="203" t="s">
        <v>137</v>
      </c>
      <c r="BK311" s="205">
        <f>BK312+BK322</f>
        <v>0</v>
      </c>
    </row>
    <row r="312" spans="1:63" s="17" customFormat="1" ht="20.85" customHeight="1">
      <c r="A312" s="17"/>
      <c r="B312" s="279"/>
      <c r="C312" s="280"/>
      <c r="D312" s="281" t="s">
        <v>71</v>
      </c>
      <c r="E312" s="281" t="s">
        <v>407</v>
      </c>
      <c r="F312" s="281" t="s">
        <v>408</v>
      </c>
      <c r="G312" s="280"/>
      <c r="H312" s="280"/>
      <c r="I312" s="282"/>
      <c r="J312" s="283">
        <f>BK312</f>
        <v>0</v>
      </c>
      <c r="K312" s="280"/>
      <c r="L312" s="284"/>
      <c r="M312" s="285"/>
      <c r="N312" s="286"/>
      <c r="O312" s="286"/>
      <c r="P312" s="287">
        <f>SUM(P313:P321)</f>
        <v>0</v>
      </c>
      <c r="Q312" s="286"/>
      <c r="R312" s="287">
        <f>SUM(R313:R321)</f>
        <v>0</v>
      </c>
      <c r="S312" s="286"/>
      <c r="T312" s="288">
        <f>SUM(T313:T321)</f>
        <v>0</v>
      </c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R312" s="289" t="s">
        <v>80</v>
      </c>
      <c r="AT312" s="290" t="s">
        <v>71</v>
      </c>
      <c r="AU312" s="290" t="s">
        <v>138</v>
      </c>
      <c r="AY312" s="289" t="s">
        <v>137</v>
      </c>
      <c r="BK312" s="291">
        <f>SUM(BK313:BK321)</f>
        <v>0</v>
      </c>
    </row>
    <row r="313" spans="1:65" s="2" customFormat="1" ht="16.5" customHeight="1">
      <c r="A313" s="41"/>
      <c r="B313" s="42"/>
      <c r="C313" s="208" t="s">
        <v>409</v>
      </c>
      <c r="D313" s="208" t="s">
        <v>140</v>
      </c>
      <c r="E313" s="209" t="s">
        <v>410</v>
      </c>
      <c r="F313" s="210" t="s">
        <v>411</v>
      </c>
      <c r="G313" s="211" t="s">
        <v>341</v>
      </c>
      <c r="H313" s="212">
        <v>19.402</v>
      </c>
      <c r="I313" s="213"/>
      <c r="J313" s="214">
        <f>ROUND(I313*H313,2)</f>
        <v>0</v>
      </c>
      <c r="K313" s="210" t="s">
        <v>144</v>
      </c>
      <c r="L313" s="47"/>
      <c r="M313" s="215" t="s">
        <v>19</v>
      </c>
      <c r="N313" s="216" t="s">
        <v>43</v>
      </c>
      <c r="O313" s="87"/>
      <c r="P313" s="217">
        <f>O313*H313</f>
        <v>0</v>
      </c>
      <c r="Q313" s="217">
        <v>0</v>
      </c>
      <c r="R313" s="217">
        <f>Q313*H313</f>
        <v>0</v>
      </c>
      <c r="S313" s="217">
        <v>0</v>
      </c>
      <c r="T313" s="218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19" t="s">
        <v>145</v>
      </c>
      <c r="AT313" s="219" t="s">
        <v>140</v>
      </c>
      <c r="AU313" s="219" t="s">
        <v>145</v>
      </c>
      <c r="AY313" s="20" t="s">
        <v>137</v>
      </c>
      <c r="BE313" s="220">
        <f>IF(N313="základní",J313,0)</f>
        <v>0</v>
      </c>
      <c r="BF313" s="220">
        <f>IF(N313="snížená",J313,0)</f>
        <v>0</v>
      </c>
      <c r="BG313" s="220">
        <f>IF(N313="zákl. přenesená",J313,0)</f>
        <v>0</v>
      </c>
      <c r="BH313" s="220">
        <f>IF(N313="sníž. přenesená",J313,0)</f>
        <v>0</v>
      </c>
      <c r="BI313" s="220">
        <f>IF(N313="nulová",J313,0)</f>
        <v>0</v>
      </c>
      <c r="BJ313" s="20" t="s">
        <v>80</v>
      </c>
      <c r="BK313" s="220">
        <f>ROUND(I313*H313,2)</f>
        <v>0</v>
      </c>
      <c r="BL313" s="20" t="s">
        <v>145</v>
      </c>
      <c r="BM313" s="219" t="s">
        <v>412</v>
      </c>
    </row>
    <row r="314" spans="1:47" s="2" customFormat="1" ht="12">
      <c r="A314" s="41"/>
      <c r="B314" s="42"/>
      <c r="C314" s="43"/>
      <c r="D314" s="221" t="s">
        <v>147</v>
      </c>
      <c r="E314" s="43"/>
      <c r="F314" s="222" t="s">
        <v>413</v>
      </c>
      <c r="G314" s="43"/>
      <c r="H314" s="43"/>
      <c r="I314" s="223"/>
      <c r="J314" s="43"/>
      <c r="K314" s="43"/>
      <c r="L314" s="47"/>
      <c r="M314" s="224"/>
      <c r="N314" s="225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147</v>
      </c>
      <c r="AU314" s="20" t="s">
        <v>145</v>
      </c>
    </row>
    <row r="315" spans="1:65" s="2" customFormat="1" ht="16.5" customHeight="1">
      <c r="A315" s="41"/>
      <c r="B315" s="42"/>
      <c r="C315" s="208" t="s">
        <v>414</v>
      </c>
      <c r="D315" s="208" t="s">
        <v>140</v>
      </c>
      <c r="E315" s="209" t="s">
        <v>415</v>
      </c>
      <c r="F315" s="210" t="s">
        <v>416</v>
      </c>
      <c r="G315" s="211" t="s">
        <v>341</v>
      </c>
      <c r="H315" s="212">
        <v>19.402</v>
      </c>
      <c r="I315" s="213"/>
      <c r="J315" s="214">
        <f>ROUND(I315*H315,2)</f>
        <v>0</v>
      </c>
      <c r="K315" s="210" t="s">
        <v>144</v>
      </c>
      <c r="L315" s="47"/>
      <c r="M315" s="215" t="s">
        <v>19</v>
      </c>
      <c r="N315" s="216" t="s">
        <v>43</v>
      </c>
      <c r="O315" s="87"/>
      <c r="P315" s="217">
        <f>O315*H315</f>
        <v>0</v>
      </c>
      <c r="Q315" s="217">
        <v>0</v>
      </c>
      <c r="R315" s="217">
        <f>Q315*H315</f>
        <v>0</v>
      </c>
      <c r="S315" s="217">
        <v>0</v>
      </c>
      <c r="T315" s="218">
        <f>S315*H315</f>
        <v>0</v>
      </c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R315" s="219" t="s">
        <v>145</v>
      </c>
      <c r="AT315" s="219" t="s">
        <v>140</v>
      </c>
      <c r="AU315" s="219" t="s">
        <v>145</v>
      </c>
      <c r="AY315" s="20" t="s">
        <v>137</v>
      </c>
      <c r="BE315" s="220">
        <f>IF(N315="základní",J315,0)</f>
        <v>0</v>
      </c>
      <c r="BF315" s="220">
        <f>IF(N315="snížená",J315,0)</f>
        <v>0</v>
      </c>
      <c r="BG315" s="220">
        <f>IF(N315="zákl. přenesená",J315,0)</f>
        <v>0</v>
      </c>
      <c r="BH315" s="220">
        <f>IF(N315="sníž. přenesená",J315,0)</f>
        <v>0</v>
      </c>
      <c r="BI315" s="220">
        <f>IF(N315="nulová",J315,0)</f>
        <v>0</v>
      </c>
      <c r="BJ315" s="20" t="s">
        <v>80</v>
      </c>
      <c r="BK315" s="220">
        <f>ROUND(I315*H315,2)</f>
        <v>0</v>
      </c>
      <c r="BL315" s="20" t="s">
        <v>145</v>
      </c>
      <c r="BM315" s="219" t="s">
        <v>417</v>
      </c>
    </row>
    <row r="316" spans="1:47" s="2" customFormat="1" ht="12">
      <c r="A316" s="41"/>
      <c r="B316" s="42"/>
      <c r="C316" s="43"/>
      <c r="D316" s="221" t="s">
        <v>147</v>
      </c>
      <c r="E316" s="43"/>
      <c r="F316" s="222" t="s">
        <v>418</v>
      </c>
      <c r="G316" s="43"/>
      <c r="H316" s="43"/>
      <c r="I316" s="223"/>
      <c r="J316" s="43"/>
      <c r="K316" s="43"/>
      <c r="L316" s="47"/>
      <c r="M316" s="224"/>
      <c r="N316" s="225"/>
      <c r="O316" s="87"/>
      <c r="P316" s="87"/>
      <c r="Q316" s="87"/>
      <c r="R316" s="87"/>
      <c r="S316" s="87"/>
      <c r="T316" s="88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T316" s="20" t="s">
        <v>147</v>
      </c>
      <c r="AU316" s="20" t="s">
        <v>145</v>
      </c>
    </row>
    <row r="317" spans="1:65" s="2" customFormat="1" ht="16.5" customHeight="1">
      <c r="A317" s="41"/>
      <c r="B317" s="42"/>
      <c r="C317" s="208" t="s">
        <v>419</v>
      </c>
      <c r="D317" s="208" t="s">
        <v>140</v>
      </c>
      <c r="E317" s="209" t="s">
        <v>420</v>
      </c>
      <c r="F317" s="210" t="s">
        <v>421</v>
      </c>
      <c r="G317" s="211" t="s">
        <v>341</v>
      </c>
      <c r="H317" s="212">
        <v>271.628</v>
      </c>
      <c r="I317" s="213"/>
      <c r="J317" s="214">
        <f>ROUND(I317*H317,2)</f>
        <v>0</v>
      </c>
      <c r="K317" s="210" t="s">
        <v>144</v>
      </c>
      <c r="L317" s="47"/>
      <c r="M317" s="215" t="s">
        <v>19</v>
      </c>
      <c r="N317" s="216" t="s">
        <v>43</v>
      </c>
      <c r="O317" s="87"/>
      <c r="P317" s="217">
        <f>O317*H317</f>
        <v>0</v>
      </c>
      <c r="Q317" s="217">
        <v>0</v>
      </c>
      <c r="R317" s="217">
        <f>Q317*H317</f>
        <v>0</v>
      </c>
      <c r="S317" s="217">
        <v>0</v>
      </c>
      <c r="T317" s="218">
        <f>S317*H317</f>
        <v>0</v>
      </c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R317" s="219" t="s">
        <v>145</v>
      </c>
      <c r="AT317" s="219" t="s">
        <v>140</v>
      </c>
      <c r="AU317" s="219" t="s">
        <v>145</v>
      </c>
      <c r="AY317" s="20" t="s">
        <v>137</v>
      </c>
      <c r="BE317" s="220">
        <f>IF(N317="základní",J317,0)</f>
        <v>0</v>
      </c>
      <c r="BF317" s="220">
        <f>IF(N317="snížená",J317,0)</f>
        <v>0</v>
      </c>
      <c r="BG317" s="220">
        <f>IF(N317="zákl. přenesená",J317,0)</f>
        <v>0</v>
      </c>
      <c r="BH317" s="220">
        <f>IF(N317="sníž. přenesená",J317,0)</f>
        <v>0</v>
      </c>
      <c r="BI317" s="220">
        <f>IF(N317="nulová",J317,0)</f>
        <v>0</v>
      </c>
      <c r="BJ317" s="20" t="s">
        <v>80</v>
      </c>
      <c r="BK317" s="220">
        <f>ROUND(I317*H317,2)</f>
        <v>0</v>
      </c>
      <c r="BL317" s="20" t="s">
        <v>145</v>
      </c>
      <c r="BM317" s="219" t="s">
        <v>422</v>
      </c>
    </row>
    <row r="318" spans="1:47" s="2" customFormat="1" ht="12">
      <c r="A318" s="41"/>
      <c r="B318" s="42"/>
      <c r="C318" s="43"/>
      <c r="D318" s="221" t="s">
        <v>147</v>
      </c>
      <c r="E318" s="43"/>
      <c r="F318" s="222" t="s">
        <v>423</v>
      </c>
      <c r="G318" s="43"/>
      <c r="H318" s="43"/>
      <c r="I318" s="223"/>
      <c r="J318" s="43"/>
      <c r="K318" s="43"/>
      <c r="L318" s="47"/>
      <c r="M318" s="224"/>
      <c r="N318" s="225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147</v>
      </c>
      <c r="AU318" s="20" t="s">
        <v>145</v>
      </c>
    </row>
    <row r="319" spans="1:51" s="14" customFormat="1" ht="12">
      <c r="A319" s="14"/>
      <c r="B319" s="236"/>
      <c r="C319" s="237"/>
      <c r="D319" s="221" t="s">
        <v>149</v>
      </c>
      <c r="E319" s="237"/>
      <c r="F319" s="239" t="s">
        <v>424</v>
      </c>
      <c r="G319" s="237"/>
      <c r="H319" s="240">
        <v>271.628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149</v>
      </c>
      <c r="AU319" s="246" t="s">
        <v>145</v>
      </c>
      <c r="AV319" s="14" t="s">
        <v>82</v>
      </c>
      <c r="AW319" s="14" t="s">
        <v>4</v>
      </c>
      <c r="AX319" s="14" t="s">
        <v>80</v>
      </c>
      <c r="AY319" s="246" t="s">
        <v>137</v>
      </c>
    </row>
    <row r="320" spans="1:65" s="2" customFormat="1" ht="21.75" customHeight="1">
      <c r="A320" s="41"/>
      <c r="B320" s="42"/>
      <c r="C320" s="208" t="s">
        <v>309</v>
      </c>
      <c r="D320" s="208" t="s">
        <v>140</v>
      </c>
      <c r="E320" s="209" t="s">
        <v>425</v>
      </c>
      <c r="F320" s="210" t="s">
        <v>426</v>
      </c>
      <c r="G320" s="211" t="s">
        <v>341</v>
      </c>
      <c r="H320" s="212">
        <v>19.402</v>
      </c>
      <c r="I320" s="213"/>
      <c r="J320" s="214">
        <f>ROUND(I320*H320,2)</f>
        <v>0</v>
      </c>
      <c r="K320" s="210" t="s">
        <v>144</v>
      </c>
      <c r="L320" s="47"/>
      <c r="M320" s="215" t="s">
        <v>19</v>
      </c>
      <c r="N320" s="216" t="s">
        <v>43</v>
      </c>
      <c r="O320" s="87"/>
      <c r="P320" s="217">
        <f>O320*H320</f>
        <v>0</v>
      </c>
      <c r="Q320" s="217">
        <v>0</v>
      </c>
      <c r="R320" s="217">
        <f>Q320*H320</f>
        <v>0</v>
      </c>
      <c r="S320" s="217">
        <v>0</v>
      </c>
      <c r="T320" s="218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9" t="s">
        <v>145</v>
      </c>
      <c r="AT320" s="219" t="s">
        <v>140</v>
      </c>
      <c r="AU320" s="219" t="s">
        <v>145</v>
      </c>
      <c r="AY320" s="20" t="s">
        <v>137</v>
      </c>
      <c r="BE320" s="220">
        <f>IF(N320="základní",J320,0)</f>
        <v>0</v>
      </c>
      <c r="BF320" s="220">
        <f>IF(N320="snížená",J320,0)</f>
        <v>0</v>
      </c>
      <c r="BG320" s="220">
        <f>IF(N320="zákl. přenesená",J320,0)</f>
        <v>0</v>
      </c>
      <c r="BH320" s="220">
        <f>IF(N320="sníž. přenesená",J320,0)</f>
        <v>0</v>
      </c>
      <c r="BI320" s="220">
        <f>IF(N320="nulová",J320,0)</f>
        <v>0</v>
      </c>
      <c r="BJ320" s="20" t="s">
        <v>80</v>
      </c>
      <c r="BK320" s="220">
        <f>ROUND(I320*H320,2)</f>
        <v>0</v>
      </c>
      <c r="BL320" s="20" t="s">
        <v>145</v>
      </c>
      <c r="BM320" s="219" t="s">
        <v>427</v>
      </c>
    </row>
    <row r="321" spans="1:47" s="2" customFormat="1" ht="12">
      <c r="A321" s="41"/>
      <c r="B321" s="42"/>
      <c r="C321" s="43"/>
      <c r="D321" s="221" t="s">
        <v>147</v>
      </c>
      <c r="E321" s="43"/>
      <c r="F321" s="222" t="s">
        <v>428</v>
      </c>
      <c r="G321" s="43"/>
      <c r="H321" s="43"/>
      <c r="I321" s="223"/>
      <c r="J321" s="43"/>
      <c r="K321" s="43"/>
      <c r="L321" s="47"/>
      <c r="M321" s="224"/>
      <c r="N321" s="225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147</v>
      </c>
      <c r="AU321" s="20" t="s">
        <v>145</v>
      </c>
    </row>
    <row r="322" spans="1:63" s="17" customFormat="1" ht="20.85" customHeight="1">
      <c r="A322" s="17"/>
      <c r="B322" s="279"/>
      <c r="C322" s="280"/>
      <c r="D322" s="281" t="s">
        <v>71</v>
      </c>
      <c r="E322" s="281" t="s">
        <v>429</v>
      </c>
      <c r="F322" s="281" t="s">
        <v>430</v>
      </c>
      <c r="G322" s="280"/>
      <c r="H322" s="280"/>
      <c r="I322" s="282"/>
      <c r="J322" s="283">
        <f>BK322</f>
        <v>0</v>
      </c>
      <c r="K322" s="280"/>
      <c r="L322" s="284"/>
      <c r="M322" s="285"/>
      <c r="N322" s="286"/>
      <c r="O322" s="286"/>
      <c r="P322" s="287">
        <f>SUM(P323:P324)</f>
        <v>0</v>
      </c>
      <c r="Q322" s="286"/>
      <c r="R322" s="287">
        <f>SUM(R323:R324)</f>
        <v>0</v>
      </c>
      <c r="S322" s="286"/>
      <c r="T322" s="288">
        <f>SUM(T323:T324)</f>
        <v>0</v>
      </c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R322" s="289" t="s">
        <v>80</v>
      </c>
      <c r="AT322" s="290" t="s">
        <v>71</v>
      </c>
      <c r="AU322" s="290" t="s">
        <v>138</v>
      </c>
      <c r="AY322" s="289" t="s">
        <v>137</v>
      </c>
      <c r="BK322" s="291">
        <f>SUM(BK323:BK324)</f>
        <v>0</v>
      </c>
    </row>
    <row r="323" spans="1:65" s="2" customFormat="1" ht="16.5" customHeight="1">
      <c r="A323" s="41"/>
      <c r="B323" s="42"/>
      <c r="C323" s="208" t="s">
        <v>431</v>
      </c>
      <c r="D323" s="208" t="s">
        <v>140</v>
      </c>
      <c r="E323" s="209" t="s">
        <v>432</v>
      </c>
      <c r="F323" s="210" t="s">
        <v>433</v>
      </c>
      <c r="G323" s="211" t="s">
        <v>341</v>
      </c>
      <c r="H323" s="212">
        <v>19.402</v>
      </c>
      <c r="I323" s="213"/>
      <c r="J323" s="214">
        <f>ROUND(I323*H323,2)</f>
        <v>0</v>
      </c>
      <c r="K323" s="210" t="s">
        <v>144</v>
      </c>
      <c r="L323" s="47"/>
      <c r="M323" s="215" t="s">
        <v>19</v>
      </c>
      <c r="N323" s="216" t="s">
        <v>43</v>
      </c>
      <c r="O323" s="87"/>
      <c r="P323" s="217">
        <f>O323*H323</f>
        <v>0</v>
      </c>
      <c r="Q323" s="217">
        <v>0</v>
      </c>
      <c r="R323" s="217">
        <f>Q323*H323</f>
        <v>0</v>
      </c>
      <c r="S323" s="217">
        <v>0</v>
      </c>
      <c r="T323" s="218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19" t="s">
        <v>145</v>
      </c>
      <c r="AT323" s="219" t="s">
        <v>140</v>
      </c>
      <c r="AU323" s="219" t="s">
        <v>145</v>
      </c>
      <c r="AY323" s="20" t="s">
        <v>137</v>
      </c>
      <c r="BE323" s="220">
        <f>IF(N323="základní",J323,0)</f>
        <v>0</v>
      </c>
      <c r="BF323" s="220">
        <f>IF(N323="snížená",J323,0)</f>
        <v>0</v>
      </c>
      <c r="BG323" s="220">
        <f>IF(N323="zákl. přenesená",J323,0)</f>
        <v>0</v>
      </c>
      <c r="BH323" s="220">
        <f>IF(N323="sníž. přenesená",J323,0)</f>
        <v>0</v>
      </c>
      <c r="BI323" s="220">
        <f>IF(N323="nulová",J323,0)</f>
        <v>0</v>
      </c>
      <c r="BJ323" s="20" t="s">
        <v>80</v>
      </c>
      <c r="BK323" s="220">
        <f>ROUND(I323*H323,2)</f>
        <v>0</v>
      </c>
      <c r="BL323" s="20" t="s">
        <v>145</v>
      </c>
      <c r="BM323" s="219" t="s">
        <v>434</v>
      </c>
    </row>
    <row r="324" spans="1:47" s="2" customFormat="1" ht="12">
      <c r="A324" s="41"/>
      <c r="B324" s="42"/>
      <c r="C324" s="43"/>
      <c r="D324" s="221" t="s">
        <v>147</v>
      </c>
      <c r="E324" s="43"/>
      <c r="F324" s="222" t="s">
        <v>435</v>
      </c>
      <c r="G324" s="43"/>
      <c r="H324" s="43"/>
      <c r="I324" s="223"/>
      <c r="J324" s="43"/>
      <c r="K324" s="43"/>
      <c r="L324" s="47"/>
      <c r="M324" s="224"/>
      <c r="N324" s="225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20" t="s">
        <v>147</v>
      </c>
      <c r="AU324" s="20" t="s">
        <v>145</v>
      </c>
    </row>
    <row r="325" spans="1:63" s="12" customFormat="1" ht="25.9" customHeight="1">
      <c r="A325" s="12"/>
      <c r="B325" s="192"/>
      <c r="C325" s="193"/>
      <c r="D325" s="194" t="s">
        <v>71</v>
      </c>
      <c r="E325" s="195" t="s">
        <v>436</v>
      </c>
      <c r="F325" s="195" t="s">
        <v>437</v>
      </c>
      <c r="G325" s="193"/>
      <c r="H325" s="193"/>
      <c r="I325" s="196"/>
      <c r="J325" s="197">
        <f>BK325</f>
        <v>0</v>
      </c>
      <c r="K325" s="193"/>
      <c r="L325" s="198"/>
      <c r="M325" s="199"/>
      <c r="N325" s="200"/>
      <c r="O325" s="200"/>
      <c r="P325" s="201">
        <f>P326+P349+P366+P506+P524+P530+P631</f>
        <v>0</v>
      </c>
      <c r="Q325" s="200"/>
      <c r="R325" s="201">
        <f>R326+R349+R366+R506+R524+R530+R631</f>
        <v>3.140477958674</v>
      </c>
      <c r="S325" s="200"/>
      <c r="T325" s="202">
        <f>T326+T349+T366+T506+T524+T530+T631</f>
        <v>3.2485338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3" t="s">
        <v>82</v>
      </c>
      <c r="AT325" s="204" t="s">
        <v>71</v>
      </c>
      <c r="AU325" s="204" t="s">
        <v>72</v>
      </c>
      <c r="AY325" s="203" t="s">
        <v>137</v>
      </c>
      <c r="BK325" s="205">
        <f>BK326+BK349+BK366+BK506+BK524+BK530+BK631</f>
        <v>0</v>
      </c>
    </row>
    <row r="326" spans="1:63" s="12" customFormat="1" ht="22.8" customHeight="1">
      <c r="A326" s="12"/>
      <c r="B326" s="192"/>
      <c r="C326" s="193"/>
      <c r="D326" s="194" t="s">
        <v>71</v>
      </c>
      <c r="E326" s="206" t="s">
        <v>438</v>
      </c>
      <c r="F326" s="206" t="s">
        <v>439</v>
      </c>
      <c r="G326" s="193"/>
      <c r="H326" s="193"/>
      <c r="I326" s="196"/>
      <c r="J326" s="207">
        <f>BK326</f>
        <v>0</v>
      </c>
      <c r="K326" s="193"/>
      <c r="L326" s="198"/>
      <c r="M326" s="199"/>
      <c r="N326" s="200"/>
      <c r="O326" s="200"/>
      <c r="P326" s="201">
        <f>SUM(P327:P348)</f>
        <v>0</v>
      </c>
      <c r="Q326" s="200"/>
      <c r="R326" s="201">
        <f>SUM(R327:R348)</f>
        <v>1.0372528725999999</v>
      </c>
      <c r="S326" s="200"/>
      <c r="T326" s="202">
        <f>SUM(T327:T348)</f>
        <v>2.029874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3" t="s">
        <v>82</v>
      </c>
      <c r="AT326" s="204" t="s">
        <v>71</v>
      </c>
      <c r="AU326" s="204" t="s">
        <v>80</v>
      </c>
      <c r="AY326" s="203" t="s">
        <v>137</v>
      </c>
      <c r="BK326" s="205">
        <f>SUM(BK327:BK348)</f>
        <v>0</v>
      </c>
    </row>
    <row r="327" spans="1:65" s="2" customFormat="1" ht="16.5" customHeight="1">
      <c r="A327" s="41"/>
      <c r="B327" s="42"/>
      <c r="C327" s="208" t="s">
        <v>440</v>
      </c>
      <c r="D327" s="208" t="s">
        <v>140</v>
      </c>
      <c r="E327" s="209" t="s">
        <v>441</v>
      </c>
      <c r="F327" s="210" t="s">
        <v>442</v>
      </c>
      <c r="G327" s="211" t="s">
        <v>157</v>
      </c>
      <c r="H327" s="212">
        <v>92.267</v>
      </c>
      <c r="I327" s="213"/>
      <c r="J327" s="214">
        <f>ROUND(I327*H327,2)</f>
        <v>0</v>
      </c>
      <c r="K327" s="210" t="s">
        <v>144</v>
      </c>
      <c r="L327" s="47"/>
      <c r="M327" s="215" t="s">
        <v>19</v>
      </c>
      <c r="N327" s="216" t="s">
        <v>43</v>
      </c>
      <c r="O327" s="87"/>
      <c r="P327" s="217">
        <f>O327*H327</f>
        <v>0</v>
      </c>
      <c r="Q327" s="217">
        <v>0</v>
      </c>
      <c r="R327" s="217">
        <f>Q327*H327</f>
        <v>0</v>
      </c>
      <c r="S327" s="217">
        <v>0.022</v>
      </c>
      <c r="T327" s="218">
        <f>S327*H327</f>
        <v>2.029874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19" t="s">
        <v>256</v>
      </c>
      <c r="AT327" s="219" t="s">
        <v>140</v>
      </c>
      <c r="AU327" s="219" t="s">
        <v>82</v>
      </c>
      <c r="AY327" s="20" t="s">
        <v>137</v>
      </c>
      <c r="BE327" s="220">
        <f>IF(N327="základní",J327,0)</f>
        <v>0</v>
      </c>
      <c r="BF327" s="220">
        <f>IF(N327="snížená",J327,0)</f>
        <v>0</v>
      </c>
      <c r="BG327" s="220">
        <f>IF(N327="zákl. přenesená",J327,0)</f>
        <v>0</v>
      </c>
      <c r="BH327" s="220">
        <f>IF(N327="sníž. přenesená",J327,0)</f>
        <v>0</v>
      </c>
      <c r="BI327" s="220">
        <f>IF(N327="nulová",J327,0)</f>
        <v>0</v>
      </c>
      <c r="BJ327" s="20" t="s">
        <v>80</v>
      </c>
      <c r="BK327" s="220">
        <f>ROUND(I327*H327,2)</f>
        <v>0</v>
      </c>
      <c r="BL327" s="20" t="s">
        <v>256</v>
      </c>
      <c r="BM327" s="219" t="s">
        <v>443</v>
      </c>
    </row>
    <row r="328" spans="1:47" s="2" customFormat="1" ht="12">
      <c r="A328" s="41"/>
      <c r="B328" s="42"/>
      <c r="C328" s="43"/>
      <c r="D328" s="221" t="s">
        <v>147</v>
      </c>
      <c r="E328" s="43"/>
      <c r="F328" s="222" t="s">
        <v>444</v>
      </c>
      <c r="G328" s="43"/>
      <c r="H328" s="43"/>
      <c r="I328" s="223"/>
      <c r="J328" s="43"/>
      <c r="K328" s="43"/>
      <c r="L328" s="47"/>
      <c r="M328" s="224"/>
      <c r="N328" s="225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147</v>
      </c>
      <c r="AU328" s="20" t="s">
        <v>82</v>
      </c>
    </row>
    <row r="329" spans="1:51" s="14" customFormat="1" ht="12">
      <c r="A329" s="14"/>
      <c r="B329" s="236"/>
      <c r="C329" s="237"/>
      <c r="D329" s="221" t="s">
        <v>149</v>
      </c>
      <c r="E329" s="238" t="s">
        <v>19</v>
      </c>
      <c r="F329" s="239" t="s">
        <v>247</v>
      </c>
      <c r="G329" s="237"/>
      <c r="H329" s="240">
        <v>30.139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6" t="s">
        <v>149</v>
      </c>
      <c r="AU329" s="246" t="s">
        <v>82</v>
      </c>
      <c r="AV329" s="14" t="s">
        <v>82</v>
      </c>
      <c r="AW329" s="14" t="s">
        <v>33</v>
      </c>
      <c r="AX329" s="14" t="s">
        <v>72</v>
      </c>
      <c r="AY329" s="246" t="s">
        <v>137</v>
      </c>
    </row>
    <row r="330" spans="1:51" s="14" customFormat="1" ht="12">
      <c r="A330" s="14"/>
      <c r="B330" s="236"/>
      <c r="C330" s="237"/>
      <c r="D330" s="221" t="s">
        <v>149</v>
      </c>
      <c r="E330" s="238" t="s">
        <v>19</v>
      </c>
      <c r="F330" s="239" t="s">
        <v>248</v>
      </c>
      <c r="G330" s="237"/>
      <c r="H330" s="240">
        <v>30.845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149</v>
      </c>
      <c r="AU330" s="246" t="s">
        <v>82</v>
      </c>
      <c r="AV330" s="14" t="s">
        <v>82</v>
      </c>
      <c r="AW330" s="14" t="s">
        <v>33</v>
      </c>
      <c r="AX330" s="14" t="s">
        <v>72</v>
      </c>
      <c r="AY330" s="246" t="s">
        <v>137</v>
      </c>
    </row>
    <row r="331" spans="1:51" s="14" customFormat="1" ht="12">
      <c r="A331" s="14"/>
      <c r="B331" s="236"/>
      <c r="C331" s="237"/>
      <c r="D331" s="221" t="s">
        <v>149</v>
      </c>
      <c r="E331" s="238" t="s">
        <v>19</v>
      </c>
      <c r="F331" s="239" t="s">
        <v>249</v>
      </c>
      <c r="G331" s="237"/>
      <c r="H331" s="240">
        <v>31.283</v>
      </c>
      <c r="I331" s="241"/>
      <c r="J331" s="237"/>
      <c r="K331" s="237"/>
      <c r="L331" s="242"/>
      <c r="M331" s="243"/>
      <c r="N331" s="244"/>
      <c r="O331" s="244"/>
      <c r="P331" s="244"/>
      <c r="Q331" s="244"/>
      <c r="R331" s="244"/>
      <c r="S331" s="244"/>
      <c r="T331" s="24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6" t="s">
        <v>149</v>
      </c>
      <c r="AU331" s="246" t="s">
        <v>82</v>
      </c>
      <c r="AV331" s="14" t="s">
        <v>82</v>
      </c>
      <c r="AW331" s="14" t="s">
        <v>33</v>
      </c>
      <c r="AX331" s="14" t="s">
        <v>72</v>
      </c>
      <c r="AY331" s="246" t="s">
        <v>137</v>
      </c>
    </row>
    <row r="332" spans="1:51" s="15" customFormat="1" ht="12">
      <c r="A332" s="15"/>
      <c r="B332" s="247"/>
      <c r="C332" s="248"/>
      <c r="D332" s="221" t="s">
        <v>149</v>
      </c>
      <c r="E332" s="249" t="s">
        <v>19</v>
      </c>
      <c r="F332" s="250" t="s">
        <v>154</v>
      </c>
      <c r="G332" s="248"/>
      <c r="H332" s="251">
        <v>92.267</v>
      </c>
      <c r="I332" s="252"/>
      <c r="J332" s="248"/>
      <c r="K332" s="248"/>
      <c r="L332" s="253"/>
      <c r="M332" s="254"/>
      <c r="N332" s="255"/>
      <c r="O332" s="255"/>
      <c r="P332" s="255"/>
      <c r="Q332" s="255"/>
      <c r="R332" s="255"/>
      <c r="S332" s="255"/>
      <c r="T332" s="256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7" t="s">
        <v>149</v>
      </c>
      <c r="AU332" s="257" t="s">
        <v>82</v>
      </c>
      <c r="AV332" s="15" t="s">
        <v>145</v>
      </c>
      <c r="AW332" s="15" t="s">
        <v>33</v>
      </c>
      <c r="AX332" s="15" t="s">
        <v>80</v>
      </c>
      <c r="AY332" s="257" t="s">
        <v>137</v>
      </c>
    </row>
    <row r="333" spans="1:65" s="2" customFormat="1" ht="16.5" customHeight="1">
      <c r="A333" s="41"/>
      <c r="B333" s="42"/>
      <c r="C333" s="208" t="s">
        <v>445</v>
      </c>
      <c r="D333" s="208" t="s">
        <v>140</v>
      </c>
      <c r="E333" s="209" t="s">
        <v>446</v>
      </c>
      <c r="F333" s="210" t="s">
        <v>447</v>
      </c>
      <c r="G333" s="211" t="s">
        <v>157</v>
      </c>
      <c r="H333" s="212">
        <v>92.267</v>
      </c>
      <c r="I333" s="213"/>
      <c r="J333" s="214">
        <f>ROUND(I333*H333,2)</f>
        <v>0</v>
      </c>
      <c r="K333" s="210" t="s">
        <v>144</v>
      </c>
      <c r="L333" s="47"/>
      <c r="M333" s="215" t="s">
        <v>19</v>
      </c>
      <c r="N333" s="216" t="s">
        <v>43</v>
      </c>
      <c r="O333" s="87"/>
      <c r="P333" s="217">
        <f>O333*H333</f>
        <v>0</v>
      </c>
      <c r="Q333" s="217">
        <v>6.88E-05</v>
      </c>
      <c r="R333" s="217">
        <f>Q333*H333</f>
        <v>0.0063479696</v>
      </c>
      <c r="S333" s="217">
        <v>0</v>
      </c>
      <c r="T333" s="218">
        <f>S333*H333</f>
        <v>0</v>
      </c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R333" s="219" t="s">
        <v>256</v>
      </c>
      <c r="AT333" s="219" t="s">
        <v>140</v>
      </c>
      <c r="AU333" s="219" t="s">
        <v>82</v>
      </c>
      <c r="AY333" s="20" t="s">
        <v>137</v>
      </c>
      <c r="BE333" s="220">
        <f>IF(N333="základní",J333,0)</f>
        <v>0</v>
      </c>
      <c r="BF333" s="220">
        <f>IF(N333="snížená",J333,0)</f>
        <v>0</v>
      </c>
      <c r="BG333" s="220">
        <f>IF(N333="zákl. přenesená",J333,0)</f>
        <v>0</v>
      </c>
      <c r="BH333" s="220">
        <f>IF(N333="sníž. přenesená",J333,0)</f>
        <v>0</v>
      </c>
      <c r="BI333" s="220">
        <f>IF(N333="nulová",J333,0)</f>
        <v>0</v>
      </c>
      <c r="BJ333" s="20" t="s">
        <v>80</v>
      </c>
      <c r="BK333" s="220">
        <f>ROUND(I333*H333,2)</f>
        <v>0</v>
      </c>
      <c r="BL333" s="20" t="s">
        <v>256</v>
      </c>
      <c r="BM333" s="219" t="s">
        <v>448</v>
      </c>
    </row>
    <row r="334" spans="1:47" s="2" customFormat="1" ht="12">
      <c r="A334" s="41"/>
      <c r="B334" s="42"/>
      <c r="C334" s="43"/>
      <c r="D334" s="221" t="s">
        <v>147</v>
      </c>
      <c r="E334" s="43"/>
      <c r="F334" s="222" t="s">
        <v>449</v>
      </c>
      <c r="G334" s="43"/>
      <c r="H334" s="43"/>
      <c r="I334" s="223"/>
      <c r="J334" s="43"/>
      <c r="K334" s="43"/>
      <c r="L334" s="47"/>
      <c r="M334" s="224"/>
      <c r="N334" s="225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147</v>
      </c>
      <c r="AU334" s="20" t="s">
        <v>82</v>
      </c>
    </row>
    <row r="335" spans="1:51" s="14" customFormat="1" ht="12">
      <c r="A335" s="14"/>
      <c r="B335" s="236"/>
      <c r="C335" s="237"/>
      <c r="D335" s="221" t="s">
        <v>149</v>
      </c>
      <c r="E335" s="238" t="s">
        <v>19</v>
      </c>
      <c r="F335" s="239" t="s">
        <v>247</v>
      </c>
      <c r="G335" s="237"/>
      <c r="H335" s="240">
        <v>30.139</v>
      </c>
      <c r="I335" s="241"/>
      <c r="J335" s="237"/>
      <c r="K335" s="237"/>
      <c r="L335" s="242"/>
      <c r="M335" s="243"/>
      <c r="N335" s="244"/>
      <c r="O335" s="244"/>
      <c r="P335" s="244"/>
      <c r="Q335" s="244"/>
      <c r="R335" s="244"/>
      <c r="S335" s="244"/>
      <c r="T335" s="245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6" t="s">
        <v>149</v>
      </c>
      <c r="AU335" s="246" t="s">
        <v>82</v>
      </c>
      <c r="AV335" s="14" t="s">
        <v>82</v>
      </c>
      <c r="AW335" s="14" t="s">
        <v>33</v>
      </c>
      <c r="AX335" s="14" t="s">
        <v>72</v>
      </c>
      <c r="AY335" s="246" t="s">
        <v>137</v>
      </c>
    </row>
    <row r="336" spans="1:51" s="14" customFormat="1" ht="12">
      <c r="A336" s="14"/>
      <c r="B336" s="236"/>
      <c r="C336" s="237"/>
      <c r="D336" s="221" t="s">
        <v>149</v>
      </c>
      <c r="E336" s="238" t="s">
        <v>19</v>
      </c>
      <c r="F336" s="239" t="s">
        <v>248</v>
      </c>
      <c r="G336" s="237"/>
      <c r="H336" s="240">
        <v>30.845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149</v>
      </c>
      <c r="AU336" s="246" t="s">
        <v>82</v>
      </c>
      <c r="AV336" s="14" t="s">
        <v>82</v>
      </c>
      <c r="AW336" s="14" t="s">
        <v>33</v>
      </c>
      <c r="AX336" s="14" t="s">
        <v>72</v>
      </c>
      <c r="AY336" s="246" t="s">
        <v>137</v>
      </c>
    </row>
    <row r="337" spans="1:51" s="14" customFormat="1" ht="12">
      <c r="A337" s="14"/>
      <c r="B337" s="236"/>
      <c r="C337" s="237"/>
      <c r="D337" s="221" t="s">
        <v>149</v>
      </c>
      <c r="E337" s="238" t="s">
        <v>19</v>
      </c>
      <c r="F337" s="239" t="s">
        <v>249</v>
      </c>
      <c r="G337" s="237"/>
      <c r="H337" s="240">
        <v>31.283</v>
      </c>
      <c r="I337" s="241"/>
      <c r="J337" s="237"/>
      <c r="K337" s="237"/>
      <c r="L337" s="242"/>
      <c r="M337" s="243"/>
      <c r="N337" s="244"/>
      <c r="O337" s="244"/>
      <c r="P337" s="244"/>
      <c r="Q337" s="244"/>
      <c r="R337" s="244"/>
      <c r="S337" s="244"/>
      <c r="T337" s="24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6" t="s">
        <v>149</v>
      </c>
      <c r="AU337" s="246" t="s">
        <v>82</v>
      </c>
      <c r="AV337" s="14" t="s">
        <v>82</v>
      </c>
      <c r="AW337" s="14" t="s">
        <v>33</v>
      </c>
      <c r="AX337" s="14" t="s">
        <v>72</v>
      </c>
      <c r="AY337" s="246" t="s">
        <v>137</v>
      </c>
    </row>
    <row r="338" spans="1:51" s="15" customFormat="1" ht="12">
      <c r="A338" s="15"/>
      <c r="B338" s="247"/>
      <c r="C338" s="248"/>
      <c r="D338" s="221" t="s">
        <v>149</v>
      </c>
      <c r="E338" s="249" t="s">
        <v>19</v>
      </c>
      <c r="F338" s="250" t="s">
        <v>154</v>
      </c>
      <c r="G338" s="248"/>
      <c r="H338" s="251">
        <v>92.267</v>
      </c>
      <c r="I338" s="252"/>
      <c r="J338" s="248"/>
      <c r="K338" s="248"/>
      <c r="L338" s="253"/>
      <c r="M338" s="254"/>
      <c r="N338" s="255"/>
      <c r="O338" s="255"/>
      <c r="P338" s="255"/>
      <c r="Q338" s="255"/>
      <c r="R338" s="255"/>
      <c r="S338" s="255"/>
      <c r="T338" s="25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7" t="s">
        <v>149</v>
      </c>
      <c r="AU338" s="257" t="s">
        <v>82</v>
      </c>
      <c r="AV338" s="15" t="s">
        <v>145</v>
      </c>
      <c r="AW338" s="15" t="s">
        <v>33</v>
      </c>
      <c r="AX338" s="15" t="s">
        <v>80</v>
      </c>
      <c r="AY338" s="257" t="s">
        <v>137</v>
      </c>
    </row>
    <row r="339" spans="1:65" s="2" customFormat="1" ht="16.5" customHeight="1">
      <c r="A339" s="41"/>
      <c r="B339" s="42"/>
      <c r="C339" s="258" t="s">
        <v>450</v>
      </c>
      <c r="D339" s="258" t="s">
        <v>184</v>
      </c>
      <c r="E339" s="259" t="s">
        <v>451</v>
      </c>
      <c r="F339" s="260" t="s">
        <v>452</v>
      </c>
      <c r="G339" s="261" t="s">
        <v>157</v>
      </c>
      <c r="H339" s="262">
        <v>96.88</v>
      </c>
      <c r="I339" s="263"/>
      <c r="J339" s="264">
        <f>ROUND(I339*H339,2)</f>
        <v>0</v>
      </c>
      <c r="K339" s="260" t="s">
        <v>144</v>
      </c>
      <c r="L339" s="265"/>
      <c r="M339" s="266" t="s">
        <v>19</v>
      </c>
      <c r="N339" s="267" t="s">
        <v>43</v>
      </c>
      <c r="O339" s="87"/>
      <c r="P339" s="217">
        <f>O339*H339</f>
        <v>0</v>
      </c>
      <c r="Q339" s="217">
        <v>0.0104</v>
      </c>
      <c r="R339" s="217">
        <f>Q339*H339</f>
        <v>1.007552</v>
      </c>
      <c r="S339" s="217">
        <v>0</v>
      </c>
      <c r="T339" s="218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19" t="s">
        <v>352</v>
      </c>
      <c r="AT339" s="219" t="s">
        <v>184</v>
      </c>
      <c r="AU339" s="219" t="s">
        <v>82</v>
      </c>
      <c r="AY339" s="20" t="s">
        <v>137</v>
      </c>
      <c r="BE339" s="220">
        <f>IF(N339="základní",J339,0)</f>
        <v>0</v>
      </c>
      <c r="BF339" s="220">
        <f>IF(N339="snížená",J339,0)</f>
        <v>0</v>
      </c>
      <c r="BG339" s="220">
        <f>IF(N339="zákl. přenesená",J339,0)</f>
        <v>0</v>
      </c>
      <c r="BH339" s="220">
        <f>IF(N339="sníž. přenesená",J339,0)</f>
        <v>0</v>
      </c>
      <c r="BI339" s="220">
        <f>IF(N339="nulová",J339,0)</f>
        <v>0</v>
      </c>
      <c r="BJ339" s="20" t="s">
        <v>80</v>
      </c>
      <c r="BK339" s="220">
        <f>ROUND(I339*H339,2)</f>
        <v>0</v>
      </c>
      <c r="BL339" s="20" t="s">
        <v>256</v>
      </c>
      <c r="BM339" s="219" t="s">
        <v>453</v>
      </c>
    </row>
    <row r="340" spans="1:47" s="2" customFormat="1" ht="12">
      <c r="A340" s="41"/>
      <c r="B340" s="42"/>
      <c r="C340" s="43"/>
      <c r="D340" s="221" t="s">
        <v>147</v>
      </c>
      <c r="E340" s="43"/>
      <c r="F340" s="222" t="s">
        <v>452</v>
      </c>
      <c r="G340" s="43"/>
      <c r="H340" s="43"/>
      <c r="I340" s="223"/>
      <c r="J340" s="43"/>
      <c r="K340" s="43"/>
      <c r="L340" s="47"/>
      <c r="M340" s="224"/>
      <c r="N340" s="225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147</v>
      </c>
      <c r="AU340" s="20" t="s">
        <v>82</v>
      </c>
    </row>
    <row r="341" spans="1:51" s="14" customFormat="1" ht="12">
      <c r="A341" s="14"/>
      <c r="B341" s="236"/>
      <c r="C341" s="237"/>
      <c r="D341" s="221" t="s">
        <v>149</v>
      </c>
      <c r="E341" s="237"/>
      <c r="F341" s="239" t="s">
        <v>454</v>
      </c>
      <c r="G341" s="237"/>
      <c r="H341" s="240">
        <v>96.88</v>
      </c>
      <c r="I341" s="241"/>
      <c r="J341" s="237"/>
      <c r="K341" s="237"/>
      <c r="L341" s="242"/>
      <c r="M341" s="243"/>
      <c r="N341" s="244"/>
      <c r="O341" s="244"/>
      <c r="P341" s="244"/>
      <c r="Q341" s="244"/>
      <c r="R341" s="244"/>
      <c r="S341" s="244"/>
      <c r="T341" s="24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6" t="s">
        <v>149</v>
      </c>
      <c r="AU341" s="246" t="s">
        <v>82</v>
      </c>
      <c r="AV341" s="14" t="s">
        <v>82</v>
      </c>
      <c r="AW341" s="14" t="s">
        <v>4</v>
      </c>
      <c r="AX341" s="14" t="s">
        <v>80</v>
      </c>
      <c r="AY341" s="246" t="s">
        <v>137</v>
      </c>
    </row>
    <row r="342" spans="1:65" s="2" customFormat="1" ht="16.5" customHeight="1">
      <c r="A342" s="41"/>
      <c r="B342" s="42"/>
      <c r="C342" s="208" t="s">
        <v>455</v>
      </c>
      <c r="D342" s="208" t="s">
        <v>140</v>
      </c>
      <c r="E342" s="209" t="s">
        <v>456</v>
      </c>
      <c r="F342" s="210" t="s">
        <v>457</v>
      </c>
      <c r="G342" s="211" t="s">
        <v>143</v>
      </c>
      <c r="H342" s="212">
        <v>1.845</v>
      </c>
      <c r="I342" s="213"/>
      <c r="J342" s="214">
        <f>ROUND(I342*H342,2)</f>
        <v>0</v>
      </c>
      <c r="K342" s="210" t="s">
        <v>144</v>
      </c>
      <c r="L342" s="47"/>
      <c r="M342" s="215" t="s">
        <v>19</v>
      </c>
      <c r="N342" s="216" t="s">
        <v>43</v>
      </c>
      <c r="O342" s="87"/>
      <c r="P342" s="217">
        <f>O342*H342</f>
        <v>0</v>
      </c>
      <c r="Q342" s="217">
        <v>0.0126574</v>
      </c>
      <c r="R342" s="217">
        <f>Q342*H342</f>
        <v>0.023352902999999998</v>
      </c>
      <c r="S342" s="217">
        <v>0</v>
      </c>
      <c r="T342" s="218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9" t="s">
        <v>256</v>
      </c>
      <c r="AT342" s="219" t="s">
        <v>140</v>
      </c>
      <c r="AU342" s="219" t="s">
        <v>82</v>
      </c>
      <c r="AY342" s="20" t="s">
        <v>137</v>
      </c>
      <c r="BE342" s="220">
        <f>IF(N342="základní",J342,0)</f>
        <v>0</v>
      </c>
      <c r="BF342" s="220">
        <f>IF(N342="snížená",J342,0)</f>
        <v>0</v>
      </c>
      <c r="BG342" s="220">
        <f>IF(N342="zákl. přenesená",J342,0)</f>
        <v>0</v>
      </c>
      <c r="BH342" s="220">
        <f>IF(N342="sníž. přenesená",J342,0)</f>
        <v>0</v>
      </c>
      <c r="BI342" s="220">
        <f>IF(N342="nulová",J342,0)</f>
        <v>0</v>
      </c>
      <c r="BJ342" s="20" t="s">
        <v>80</v>
      </c>
      <c r="BK342" s="220">
        <f>ROUND(I342*H342,2)</f>
        <v>0</v>
      </c>
      <c r="BL342" s="20" t="s">
        <v>256</v>
      </c>
      <c r="BM342" s="219" t="s">
        <v>458</v>
      </c>
    </row>
    <row r="343" spans="1:47" s="2" customFormat="1" ht="12">
      <c r="A343" s="41"/>
      <c r="B343" s="42"/>
      <c r="C343" s="43"/>
      <c r="D343" s="221" t="s">
        <v>147</v>
      </c>
      <c r="E343" s="43"/>
      <c r="F343" s="222" t="s">
        <v>459</v>
      </c>
      <c r="G343" s="43"/>
      <c r="H343" s="43"/>
      <c r="I343" s="223"/>
      <c r="J343" s="43"/>
      <c r="K343" s="43"/>
      <c r="L343" s="47"/>
      <c r="M343" s="224"/>
      <c r="N343" s="225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147</v>
      </c>
      <c r="AU343" s="20" t="s">
        <v>82</v>
      </c>
    </row>
    <row r="344" spans="1:51" s="14" customFormat="1" ht="12">
      <c r="A344" s="14"/>
      <c r="B344" s="236"/>
      <c r="C344" s="237"/>
      <c r="D344" s="221" t="s">
        <v>149</v>
      </c>
      <c r="E344" s="238" t="s">
        <v>19</v>
      </c>
      <c r="F344" s="239" t="s">
        <v>460</v>
      </c>
      <c r="G344" s="237"/>
      <c r="H344" s="240">
        <v>1.845</v>
      </c>
      <c r="I344" s="241"/>
      <c r="J344" s="237"/>
      <c r="K344" s="237"/>
      <c r="L344" s="242"/>
      <c r="M344" s="243"/>
      <c r="N344" s="244"/>
      <c r="O344" s="244"/>
      <c r="P344" s="244"/>
      <c r="Q344" s="244"/>
      <c r="R344" s="244"/>
      <c r="S344" s="244"/>
      <c r="T344" s="24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6" t="s">
        <v>149</v>
      </c>
      <c r="AU344" s="246" t="s">
        <v>82</v>
      </c>
      <c r="AV344" s="14" t="s">
        <v>82</v>
      </c>
      <c r="AW344" s="14" t="s">
        <v>33</v>
      </c>
      <c r="AX344" s="14" t="s">
        <v>80</v>
      </c>
      <c r="AY344" s="246" t="s">
        <v>137</v>
      </c>
    </row>
    <row r="345" spans="1:65" s="2" customFormat="1" ht="16.5" customHeight="1">
      <c r="A345" s="41"/>
      <c r="B345" s="42"/>
      <c r="C345" s="208" t="s">
        <v>461</v>
      </c>
      <c r="D345" s="208" t="s">
        <v>140</v>
      </c>
      <c r="E345" s="209" t="s">
        <v>462</v>
      </c>
      <c r="F345" s="210" t="s">
        <v>463</v>
      </c>
      <c r="G345" s="211" t="s">
        <v>341</v>
      </c>
      <c r="H345" s="212">
        <v>1.037</v>
      </c>
      <c r="I345" s="213"/>
      <c r="J345" s="214">
        <f>ROUND(I345*H345,2)</f>
        <v>0</v>
      </c>
      <c r="K345" s="210" t="s">
        <v>144</v>
      </c>
      <c r="L345" s="47"/>
      <c r="M345" s="215" t="s">
        <v>19</v>
      </c>
      <c r="N345" s="216" t="s">
        <v>43</v>
      </c>
      <c r="O345" s="87"/>
      <c r="P345" s="217">
        <f>O345*H345</f>
        <v>0</v>
      </c>
      <c r="Q345" s="217">
        <v>0</v>
      </c>
      <c r="R345" s="217">
        <f>Q345*H345</f>
        <v>0</v>
      </c>
      <c r="S345" s="217">
        <v>0</v>
      </c>
      <c r="T345" s="218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19" t="s">
        <v>256</v>
      </c>
      <c r="AT345" s="219" t="s">
        <v>140</v>
      </c>
      <c r="AU345" s="219" t="s">
        <v>82</v>
      </c>
      <c r="AY345" s="20" t="s">
        <v>137</v>
      </c>
      <c r="BE345" s="220">
        <f>IF(N345="základní",J345,0)</f>
        <v>0</v>
      </c>
      <c r="BF345" s="220">
        <f>IF(N345="snížená",J345,0)</f>
        <v>0</v>
      </c>
      <c r="BG345" s="220">
        <f>IF(N345="zákl. přenesená",J345,0)</f>
        <v>0</v>
      </c>
      <c r="BH345" s="220">
        <f>IF(N345="sníž. přenesená",J345,0)</f>
        <v>0</v>
      </c>
      <c r="BI345" s="220">
        <f>IF(N345="nulová",J345,0)</f>
        <v>0</v>
      </c>
      <c r="BJ345" s="20" t="s">
        <v>80</v>
      </c>
      <c r="BK345" s="220">
        <f>ROUND(I345*H345,2)</f>
        <v>0</v>
      </c>
      <c r="BL345" s="20" t="s">
        <v>256</v>
      </c>
      <c r="BM345" s="219" t="s">
        <v>464</v>
      </c>
    </row>
    <row r="346" spans="1:47" s="2" customFormat="1" ht="12">
      <c r="A346" s="41"/>
      <c r="B346" s="42"/>
      <c r="C346" s="43"/>
      <c r="D346" s="221" t="s">
        <v>147</v>
      </c>
      <c r="E346" s="43"/>
      <c r="F346" s="222" t="s">
        <v>465</v>
      </c>
      <c r="G346" s="43"/>
      <c r="H346" s="43"/>
      <c r="I346" s="223"/>
      <c r="J346" s="43"/>
      <c r="K346" s="43"/>
      <c r="L346" s="47"/>
      <c r="M346" s="224"/>
      <c r="N346" s="225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147</v>
      </c>
      <c r="AU346" s="20" t="s">
        <v>82</v>
      </c>
    </row>
    <row r="347" spans="1:65" s="2" customFormat="1" ht="16.5" customHeight="1">
      <c r="A347" s="41"/>
      <c r="B347" s="42"/>
      <c r="C347" s="208" t="s">
        <v>466</v>
      </c>
      <c r="D347" s="208" t="s">
        <v>140</v>
      </c>
      <c r="E347" s="209" t="s">
        <v>467</v>
      </c>
      <c r="F347" s="210" t="s">
        <v>468</v>
      </c>
      <c r="G347" s="211" t="s">
        <v>341</v>
      </c>
      <c r="H347" s="212">
        <v>1.037</v>
      </c>
      <c r="I347" s="213"/>
      <c r="J347" s="214">
        <f>ROUND(I347*H347,2)</f>
        <v>0</v>
      </c>
      <c r="K347" s="210" t="s">
        <v>144</v>
      </c>
      <c r="L347" s="47"/>
      <c r="M347" s="215" t="s">
        <v>19</v>
      </c>
      <c r="N347" s="216" t="s">
        <v>43</v>
      </c>
      <c r="O347" s="87"/>
      <c r="P347" s="217">
        <f>O347*H347</f>
        <v>0</v>
      </c>
      <c r="Q347" s="217">
        <v>0</v>
      </c>
      <c r="R347" s="217">
        <f>Q347*H347</f>
        <v>0</v>
      </c>
      <c r="S347" s="217">
        <v>0</v>
      </c>
      <c r="T347" s="218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19" t="s">
        <v>256</v>
      </c>
      <c r="AT347" s="219" t="s">
        <v>140</v>
      </c>
      <c r="AU347" s="219" t="s">
        <v>82</v>
      </c>
      <c r="AY347" s="20" t="s">
        <v>137</v>
      </c>
      <c r="BE347" s="220">
        <f>IF(N347="základní",J347,0)</f>
        <v>0</v>
      </c>
      <c r="BF347" s="220">
        <f>IF(N347="snížená",J347,0)</f>
        <v>0</v>
      </c>
      <c r="BG347" s="220">
        <f>IF(N347="zákl. přenesená",J347,0)</f>
        <v>0</v>
      </c>
      <c r="BH347" s="220">
        <f>IF(N347="sníž. přenesená",J347,0)</f>
        <v>0</v>
      </c>
      <c r="BI347" s="220">
        <f>IF(N347="nulová",J347,0)</f>
        <v>0</v>
      </c>
      <c r="BJ347" s="20" t="s">
        <v>80</v>
      </c>
      <c r="BK347" s="220">
        <f>ROUND(I347*H347,2)</f>
        <v>0</v>
      </c>
      <c r="BL347" s="20" t="s">
        <v>256</v>
      </c>
      <c r="BM347" s="219" t="s">
        <v>469</v>
      </c>
    </row>
    <row r="348" spans="1:47" s="2" customFormat="1" ht="12">
      <c r="A348" s="41"/>
      <c r="B348" s="42"/>
      <c r="C348" s="43"/>
      <c r="D348" s="221" t="s">
        <v>147</v>
      </c>
      <c r="E348" s="43"/>
      <c r="F348" s="222" t="s">
        <v>470</v>
      </c>
      <c r="G348" s="43"/>
      <c r="H348" s="43"/>
      <c r="I348" s="223"/>
      <c r="J348" s="43"/>
      <c r="K348" s="43"/>
      <c r="L348" s="47"/>
      <c r="M348" s="224"/>
      <c r="N348" s="225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147</v>
      </c>
      <c r="AU348" s="20" t="s">
        <v>82</v>
      </c>
    </row>
    <row r="349" spans="1:63" s="12" customFormat="1" ht="22.8" customHeight="1">
      <c r="A349" s="12"/>
      <c r="B349" s="192"/>
      <c r="C349" s="193"/>
      <c r="D349" s="194" t="s">
        <v>71</v>
      </c>
      <c r="E349" s="206" t="s">
        <v>471</v>
      </c>
      <c r="F349" s="206" t="s">
        <v>472</v>
      </c>
      <c r="G349" s="193"/>
      <c r="H349" s="193"/>
      <c r="I349" s="196"/>
      <c r="J349" s="207">
        <f>BK349</f>
        <v>0</v>
      </c>
      <c r="K349" s="193"/>
      <c r="L349" s="198"/>
      <c r="M349" s="199"/>
      <c r="N349" s="200"/>
      <c r="O349" s="200"/>
      <c r="P349" s="201">
        <f>SUM(P350:P365)</f>
        <v>0</v>
      </c>
      <c r="Q349" s="200"/>
      <c r="R349" s="201">
        <f>SUM(R350:R365)</f>
        <v>0.0949578736</v>
      </c>
      <c r="S349" s="200"/>
      <c r="T349" s="202">
        <f>SUM(T350:T365)</f>
        <v>0.135437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3" t="s">
        <v>82</v>
      </c>
      <c r="AT349" s="204" t="s">
        <v>71</v>
      </c>
      <c r="AU349" s="204" t="s">
        <v>80</v>
      </c>
      <c r="AY349" s="203" t="s">
        <v>137</v>
      </c>
      <c r="BK349" s="205">
        <f>SUM(BK350:BK365)</f>
        <v>0</v>
      </c>
    </row>
    <row r="350" spans="1:65" s="2" customFormat="1" ht="16.5" customHeight="1">
      <c r="A350" s="41"/>
      <c r="B350" s="42"/>
      <c r="C350" s="208" t="s">
        <v>473</v>
      </c>
      <c r="D350" s="208" t="s">
        <v>140</v>
      </c>
      <c r="E350" s="209" t="s">
        <v>474</v>
      </c>
      <c r="F350" s="210" t="s">
        <v>475</v>
      </c>
      <c r="G350" s="211" t="s">
        <v>253</v>
      </c>
      <c r="H350" s="212">
        <v>81.1</v>
      </c>
      <c r="I350" s="213"/>
      <c r="J350" s="214">
        <f>ROUND(I350*H350,2)</f>
        <v>0</v>
      </c>
      <c r="K350" s="210" t="s">
        <v>144</v>
      </c>
      <c r="L350" s="47"/>
      <c r="M350" s="215" t="s">
        <v>19</v>
      </c>
      <c r="N350" s="216" t="s">
        <v>43</v>
      </c>
      <c r="O350" s="87"/>
      <c r="P350" s="217">
        <f>O350*H350</f>
        <v>0</v>
      </c>
      <c r="Q350" s="217">
        <v>0</v>
      </c>
      <c r="R350" s="217">
        <f>Q350*H350</f>
        <v>0</v>
      </c>
      <c r="S350" s="217">
        <v>0.00167</v>
      </c>
      <c r="T350" s="218">
        <f>S350*H350</f>
        <v>0.135437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19" t="s">
        <v>256</v>
      </c>
      <c r="AT350" s="219" t="s">
        <v>140</v>
      </c>
      <c r="AU350" s="219" t="s">
        <v>82</v>
      </c>
      <c r="AY350" s="20" t="s">
        <v>137</v>
      </c>
      <c r="BE350" s="220">
        <f>IF(N350="základní",J350,0)</f>
        <v>0</v>
      </c>
      <c r="BF350" s="220">
        <f>IF(N350="snížená",J350,0)</f>
        <v>0</v>
      </c>
      <c r="BG350" s="220">
        <f>IF(N350="zákl. přenesená",J350,0)</f>
        <v>0</v>
      </c>
      <c r="BH350" s="220">
        <f>IF(N350="sníž. přenesená",J350,0)</f>
        <v>0</v>
      </c>
      <c r="BI350" s="220">
        <f>IF(N350="nulová",J350,0)</f>
        <v>0</v>
      </c>
      <c r="BJ350" s="20" t="s">
        <v>80</v>
      </c>
      <c r="BK350" s="220">
        <f>ROUND(I350*H350,2)</f>
        <v>0</v>
      </c>
      <c r="BL350" s="20" t="s">
        <v>256</v>
      </c>
      <c r="BM350" s="219" t="s">
        <v>476</v>
      </c>
    </row>
    <row r="351" spans="1:47" s="2" customFormat="1" ht="12">
      <c r="A351" s="41"/>
      <c r="B351" s="42"/>
      <c r="C351" s="43"/>
      <c r="D351" s="221" t="s">
        <v>147</v>
      </c>
      <c r="E351" s="43"/>
      <c r="F351" s="222" t="s">
        <v>477</v>
      </c>
      <c r="G351" s="43"/>
      <c r="H351" s="43"/>
      <c r="I351" s="223"/>
      <c r="J351" s="43"/>
      <c r="K351" s="43"/>
      <c r="L351" s="47"/>
      <c r="M351" s="224"/>
      <c r="N351" s="225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147</v>
      </c>
      <c r="AU351" s="20" t="s">
        <v>82</v>
      </c>
    </row>
    <row r="352" spans="1:51" s="14" customFormat="1" ht="12">
      <c r="A352" s="14"/>
      <c r="B352" s="236"/>
      <c r="C352" s="237"/>
      <c r="D352" s="221" t="s">
        <v>149</v>
      </c>
      <c r="E352" s="238" t="s">
        <v>19</v>
      </c>
      <c r="F352" s="239" t="s">
        <v>478</v>
      </c>
      <c r="G352" s="237"/>
      <c r="H352" s="240">
        <v>19.5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149</v>
      </c>
      <c r="AU352" s="246" t="s">
        <v>82</v>
      </c>
      <c r="AV352" s="14" t="s">
        <v>82</v>
      </c>
      <c r="AW352" s="14" t="s">
        <v>33</v>
      </c>
      <c r="AX352" s="14" t="s">
        <v>72</v>
      </c>
      <c r="AY352" s="246" t="s">
        <v>137</v>
      </c>
    </row>
    <row r="353" spans="1:51" s="14" customFormat="1" ht="12">
      <c r="A353" s="14"/>
      <c r="B353" s="236"/>
      <c r="C353" s="237"/>
      <c r="D353" s="221" t="s">
        <v>149</v>
      </c>
      <c r="E353" s="238" t="s">
        <v>19</v>
      </c>
      <c r="F353" s="239" t="s">
        <v>479</v>
      </c>
      <c r="G353" s="237"/>
      <c r="H353" s="240">
        <v>36.4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6" t="s">
        <v>149</v>
      </c>
      <c r="AU353" s="246" t="s">
        <v>82</v>
      </c>
      <c r="AV353" s="14" t="s">
        <v>82</v>
      </c>
      <c r="AW353" s="14" t="s">
        <v>33</v>
      </c>
      <c r="AX353" s="14" t="s">
        <v>72</v>
      </c>
      <c r="AY353" s="246" t="s">
        <v>137</v>
      </c>
    </row>
    <row r="354" spans="1:51" s="14" customFormat="1" ht="12">
      <c r="A354" s="14"/>
      <c r="B354" s="236"/>
      <c r="C354" s="237"/>
      <c r="D354" s="221" t="s">
        <v>149</v>
      </c>
      <c r="E354" s="238" t="s">
        <v>19</v>
      </c>
      <c r="F354" s="239" t="s">
        <v>480</v>
      </c>
      <c r="G354" s="237"/>
      <c r="H354" s="240">
        <v>25.2</v>
      </c>
      <c r="I354" s="241"/>
      <c r="J354" s="237"/>
      <c r="K354" s="237"/>
      <c r="L354" s="242"/>
      <c r="M354" s="243"/>
      <c r="N354" s="244"/>
      <c r="O354" s="244"/>
      <c r="P354" s="244"/>
      <c r="Q354" s="244"/>
      <c r="R354" s="244"/>
      <c r="S354" s="244"/>
      <c r="T354" s="24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6" t="s">
        <v>149</v>
      </c>
      <c r="AU354" s="246" t="s">
        <v>82</v>
      </c>
      <c r="AV354" s="14" t="s">
        <v>82</v>
      </c>
      <c r="AW354" s="14" t="s">
        <v>33</v>
      </c>
      <c r="AX354" s="14" t="s">
        <v>72</v>
      </c>
      <c r="AY354" s="246" t="s">
        <v>137</v>
      </c>
    </row>
    <row r="355" spans="1:51" s="15" customFormat="1" ht="12">
      <c r="A355" s="15"/>
      <c r="B355" s="247"/>
      <c r="C355" s="248"/>
      <c r="D355" s="221" t="s">
        <v>149</v>
      </c>
      <c r="E355" s="249" t="s">
        <v>19</v>
      </c>
      <c r="F355" s="250" t="s">
        <v>154</v>
      </c>
      <c r="G355" s="248"/>
      <c r="H355" s="251">
        <v>81.1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7" t="s">
        <v>149</v>
      </c>
      <c r="AU355" s="257" t="s">
        <v>82</v>
      </c>
      <c r="AV355" s="15" t="s">
        <v>145</v>
      </c>
      <c r="AW355" s="15" t="s">
        <v>33</v>
      </c>
      <c r="AX355" s="15" t="s">
        <v>80</v>
      </c>
      <c r="AY355" s="257" t="s">
        <v>137</v>
      </c>
    </row>
    <row r="356" spans="1:65" s="2" customFormat="1" ht="16.5" customHeight="1">
      <c r="A356" s="41"/>
      <c r="B356" s="42"/>
      <c r="C356" s="208" t="s">
        <v>481</v>
      </c>
      <c r="D356" s="208" t="s">
        <v>140</v>
      </c>
      <c r="E356" s="209" t="s">
        <v>482</v>
      </c>
      <c r="F356" s="210" t="s">
        <v>483</v>
      </c>
      <c r="G356" s="211" t="s">
        <v>253</v>
      </c>
      <c r="H356" s="212">
        <v>90.85</v>
      </c>
      <c r="I356" s="213"/>
      <c r="J356" s="214">
        <f>ROUND(I356*H356,2)</f>
        <v>0</v>
      </c>
      <c r="K356" s="210" t="s">
        <v>144</v>
      </c>
      <c r="L356" s="47"/>
      <c r="M356" s="215" t="s">
        <v>19</v>
      </c>
      <c r="N356" s="216" t="s">
        <v>43</v>
      </c>
      <c r="O356" s="87"/>
      <c r="P356" s="217">
        <f>O356*H356</f>
        <v>0</v>
      </c>
      <c r="Q356" s="217">
        <v>0.001045216</v>
      </c>
      <c r="R356" s="217">
        <f>Q356*H356</f>
        <v>0.0949578736</v>
      </c>
      <c r="S356" s="217">
        <v>0</v>
      </c>
      <c r="T356" s="218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9" t="s">
        <v>256</v>
      </c>
      <c r="AT356" s="219" t="s">
        <v>140</v>
      </c>
      <c r="AU356" s="219" t="s">
        <v>82</v>
      </c>
      <c r="AY356" s="20" t="s">
        <v>137</v>
      </c>
      <c r="BE356" s="220">
        <f>IF(N356="základní",J356,0)</f>
        <v>0</v>
      </c>
      <c r="BF356" s="220">
        <f>IF(N356="snížená",J356,0)</f>
        <v>0</v>
      </c>
      <c r="BG356" s="220">
        <f>IF(N356="zákl. přenesená",J356,0)</f>
        <v>0</v>
      </c>
      <c r="BH356" s="220">
        <f>IF(N356="sníž. přenesená",J356,0)</f>
        <v>0</v>
      </c>
      <c r="BI356" s="220">
        <f>IF(N356="nulová",J356,0)</f>
        <v>0</v>
      </c>
      <c r="BJ356" s="20" t="s">
        <v>80</v>
      </c>
      <c r="BK356" s="220">
        <f>ROUND(I356*H356,2)</f>
        <v>0</v>
      </c>
      <c r="BL356" s="20" t="s">
        <v>256</v>
      </c>
      <c r="BM356" s="219" t="s">
        <v>484</v>
      </c>
    </row>
    <row r="357" spans="1:47" s="2" customFormat="1" ht="12">
      <c r="A357" s="41"/>
      <c r="B357" s="42"/>
      <c r="C357" s="43"/>
      <c r="D357" s="221" t="s">
        <v>147</v>
      </c>
      <c r="E357" s="43"/>
      <c r="F357" s="222" t="s">
        <v>485</v>
      </c>
      <c r="G357" s="43"/>
      <c r="H357" s="43"/>
      <c r="I357" s="223"/>
      <c r="J357" s="43"/>
      <c r="K357" s="43"/>
      <c r="L357" s="47"/>
      <c r="M357" s="224"/>
      <c r="N357" s="225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147</v>
      </c>
      <c r="AU357" s="20" t="s">
        <v>82</v>
      </c>
    </row>
    <row r="358" spans="1:51" s="14" customFormat="1" ht="12">
      <c r="A358" s="14"/>
      <c r="B358" s="236"/>
      <c r="C358" s="237"/>
      <c r="D358" s="221" t="s">
        <v>149</v>
      </c>
      <c r="E358" s="238" t="s">
        <v>19</v>
      </c>
      <c r="F358" s="239" t="s">
        <v>486</v>
      </c>
      <c r="G358" s="237"/>
      <c r="H358" s="240">
        <v>29.25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149</v>
      </c>
      <c r="AU358" s="246" t="s">
        <v>82</v>
      </c>
      <c r="AV358" s="14" t="s">
        <v>82</v>
      </c>
      <c r="AW358" s="14" t="s">
        <v>33</v>
      </c>
      <c r="AX358" s="14" t="s">
        <v>72</v>
      </c>
      <c r="AY358" s="246" t="s">
        <v>137</v>
      </c>
    </row>
    <row r="359" spans="1:51" s="14" customFormat="1" ht="12">
      <c r="A359" s="14"/>
      <c r="B359" s="236"/>
      <c r="C359" s="237"/>
      <c r="D359" s="221" t="s">
        <v>149</v>
      </c>
      <c r="E359" s="238" t="s">
        <v>19</v>
      </c>
      <c r="F359" s="239" t="s">
        <v>487</v>
      </c>
      <c r="G359" s="237"/>
      <c r="H359" s="240">
        <v>36.4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6" t="s">
        <v>149</v>
      </c>
      <c r="AU359" s="246" t="s">
        <v>82</v>
      </c>
      <c r="AV359" s="14" t="s">
        <v>82</v>
      </c>
      <c r="AW359" s="14" t="s">
        <v>33</v>
      </c>
      <c r="AX359" s="14" t="s">
        <v>72</v>
      </c>
      <c r="AY359" s="246" t="s">
        <v>137</v>
      </c>
    </row>
    <row r="360" spans="1:51" s="14" customFormat="1" ht="12">
      <c r="A360" s="14"/>
      <c r="B360" s="236"/>
      <c r="C360" s="237"/>
      <c r="D360" s="221" t="s">
        <v>149</v>
      </c>
      <c r="E360" s="238" t="s">
        <v>19</v>
      </c>
      <c r="F360" s="239" t="s">
        <v>488</v>
      </c>
      <c r="G360" s="237"/>
      <c r="H360" s="240">
        <v>25.2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6" t="s">
        <v>149</v>
      </c>
      <c r="AU360" s="246" t="s">
        <v>82</v>
      </c>
      <c r="AV360" s="14" t="s">
        <v>82</v>
      </c>
      <c r="AW360" s="14" t="s">
        <v>33</v>
      </c>
      <c r="AX360" s="14" t="s">
        <v>72</v>
      </c>
      <c r="AY360" s="246" t="s">
        <v>137</v>
      </c>
    </row>
    <row r="361" spans="1:51" s="15" customFormat="1" ht="12">
      <c r="A361" s="15"/>
      <c r="B361" s="247"/>
      <c r="C361" s="248"/>
      <c r="D361" s="221" t="s">
        <v>149</v>
      </c>
      <c r="E361" s="249" t="s">
        <v>19</v>
      </c>
      <c r="F361" s="250" t="s">
        <v>154</v>
      </c>
      <c r="G361" s="248"/>
      <c r="H361" s="251">
        <v>90.85</v>
      </c>
      <c r="I361" s="252"/>
      <c r="J361" s="248"/>
      <c r="K361" s="248"/>
      <c r="L361" s="253"/>
      <c r="M361" s="254"/>
      <c r="N361" s="255"/>
      <c r="O361" s="255"/>
      <c r="P361" s="255"/>
      <c r="Q361" s="255"/>
      <c r="R361" s="255"/>
      <c r="S361" s="255"/>
      <c r="T361" s="25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7" t="s">
        <v>149</v>
      </c>
      <c r="AU361" s="257" t="s">
        <v>82</v>
      </c>
      <c r="AV361" s="15" t="s">
        <v>145</v>
      </c>
      <c r="AW361" s="15" t="s">
        <v>33</v>
      </c>
      <c r="AX361" s="15" t="s">
        <v>80</v>
      </c>
      <c r="AY361" s="257" t="s">
        <v>137</v>
      </c>
    </row>
    <row r="362" spans="1:65" s="2" customFormat="1" ht="16.5" customHeight="1">
      <c r="A362" s="41"/>
      <c r="B362" s="42"/>
      <c r="C362" s="208" t="s">
        <v>489</v>
      </c>
      <c r="D362" s="208" t="s">
        <v>140</v>
      </c>
      <c r="E362" s="209" t="s">
        <v>490</v>
      </c>
      <c r="F362" s="210" t="s">
        <v>491</v>
      </c>
      <c r="G362" s="211" t="s">
        <v>341</v>
      </c>
      <c r="H362" s="212">
        <v>0.095</v>
      </c>
      <c r="I362" s="213"/>
      <c r="J362" s="214">
        <f>ROUND(I362*H362,2)</f>
        <v>0</v>
      </c>
      <c r="K362" s="210" t="s">
        <v>144</v>
      </c>
      <c r="L362" s="47"/>
      <c r="M362" s="215" t="s">
        <v>19</v>
      </c>
      <c r="N362" s="216" t="s">
        <v>43</v>
      </c>
      <c r="O362" s="87"/>
      <c r="P362" s="217">
        <f>O362*H362</f>
        <v>0</v>
      </c>
      <c r="Q362" s="217">
        <v>0</v>
      </c>
      <c r="R362" s="217">
        <f>Q362*H362</f>
        <v>0</v>
      </c>
      <c r="S362" s="217">
        <v>0</v>
      </c>
      <c r="T362" s="218">
        <f>S362*H362</f>
        <v>0</v>
      </c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R362" s="219" t="s">
        <v>256</v>
      </c>
      <c r="AT362" s="219" t="s">
        <v>140</v>
      </c>
      <c r="AU362" s="219" t="s">
        <v>82</v>
      </c>
      <c r="AY362" s="20" t="s">
        <v>137</v>
      </c>
      <c r="BE362" s="220">
        <f>IF(N362="základní",J362,0)</f>
        <v>0</v>
      </c>
      <c r="BF362" s="220">
        <f>IF(N362="snížená",J362,0)</f>
        <v>0</v>
      </c>
      <c r="BG362" s="220">
        <f>IF(N362="zákl. přenesená",J362,0)</f>
        <v>0</v>
      </c>
      <c r="BH362" s="220">
        <f>IF(N362="sníž. přenesená",J362,0)</f>
        <v>0</v>
      </c>
      <c r="BI362" s="220">
        <f>IF(N362="nulová",J362,0)</f>
        <v>0</v>
      </c>
      <c r="BJ362" s="20" t="s">
        <v>80</v>
      </c>
      <c r="BK362" s="220">
        <f>ROUND(I362*H362,2)</f>
        <v>0</v>
      </c>
      <c r="BL362" s="20" t="s">
        <v>256</v>
      </c>
      <c r="BM362" s="219" t="s">
        <v>492</v>
      </c>
    </row>
    <row r="363" spans="1:47" s="2" customFormat="1" ht="12">
      <c r="A363" s="41"/>
      <c r="B363" s="42"/>
      <c r="C363" s="43"/>
      <c r="D363" s="221" t="s">
        <v>147</v>
      </c>
      <c r="E363" s="43"/>
      <c r="F363" s="222" t="s">
        <v>493</v>
      </c>
      <c r="G363" s="43"/>
      <c r="H363" s="43"/>
      <c r="I363" s="223"/>
      <c r="J363" s="43"/>
      <c r="K363" s="43"/>
      <c r="L363" s="47"/>
      <c r="M363" s="224"/>
      <c r="N363" s="225"/>
      <c r="O363" s="87"/>
      <c r="P363" s="87"/>
      <c r="Q363" s="87"/>
      <c r="R363" s="87"/>
      <c r="S363" s="87"/>
      <c r="T363" s="88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T363" s="20" t="s">
        <v>147</v>
      </c>
      <c r="AU363" s="20" t="s">
        <v>82</v>
      </c>
    </row>
    <row r="364" spans="1:65" s="2" customFormat="1" ht="16.5" customHeight="1">
      <c r="A364" s="41"/>
      <c r="B364" s="42"/>
      <c r="C364" s="208" t="s">
        <v>494</v>
      </c>
      <c r="D364" s="208" t="s">
        <v>140</v>
      </c>
      <c r="E364" s="209" t="s">
        <v>495</v>
      </c>
      <c r="F364" s="210" t="s">
        <v>496</v>
      </c>
      <c r="G364" s="211" t="s">
        <v>341</v>
      </c>
      <c r="H364" s="212">
        <v>0.095</v>
      </c>
      <c r="I364" s="213"/>
      <c r="J364" s="214">
        <f>ROUND(I364*H364,2)</f>
        <v>0</v>
      </c>
      <c r="K364" s="210" t="s">
        <v>144</v>
      </c>
      <c r="L364" s="47"/>
      <c r="M364" s="215" t="s">
        <v>19</v>
      </c>
      <c r="N364" s="216" t="s">
        <v>43</v>
      </c>
      <c r="O364" s="87"/>
      <c r="P364" s="217">
        <f>O364*H364</f>
        <v>0</v>
      </c>
      <c r="Q364" s="217">
        <v>0</v>
      </c>
      <c r="R364" s="217">
        <f>Q364*H364</f>
        <v>0</v>
      </c>
      <c r="S364" s="217">
        <v>0</v>
      </c>
      <c r="T364" s="218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9" t="s">
        <v>256</v>
      </c>
      <c r="AT364" s="219" t="s">
        <v>140</v>
      </c>
      <c r="AU364" s="219" t="s">
        <v>82</v>
      </c>
      <c r="AY364" s="20" t="s">
        <v>137</v>
      </c>
      <c r="BE364" s="220">
        <f>IF(N364="základní",J364,0)</f>
        <v>0</v>
      </c>
      <c r="BF364" s="220">
        <f>IF(N364="snížená",J364,0)</f>
        <v>0</v>
      </c>
      <c r="BG364" s="220">
        <f>IF(N364="zákl. přenesená",J364,0)</f>
        <v>0</v>
      </c>
      <c r="BH364" s="220">
        <f>IF(N364="sníž. přenesená",J364,0)</f>
        <v>0</v>
      </c>
      <c r="BI364" s="220">
        <f>IF(N364="nulová",J364,0)</f>
        <v>0</v>
      </c>
      <c r="BJ364" s="20" t="s">
        <v>80</v>
      </c>
      <c r="BK364" s="220">
        <f>ROUND(I364*H364,2)</f>
        <v>0</v>
      </c>
      <c r="BL364" s="20" t="s">
        <v>256</v>
      </c>
      <c r="BM364" s="219" t="s">
        <v>497</v>
      </c>
    </row>
    <row r="365" spans="1:47" s="2" customFormat="1" ht="12">
      <c r="A365" s="41"/>
      <c r="B365" s="42"/>
      <c r="C365" s="43"/>
      <c r="D365" s="221" t="s">
        <v>147</v>
      </c>
      <c r="E365" s="43"/>
      <c r="F365" s="222" t="s">
        <v>498</v>
      </c>
      <c r="G365" s="43"/>
      <c r="H365" s="43"/>
      <c r="I365" s="223"/>
      <c r="J365" s="43"/>
      <c r="K365" s="43"/>
      <c r="L365" s="47"/>
      <c r="M365" s="224"/>
      <c r="N365" s="225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147</v>
      </c>
      <c r="AU365" s="20" t="s">
        <v>82</v>
      </c>
    </row>
    <row r="366" spans="1:63" s="12" customFormat="1" ht="22.8" customHeight="1">
      <c r="A366" s="12"/>
      <c r="B366" s="192"/>
      <c r="C366" s="193"/>
      <c r="D366" s="194" t="s">
        <v>71</v>
      </c>
      <c r="E366" s="206" t="s">
        <v>499</v>
      </c>
      <c r="F366" s="206" t="s">
        <v>500</v>
      </c>
      <c r="G366" s="193"/>
      <c r="H366" s="193"/>
      <c r="I366" s="196"/>
      <c r="J366" s="207">
        <f>BK366</f>
        <v>0</v>
      </c>
      <c r="K366" s="193"/>
      <c r="L366" s="198"/>
      <c r="M366" s="199"/>
      <c r="N366" s="200"/>
      <c r="O366" s="200"/>
      <c r="P366" s="201">
        <f>SUM(P367:P505)</f>
        <v>0</v>
      </c>
      <c r="Q366" s="200"/>
      <c r="R366" s="201">
        <f>SUM(R367:R505)</f>
        <v>1.8049972841640003</v>
      </c>
      <c r="S366" s="200"/>
      <c r="T366" s="202">
        <f>SUM(T367:T505)</f>
        <v>0.246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3" t="s">
        <v>82</v>
      </c>
      <c r="AT366" s="204" t="s">
        <v>71</v>
      </c>
      <c r="AU366" s="204" t="s">
        <v>80</v>
      </c>
      <c r="AY366" s="203" t="s">
        <v>137</v>
      </c>
      <c r="BK366" s="205">
        <f>SUM(BK367:BK505)</f>
        <v>0</v>
      </c>
    </row>
    <row r="367" spans="1:65" s="2" customFormat="1" ht="16.5" customHeight="1">
      <c r="A367" s="41"/>
      <c r="B367" s="42"/>
      <c r="C367" s="208" t="s">
        <v>501</v>
      </c>
      <c r="D367" s="208" t="s">
        <v>140</v>
      </c>
      <c r="E367" s="209" t="s">
        <v>502</v>
      </c>
      <c r="F367" s="210" t="s">
        <v>503</v>
      </c>
      <c r="G367" s="211" t="s">
        <v>187</v>
      </c>
      <c r="H367" s="212">
        <v>41</v>
      </c>
      <c r="I367" s="213"/>
      <c r="J367" s="214">
        <f>ROUND(I367*H367,2)</f>
        <v>0</v>
      </c>
      <c r="K367" s="210" t="s">
        <v>144</v>
      </c>
      <c r="L367" s="47"/>
      <c r="M367" s="215" t="s">
        <v>19</v>
      </c>
      <c r="N367" s="216" t="s">
        <v>43</v>
      </c>
      <c r="O367" s="87"/>
      <c r="P367" s="217">
        <f>O367*H367</f>
        <v>0</v>
      </c>
      <c r="Q367" s="217">
        <v>0</v>
      </c>
      <c r="R367" s="217">
        <f>Q367*H367</f>
        <v>0</v>
      </c>
      <c r="S367" s="217">
        <v>0.006</v>
      </c>
      <c r="T367" s="218">
        <f>S367*H367</f>
        <v>0.246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19" t="s">
        <v>256</v>
      </c>
      <c r="AT367" s="219" t="s">
        <v>140</v>
      </c>
      <c r="AU367" s="219" t="s">
        <v>82</v>
      </c>
      <c r="AY367" s="20" t="s">
        <v>137</v>
      </c>
      <c r="BE367" s="220">
        <f>IF(N367="základní",J367,0)</f>
        <v>0</v>
      </c>
      <c r="BF367" s="220">
        <f>IF(N367="snížená",J367,0)</f>
        <v>0</v>
      </c>
      <c r="BG367" s="220">
        <f>IF(N367="zákl. přenesená",J367,0)</f>
        <v>0</v>
      </c>
      <c r="BH367" s="220">
        <f>IF(N367="sníž. přenesená",J367,0)</f>
        <v>0</v>
      </c>
      <c r="BI367" s="220">
        <f>IF(N367="nulová",J367,0)</f>
        <v>0</v>
      </c>
      <c r="BJ367" s="20" t="s">
        <v>80</v>
      </c>
      <c r="BK367" s="220">
        <f>ROUND(I367*H367,2)</f>
        <v>0</v>
      </c>
      <c r="BL367" s="20" t="s">
        <v>256</v>
      </c>
      <c r="BM367" s="219" t="s">
        <v>504</v>
      </c>
    </row>
    <row r="368" spans="1:47" s="2" customFormat="1" ht="12">
      <c r="A368" s="41"/>
      <c r="B368" s="42"/>
      <c r="C368" s="43"/>
      <c r="D368" s="221" t="s">
        <v>147</v>
      </c>
      <c r="E368" s="43"/>
      <c r="F368" s="222" t="s">
        <v>505</v>
      </c>
      <c r="G368" s="43"/>
      <c r="H368" s="43"/>
      <c r="I368" s="223"/>
      <c r="J368" s="43"/>
      <c r="K368" s="43"/>
      <c r="L368" s="47"/>
      <c r="M368" s="224"/>
      <c r="N368" s="225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147</v>
      </c>
      <c r="AU368" s="20" t="s">
        <v>82</v>
      </c>
    </row>
    <row r="369" spans="1:65" s="2" customFormat="1" ht="16.5" customHeight="1">
      <c r="A369" s="41"/>
      <c r="B369" s="42"/>
      <c r="C369" s="208" t="s">
        <v>506</v>
      </c>
      <c r="D369" s="208" t="s">
        <v>140</v>
      </c>
      <c r="E369" s="209" t="s">
        <v>507</v>
      </c>
      <c r="F369" s="210" t="s">
        <v>508</v>
      </c>
      <c r="G369" s="211" t="s">
        <v>157</v>
      </c>
      <c r="H369" s="212">
        <v>92.267</v>
      </c>
      <c r="I369" s="213"/>
      <c r="J369" s="214">
        <f>ROUND(I369*H369,2)</f>
        <v>0</v>
      </c>
      <c r="K369" s="210" t="s">
        <v>144</v>
      </c>
      <c r="L369" s="47"/>
      <c r="M369" s="215" t="s">
        <v>19</v>
      </c>
      <c r="N369" s="216" t="s">
        <v>43</v>
      </c>
      <c r="O369" s="87"/>
      <c r="P369" s="217">
        <f>O369*H369</f>
        <v>0</v>
      </c>
      <c r="Q369" s="217">
        <v>0.00027615</v>
      </c>
      <c r="R369" s="217">
        <f>Q369*H369</f>
        <v>0.02547953205</v>
      </c>
      <c r="S369" s="217">
        <v>0</v>
      </c>
      <c r="T369" s="218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19" t="s">
        <v>256</v>
      </c>
      <c r="AT369" s="219" t="s">
        <v>140</v>
      </c>
      <c r="AU369" s="219" t="s">
        <v>82</v>
      </c>
      <c r="AY369" s="20" t="s">
        <v>137</v>
      </c>
      <c r="BE369" s="220">
        <f>IF(N369="základní",J369,0)</f>
        <v>0</v>
      </c>
      <c r="BF369" s="220">
        <f>IF(N369="snížená",J369,0)</f>
        <v>0</v>
      </c>
      <c r="BG369" s="220">
        <f>IF(N369="zákl. přenesená",J369,0)</f>
        <v>0</v>
      </c>
      <c r="BH369" s="220">
        <f>IF(N369="sníž. přenesená",J369,0)</f>
        <v>0</v>
      </c>
      <c r="BI369" s="220">
        <f>IF(N369="nulová",J369,0)</f>
        <v>0</v>
      </c>
      <c r="BJ369" s="20" t="s">
        <v>80</v>
      </c>
      <c r="BK369" s="220">
        <f>ROUND(I369*H369,2)</f>
        <v>0</v>
      </c>
      <c r="BL369" s="20" t="s">
        <v>256</v>
      </c>
      <c r="BM369" s="219" t="s">
        <v>509</v>
      </c>
    </row>
    <row r="370" spans="1:47" s="2" customFormat="1" ht="12">
      <c r="A370" s="41"/>
      <c r="B370" s="42"/>
      <c r="C370" s="43"/>
      <c r="D370" s="221" t="s">
        <v>147</v>
      </c>
      <c r="E370" s="43"/>
      <c r="F370" s="222" t="s">
        <v>510</v>
      </c>
      <c r="G370" s="43"/>
      <c r="H370" s="43"/>
      <c r="I370" s="223"/>
      <c r="J370" s="43"/>
      <c r="K370" s="43"/>
      <c r="L370" s="47"/>
      <c r="M370" s="224"/>
      <c r="N370" s="225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20" t="s">
        <v>147</v>
      </c>
      <c r="AU370" s="20" t="s">
        <v>82</v>
      </c>
    </row>
    <row r="371" spans="1:47" s="2" customFormat="1" ht="12">
      <c r="A371" s="41"/>
      <c r="B371" s="42"/>
      <c r="C371" s="43"/>
      <c r="D371" s="221" t="s">
        <v>511</v>
      </c>
      <c r="E371" s="43"/>
      <c r="F371" s="292" t="s">
        <v>512</v>
      </c>
      <c r="G371" s="43"/>
      <c r="H371" s="43"/>
      <c r="I371" s="223"/>
      <c r="J371" s="43"/>
      <c r="K371" s="43"/>
      <c r="L371" s="47"/>
      <c r="M371" s="224"/>
      <c r="N371" s="225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511</v>
      </c>
      <c r="AU371" s="20" t="s">
        <v>82</v>
      </c>
    </row>
    <row r="372" spans="1:51" s="14" customFormat="1" ht="12">
      <c r="A372" s="14"/>
      <c r="B372" s="236"/>
      <c r="C372" s="237"/>
      <c r="D372" s="221" t="s">
        <v>149</v>
      </c>
      <c r="E372" s="238" t="s">
        <v>19</v>
      </c>
      <c r="F372" s="239" t="s">
        <v>247</v>
      </c>
      <c r="G372" s="237"/>
      <c r="H372" s="240">
        <v>30.139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149</v>
      </c>
      <c r="AU372" s="246" t="s">
        <v>82</v>
      </c>
      <c r="AV372" s="14" t="s">
        <v>82</v>
      </c>
      <c r="AW372" s="14" t="s">
        <v>33</v>
      </c>
      <c r="AX372" s="14" t="s">
        <v>72</v>
      </c>
      <c r="AY372" s="246" t="s">
        <v>137</v>
      </c>
    </row>
    <row r="373" spans="1:51" s="14" customFormat="1" ht="12">
      <c r="A373" s="14"/>
      <c r="B373" s="236"/>
      <c r="C373" s="237"/>
      <c r="D373" s="221" t="s">
        <v>149</v>
      </c>
      <c r="E373" s="238" t="s">
        <v>19</v>
      </c>
      <c r="F373" s="239" t="s">
        <v>248</v>
      </c>
      <c r="G373" s="237"/>
      <c r="H373" s="240">
        <v>30.845</v>
      </c>
      <c r="I373" s="241"/>
      <c r="J373" s="237"/>
      <c r="K373" s="237"/>
      <c r="L373" s="242"/>
      <c r="M373" s="243"/>
      <c r="N373" s="244"/>
      <c r="O373" s="244"/>
      <c r="P373" s="244"/>
      <c r="Q373" s="244"/>
      <c r="R373" s="244"/>
      <c r="S373" s="244"/>
      <c r="T373" s="24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6" t="s">
        <v>149</v>
      </c>
      <c r="AU373" s="246" t="s">
        <v>82</v>
      </c>
      <c r="AV373" s="14" t="s">
        <v>82</v>
      </c>
      <c r="AW373" s="14" t="s">
        <v>33</v>
      </c>
      <c r="AX373" s="14" t="s">
        <v>72</v>
      </c>
      <c r="AY373" s="246" t="s">
        <v>137</v>
      </c>
    </row>
    <row r="374" spans="1:51" s="14" customFormat="1" ht="12">
      <c r="A374" s="14"/>
      <c r="B374" s="236"/>
      <c r="C374" s="237"/>
      <c r="D374" s="221" t="s">
        <v>149</v>
      </c>
      <c r="E374" s="238" t="s">
        <v>19</v>
      </c>
      <c r="F374" s="239" t="s">
        <v>249</v>
      </c>
      <c r="G374" s="237"/>
      <c r="H374" s="240">
        <v>31.283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6" t="s">
        <v>149</v>
      </c>
      <c r="AU374" s="246" t="s">
        <v>82</v>
      </c>
      <c r="AV374" s="14" t="s">
        <v>82</v>
      </c>
      <c r="AW374" s="14" t="s">
        <v>33</v>
      </c>
      <c r="AX374" s="14" t="s">
        <v>72</v>
      </c>
      <c r="AY374" s="246" t="s">
        <v>137</v>
      </c>
    </row>
    <row r="375" spans="1:51" s="15" customFormat="1" ht="12">
      <c r="A375" s="15"/>
      <c r="B375" s="247"/>
      <c r="C375" s="248"/>
      <c r="D375" s="221" t="s">
        <v>149</v>
      </c>
      <c r="E375" s="249" t="s">
        <v>19</v>
      </c>
      <c r="F375" s="250" t="s">
        <v>154</v>
      </c>
      <c r="G375" s="248"/>
      <c r="H375" s="251">
        <v>92.267</v>
      </c>
      <c r="I375" s="252"/>
      <c r="J375" s="248"/>
      <c r="K375" s="248"/>
      <c r="L375" s="253"/>
      <c r="M375" s="254"/>
      <c r="N375" s="255"/>
      <c r="O375" s="255"/>
      <c r="P375" s="255"/>
      <c r="Q375" s="255"/>
      <c r="R375" s="255"/>
      <c r="S375" s="255"/>
      <c r="T375" s="256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7" t="s">
        <v>149</v>
      </c>
      <c r="AU375" s="257" t="s">
        <v>82</v>
      </c>
      <c r="AV375" s="15" t="s">
        <v>145</v>
      </c>
      <c r="AW375" s="15" t="s">
        <v>33</v>
      </c>
      <c r="AX375" s="15" t="s">
        <v>80</v>
      </c>
      <c r="AY375" s="257" t="s">
        <v>137</v>
      </c>
    </row>
    <row r="376" spans="1:65" s="2" customFormat="1" ht="12">
      <c r="A376" s="41"/>
      <c r="B376" s="42"/>
      <c r="C376" s="258" t="s">
        <v>513</v>
      </c>
      <c r="D376" s="258" t="s">
        <v>184</v>
      </c>
      <c r="E376" s="259" t="s">
        <v>514</v>
      </c>
      <c r="F376" s="260" t="s">
        <v>515</v>
      </c>
      <c r="G376" s="261" t="s">
        <v>201</v>
      </c>
      <c r="H376" s="262">
        <v>1</v>
      </c>
      <c r="I376" s="263"/>
      <c r="J376" s="264">
        <f>ROUND(I376*H376,2)</f>
        <v>0</v>
      </c>
      <c r="K376" s="260" t="s">
        <v>172</v>
      </c>
      <c r="L376" s="265"/>
      <c r="M376" s="266" t="s">
        <v>19</v>
      </c>
      <c r="N376" s="267" t="s">
        <v>43</v>
      </c>
      <c r="O376" s="87"/>
      <c r="P376" s="217">
        <f>O376*H376</f>
        <v>0</v>
      </c>
      <c r="Q376" s="217">
        <v>0</v>
      </c>
      <c r="R376" s="217">
        <f>Q376*H376</f>
        <v>0</v>
      </c>
      <c r="S376" s="217">
        <v>0</v>
      </c>
      <c r="T376" s="218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9" t="s">
        <v>188</v>
      </c>
      <c r="AT376" s="219" t="s">
        <v>184</v>
      </c>
      <c r="AU376" s="219" t="s">
        <v>82</v>
      </c>
      <c r="AY376" s="20" t="s">
        <v>137</v>
      </c>
      <c r="BE376" s="220">
        <f>IF(N376="základní",J376,0)</f>
        <v>0</v>
      </c>
      <c r="BF376" s="220">
        <f>IF(N376="snížená",J376,0)</f>
        <v>0</v>
      </c>
      <c r="BG376" s="220">
        <f>IF(N376="zákl. přenesená",J376,0)</f>
        <v>0</v>
      </c>
      <c r="BH376" s="220">
        <f>IF(N376="sníž. přenesená",J376,0)</f>
        <v>0</v>
      </c>
      <c r="BI376" s="220">
        <f>IF(N376="nulová",J376,0)</f>
        <v>0</v>
      </c>
      <c r="BJ376" s="20" t="s">
        <v>80</v>
      </c>
      <c r="BK376" s="220">
        <f>ROUND(I376*H376,2)</f>
        <v>0</v>
      </c>
      <c r="BL376" s="20" t="s">
        <v>145</v>
      </c>
      <c r="BM376" s="219" t="s">
        <v>516</v>
      </c>
    </row>
    <row r="377" spans="1:47" s="2" customFormat="1" ht="12">
      <c r="A377" s="41"/>
      <c r="B377" s="42"/>
      <c r="C377" s="43"/>
      <c r="D377" s="221" t="s">
        <v>147</v>
      </c>
      <c r="E377" s="43"/>
      <c r="F377" s="222" t="s">
        <v>515</v>
      </c>
      <c r="G377" s="43"/>
      <c r="H377" s="43"/>
      <c r="I377" s="223"/>
      <c r="J377" s="43"/>
      <c r="K377" s="43"/>
      <c r="L377" s="47"/>
      <c r="M377" s="224"/>
      <c r="N377" s="225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147</v>
      </c>
      <c r="AU377" s="20" t="s">
        <v>82</v>
      </c>
    </row>
    <row r="378" spans="1:65" s="2" customFormat="1" ht="12">
      <c r="A378" s="41"/>
      <c r="B378" s="42"/>
      <c r="C378" s="258" t="s">
        <v>517</v>
      </c>
      <c r="D378" s="258" t="s">
        <v>184</v>
      </c>
      <c r="E378" s="259" t="s">
        <v>518</v>
      </c>
      <c r="F378" s="260" t="s">
        <v>519</v>
      </c>
      <c r="G378" s="261" t="s">
        <v>201</v>
      </c>
      <c r="H378" s="262">
        <v>1</v>
      </c>
      <c r="I378" s="263"/>
      <c r="J378" s="264">
        <f>ROUND(I378*H378,2)</f>
        <v>0</v>
      </c>
      <c r="K378" s="260" t="s">
        <v>172</v>
      </c>
      <c r="L378" s="265"/>
      <c r="M378" s="266" t="s">
        <v>19</v>
      </c>
      <c r="N378" s="267" t="s">
        <v>43</v>
      </c>
      <c r="O378" s="87"/>
      <c r="P378" s="217">
        <f>O378*H378</f>
        <v>0</v>
      </c>
      <c r="Q378" s="217">
        <v>0</v>
      </c>
      <c r="R378" s="217">
        <f>Q378*H378</f>
        <v>0</v>
      </c>
      <c r="S378" s="217">
        <v>0</v>
      </c>
      <c r="T378" s="218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19" t="s">
        <v>188</v>
      </c>
      <c r="AT378" s="219" t="s">
        <v>184</v>
      </c>
      <c r="AU378" s="219" t="s">
        <v>82</v>
      </c>
      <c r="AY378" s="20" t="s">
        <v>137</v>
      </c>
      <c r="BE378" s="220">
        <f>IF(N378="základní",J378,0)</f>
        <v>0</v>
      </c>
      <c r="BF378" s="220">
        <f>IF(N378="snížená",J378,0)</f>
        <v>0</v>
      </c>
      <c r="BG378" s="220">
        <f>IF(N378="zákl. přenesená",J378,0)</f>
        <v>0</v>
      </c>
      <c r="BH378" s="220">
        <f>IF(N378="sníž. přenesená",J378,0)</f>
        <v>0</v>
      </c>
      <c r="BI378" s="220">
        <f>IF(N378="nulová",J378,0)</f>
        <v>0</v>
      </c>
      <c r="BJ378" s="20" t="s">
        <v>80</v>
      </c>
      <c r="BK378" s="220">
        <f>ROUND(I378*H378,2)</f>
        <v>0</v>
      </c>
      <c r="BL378" s="20" t="s">
        <v>145</v>
      </c>
      <c r="BM378" s="219" t="s">
        <v>520</v>
      </c>
    </row>
    <row r="379" spans="1:47" s="2" customFormat="1" ht="12">
      <c r="A379" s="41"/>
      <c r="B379" s="42"/>
      <c r="C379" s="43"/>
      <c r="D379" s="221" t="s">
        <v>147</v>
      </c>
      <c r="E379" s="43"/>
      <c r="F379" s="222" t="s">
        <v>519</v>
      </c>
      <c r="G379" s="43"/>
      <c r="H379" s="43"/>
      <c r="I379" s="223"/>
      <c r="J379" s="43"/>
      <c r="K379" s="43"/>
      <c r="L379" s="47"/>
      <c r="M379" s="224"/>
      <c r="N379" s="225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147</v>
      </c>
      <c r="AU379" s="20" t="s">
        <v>82</v>
      </c>
    </row>
    <row r="380" spans="1:65" s="2" customFormat="1" ht="12">
      <c r="A380" s="41"/>
      <c r="B380" s="42"/>
      <c r="C380" s="258" t="s">
        <v>521</v>
      </c>
      <c r="D380" s="258" t="s">
        <v>184</v>
      </c>
      <c r="E380" s="259" t="s">
        <v>522</v>
      </c>
      <c r="F380" s="260" t="s">
        <v>523</v>
      </c>
      <c r="G380" s="261" t="s">
        <v>201</v>
      </c>
      <c r="H380" s="262">
        <v>1</v>
      </c>
      <c r="I380" s="263"/>
      <c r="J380" s="264">
        <f>ROUND(I380*H380,2)</f>
        <v>0</v>
      </c>
      <c r="K380" s="260" t="s">
        <v>172</v>
      </c>
      <c r="L380" s="265"/>
      <c r="M380" s="266" t="s">
        <v>19</v>
      </c>
      <c r="N380" s="267" t="s">
        <v>43</v>
      </c>
      <c r="O380" s="87"/>
      <c r="P380" s="217">
        <f>O380*H380</f>
        <v>0</v>
      </c>
      <c r="Q380" s="217">
        <v>0</v>
      </c>
      <c r="R380" s="217">
        <f>Q380*H380</f>
        <v>0</v>
      </c>
      <c r="S380" s="217">
        <v>0</v>
      </c>
      <c r="T380" s="218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19" t="s">
        <v>188</v>
      </c>
      <c r="AT380" s="219" t="s">
        <v>184</v>
      </c>
      <c r="AU380" s="219" t="s">
        <v>82</v>
      </c>
      <c r="AY380" s="20" t="s">
        <v>137</v>
      </c>
      <c r="BE380" s="220">
        <f>IF(N380="základní",J380,0)</f>
        <v>0</v>
      </c>
      <c r="BF380" s="220">
        <f>IF(N380="snížená",J380,0)</f>
        <v>0</v>
      </c>
      <c r="BG380" s="220">
        <f>IF(N380="zákl. přenesená",J380,0)</f>
        <v>0</v>
      </c>
      <c r="BH380" s="220">
        <f>IF(N380="sníž. přenesená",J380,0)</f>
        <v>0</v>
      </c>
      <c r="BI380" s="220">
        <f>IF(N380="nulová",J380,0)</f>
        <v>0</v>
      </c>
      <c r="BJ380" s="20" t="s">
        <v>80</v>
      </c>
      <c r="BK380" s="220">
        <f>ROUND(I380*H380,2)</f>
        <v>0</v>
      </c>
      <c r="BL380" s="20" t="s">
        <v>145</v>
      </c>
      <c r="BM380" s="219" t="s">
        <v>524</v>
      </c>
    </row>
    <row r="381" spans="1:47" s="2" customFormat="1" ht="12">
      <c r="A381" s="41"/>
      <c r="B381" s="42"/>
      <c r="C381" s="43"/>
      <c r="D381" s="221" t="s">
        <v>147</v>
      </c>
      <c r="E381" s="43"/>
      <c r="F381" s="222" t="s">
        <v>523</v>
      </c>
      <c r="G381" s="43"/>
      <c r="H381" s="43"/>
      <c r="I381" s="223"/>
      <c r="J381" s="43"/>
      <c r="K381" s="43"/>
      <c r="L381" s="47"/>
      <c r="M381" s="224"/>
      <c r="N381" s="225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147</v>
      </c>
      <c r="AU381" s="20" t="s">
        <v>82</v>
      </c>
    </row>
    <row r="382" spans="1:65" s="2" customFormat="1" ht="12">
      <c r="A382" s="41"/>
      <c r="B382" s="42"/>
      <c r="C382" s="258" t="s">
        <v>525</v>
      </c>
      <c r="D382" s="258" t="s">
        <v>184</v>
      </c>
      <c r="E382" s="259" t="s">
        <v>526</v>
      </c>
      <c r="F382" s="260" t="s">
        <v>527</v>
      </c>
      <c r="G382" s="261" t="s">
        <v>201</v>
      </c>
      <c r="H382" s="262">
        <v>1</v>
      </c>
      <c r="I382" s="263"/>
      <c r="J382" s="264">
        <f>ROUND(I382*H382,2)</f>
        <v>0</v>
      </c>
      <c r="K382" s="260" t="s">
        <v>172</v>
      </c>
      <c r="L382" s="265"/>
      <c r="M382" s="266" t="s">
        <v>19</v>
      </c>
      <c r="N382" s="267" t="s">
        <v>43</v>
      </c>
      <c r="O382" s="87"/>
      <c r="P382" s="217">
        <f>O382*H382</f>
        <v>0</v>
      </c>
      <c r="Q382" s="217">
        <v>0</v>
      </c>
      <c r="R382" s="217">
        <f>Q382*H382</f>
        <v>0</v>
      </c>
      <c r="S382" s="217">
        <v>0</v>
      </c>
      <c r="T382" s="218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19" t="s">
        <v>188</v>
      </c>
      <c r="AT382" s="219" t="s">
        <v>184</v>
      </c>
      <c r="AU382" s="219" t="s">
        <v>82</v>
      </c>
      <c r="AY382" s="20" t="s">
        <v>137</v>
      </c>
      <c r="BE382" s="220">
        <f>IF(N382="základní",J382,0)</f>
        <v>0</v>
      </c>
      <c r="BF382" s="220">
        <f>IF(N382="snížená",J382,0)</f>
        <v>0</v>
      </c>
      <c r="BG382" s="220">
        <f>IF(N382="zákl. přenesená",J382,0)</f>
        <v>0</v>
      </c>
      <c r="BH382" s="220">
        <f>IF(N382="sníž. přenesená",J382,0)</f>
        <v>0</v>
      </c>
      <c r="BI382" s="220">
        <f>IF(N382="nulová",J382,0)</f>
        <v>0</v>
      </c>
      <c r="BJ382" s="20" t="s">
        <v>80</v>
      </c>
      <c r="BK382" s="220">
        <f>ROUND(I382*H382,2)</f>
        <v>0</v>
      </c>
      <c r="BL382" s="20" t="s">
        <v>145</v>
      </c>
      <c r="BM382" s="219" t="s">
        <v>528</v>
      </c>
    </row>
    <row r="383" spans="1:47" s="2" customFormat="1" ht="12">
      <c r="A383" s="41"/>
      <c r="B383" s="42"/>
      <c r="C383" s="43"/>
      <c r="D383" s="221" t="s">
        <v>147</v>
      </c>
      <c r="E383" s="43"/>
      <c r="F383" s="222" t="s">
        <v>527</v>
      </c>
      <c r="G383" s="43"/>
      <c r="H383" s="43"/>
      <c r="I383" s="223"/>
      <c r="J383" s="43"/>
      <c r="K383" s="43"/>
      <c r="L383" s="47"/>
      <c r="M383" s="224"/>
      <c r="N383" s="225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20" t="s">
        <v>147</v>
      </c>
      <c r="AU383" s="20" t="s">
        <v>82</v>
      </c>
    </row>
    <row r="384" spans="1:65" s="2" customFormat="1" ht="12">
      <c r="A384" s="41"/>
      <c r="B384" s="42"/>
      <c r="C384" s="258" t="s">
        <v>529</v>
      </c>
      <c r="D384" s="258" t="s">
        <v>184</v>
      </c>
      <c r="E384" s="259" t="s">
        <v>530</v>
      </c>
      <c r="F384" s="260" t="s">
        <v>531</v>
      </c>
      <c r="G384" s="261" t="s">
        <v>201</v>
      </c>
      <c r="H384" s="262">
        <v>1</v>
      </c>
      <c r="I384" s="263"/>
      <c r="J384" s="264">
        <f>ROUND(I384*H384,2)</f>
        <v>0</v>
      </c>
      <c r="K384" s="260" t="s">
        <v>172</v>
      </c>
      <c r="L384" s="265"/>
      <c r="M384" s="266" t="s">
        <v>19</v>
      </c>
      <c r="N384" s="267" t="s">
        <v>43</v>
      </c>
      <c r="O384" s="87"/>
      <c r="P384" s="217">
        <f>O384*H384</f>
        <v>0</v>
      </c>
      <c r="Q384" s="217">
        <v>0</v>
      </c>
      <c r="R384" s="217">
        <f>Q384*H384</f>
        <v>0</v>
      </c>
      <c r="S384" s="217">
        <v>0</v>
      </c>
      <c r="T384" s="218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19" t="s">
        <v>188</v>
      </c>
      <c r="AT384" s="219" t="s">
        <v>184</v>
      </c>
      <c r="AU384" s="219" t="s">
        <v>82</v>
      </c>
      <c r="AY384" s="20" t="s">
        <v>137</v>
      </c>
      <c r="BE384" s="220">
        <f>IF(N384="základní",J384,0)</f>
        <v>0</v>
      </c>
      <c r="BF384" s="220">
        <f>IF(N384="snížená",J384,0)</f>
        <v>0</v>
      </c>
      <c r="BG384" s="220">
        <f>IF(N384="zákl. přenesená",J384,0)</f>
        <v>0</v>
      </c>
      <c r="BH384" s="220">
        <f>IF(N384="sníž. přenesená",J384,0)</f>
        <v>0</v>
      </c>
      <c r="BI384" s="220">
        <f>IF(N384="nulová",J384,0)</f>
        <v>0</v>
      </c>
      <c r="BJ384" s="20" t="s">
        <v>80</v>
      </c>
      <c r="BK384" s="220">
        <f>ROUND(I384*H384,2)</f>
        <v>0</v>
      </c>
      <c r="BL384" s="20" t="s">
        <v>145</v>
      </c>
      <c r="BM384" s="219" t="s">
        <v>532</v>
      </c>
    </row>
    <row r="385" spans="1:47" s="2" customFormat="1" ht="12">
      <c r="A385" s="41"/>
      <c r="B385" s="42"/>
      <c r="C385" s="43"/>
      <c r="D385" s="221" t="s">
        <v>147</v>
      </c>
      <c r="E385" s="43"/>
      <c r="F385" s="222" t="s">
        <v>531</v>
      </c>
      <c r="G385" s="43"/>
      <c r="H385" s="43"/>
      <c r="I385" s="223"/>
      <c r="J385" s="43"/>
      <c r="K385" s="43"/>
      <c r="L385" s="47"/>
      <c r="M385" s="224"/>
      <c r="N385" s="225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20" t="s">
        <v>147</v>
      </c>
      <c r="AU385" s="20" t="s">
        <v>82</v>
      </c>
    </row>
    <row r="386" spans="1:65" s="2" customFormat="1" ht="12">
      <c r="A386" s="41"/>
      <c r="B386" s="42"/>
      <c r="C386" s="258" t="s">
        <v>204</v>
      </c>
      <c r="D386" s="258" t="s">
        <v>184</v>
      </c>
      <c r="E386" s="259" t="s">
        <v>533</v>
      </c>
      <c r="F386" s="260" t="s">
        <v>534</v>
      </c>
      <c r="G386" s="261" t="s">
        <v>201</v>
      </c>
      <c r="H386" s="262">
        <v>1</v>
      </c>
      <c r="I386" s="263"/>
      <c r="J386" s="264">
        <f>ROUND(I386*H386,2)</f>
        <v>0</v>
      </c>
      <c r="K386" s="260" t="s">
        <v>172</v>
      </c>
      <c r="L386" s="265"/>
      <c r="M386" s="266" t="s">
        <v>19</v>
      </c>
      <c r="N386" s="267" t="s">
        <v>43</v>
      </c>
      <c r="O386" s="87"/>
      <c r="P386" s="217">
        <f>O386*H386</f>
        <v>0</v>
      </c>
      <c r="Q386" s="217">
        <v>0</v>
      </c>
      <c r="R386" s="217">
        <f>Q386*H386</f>
        <v>0</v>
      </c>
      <c r="S386" s="217">
        <v>0</v>
      </c>
      <c r="T386" s="218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19" t="s">
        <v>188</v>
      </c>
      <c r="AT386" s="219" t="s">
        <v>184</v>
      </c>
      <c r="AU386" s="219" t="s">
        <v>82</v>
      </c>
      <c r="AY386" s="20" t="s">
        <v>137</v>
      </c>
      <c r="BE386" s="220">
        <f>IF(N386="základní",J386,0)</f>
        <v>0</v>
      </c>
      <c r="BF386" s="220">
        <f>IF(N386="snížená",J386,0)</f>
        <v>0</v>
      </c>
      <c r="BG386" s="220">
        <f>IF(N386="zákl. přenesená",J386,0)</f>
        <v>0</v>
      </c>
      <c r="BH386" s="220">
        <f>IF(N386="sníž. přenesená",J386,0)</f>
        <v>0</v>
      </c>
      <c r="BI386" s="220">
        <f>IF(N386="nulová",J386,0)</f>
        <v>0</v>
      </c>
      <c r="BJ386" s="20" t="s">
        <v>80</v>
      </c>
      <c r="BK386" s="220">
        <f>ROUND(I386*H386,2)</f>
        <v>0</v>
      </c>
      <c r="BL386" s="20" t="s">
        <v>145</v>
      </c>
      <c r="BM386" s="219" t="s">
        <v>535</v>
      </c>
    </row>
    <row r="387" spans="1:47" s="2" customFormat="1" ht="12">
      <c r="A387" s="41"/>
      <c r="B387" s="42"/>
      <c r="C387" s="43"/>
      <c r="D387" s="221" t="s">
        <v>147</v>
      </c>
      <c r="E387" s="43"/>
      <c r="F387" s="222" t="s">
        <v>534</v>
      </c>
      <c r="G387" s="43"/>
      <c r="H387" s="43"/>
      <c r="I387" s="223"/>
      <c r="J387" s="43"/>
      <c r="K387" s="43"/>
      <c r="L387" s="47"/>
      <c r="M387" s="224"/>
      <c r="N387" s="225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147</v>
      </c>
      <c r="AU387" s="20" t="s">
        <v>82</v>
      </c>
    </row>
    <row r="388" spans="1:65" s="2" customFormat="1" ht="12">
      <c r="A388" s="41"/>
      <c r="B388" s="42"/>
      <c r="C388" s="258" t="s">
        <v>226</v>
      </c>
      <c r="D388" s="258" t="s">
        <v>184</v>
      </c>
      <c r="E388" s="259" t="s">
        <v>536</v>
      </c>
      <c r="F388" s="260" t="s">
        <v>537</v>
      </c>
      <c r="G388" s="261" t="s">
        <v>201</v>
      </c>
      <c r="H388" s="262">
        <v>1</v>
      </c>
      <c r="I388" s="263"/>
      <c r="J388" s="264">
        <f>ROUND(I388*H388,2)</f>
        <v>0</v>
      </c>
      <c r="K388" s="260" t="s">
        <v>172</v>
      </c>
      <c r="L388" s="265"/>
      <c r="M388" s="266" t="s">
        <v>19</v>
      </c>
      <c r="N388" s="267" t="s">
        <v>43</v>
      </c>
      <c r="O388" s="87"/>
      <c r="P388" s="217">
        <f>O388*H388</f>
        <v>0</v>
      </c>
      <c r="Q388" s="217">
        <v>0</v>
      </c>
      <c r="R388" s="217">
        <f>Q388*H388</f>
        <v>0</v>
      </c>
      <c r="S388" s="217">
        <v>0</v>
      </c>
      <c r="T388" s="218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19" t="s">
        <v>188</v>
      </c>
      <c r="AT388" s="219" t="s">
        <v>184</v>
      </c>
      <c r="AU388" s="219" t="s">
        <v>82</v>
      </c>
      <c r="AY388" s="20" t="s">
        <v>137</v>
      </c>
      <c r="BE388" s="220">
        <f>IF(N388="základní",J388,0)</f>
        <v>0</v>
      </c>
      <c r="BF388" s="220">
        <f>IF(N388="snížená",J388,0)</f>
        <v>0</v>
      </c>
      <c r="BG388" s="220">
        <f>IF(N388="zákl. přenesená",J388,0)</f>
        <v>0</v>
      </c>
      <c r="BH388" s="220">
        <f>IF(N388="sníž. přenesená",J388,0)</f>
        <v>0</v>
      </c>
      <c r="BI388" s="220">
        <f>IF(N388="nulová",J388,0)</f>
        <v>0</v>
      </c>
      <c r="BJ388" s="20" t="s">
        <v>80</v>
      </c>
      <c r="BK388" s="220">
        <f>ROUND(I388*H388,2)</f>
        <v>0</v>
      </c>
      <c r="BL388" s="20" t="s">
        <v>145</v>
      </c>
      <c r="BM388" s="219" t="s">
        <v>538</v>
      </c>
    </row>
    <row r="389" spans="1:47" s="2" customFormat="1" ht="12">
      <c r="A389" s="41"/>
      <c r="B389" s="42"/>
      <c r="C389" s="43"/>
      <c r="D389" s="221" t="s">
        <v>147</v>
      </c>
      <c r="E389" s="43"/>
      <c r="F389" s="222" t="s">
        <v>537</v>
      </c>
      <c r="G389" s="43"/>
      <c r="H389" s="43"/>
      <c r="I389" s="223"/>
      <c r="J389" s="43"/>
      <c r="K389" s="43"/>
      <c r="L389" s="47"/>
      <c r="M389" s="224"/>
      <c r="N389" s="225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147</v>
      </c>
      <c r="AU389" s="20" t="s">
        <v>82</v>
      </c>
    </row>
    <row r="390" spans="1:65" s="2" customFormat="1" ht="12">
      <c r="A390" s="41"/>
      <c r="B390" s="42"/>
      <c r="C390" s="258" t="s">
        <v>261</v>
      </c>
      <c r="D390" s="258" t="s">
        <v>184</v>
      </c>
      <c r="E390" s="259" t="s">
        <v>539</v>
      </c>
      <c r="F390" s="260" t="s">
        <v>540</v>
      </c>
      <c r="G390" s="261" t="s">
        <v>201</v>
      </c>
      <c r="H390" s="262">
        <v>1</v>
      </c>
      <c r="I390" s="263"/>
      <c r="J390" s="264">
        <f>ROUND(I390*H390,2)</f>
        <v>0</v>
      </c>
      <c r="K390" s="260" t="s">
        <v>172</v>
      </c>
      <c r="L390" s="265"/>
      <c r="M390" s="266" t="s">
        <v>19</v>
      </c>
      <c r="N390" s="267" t="s">
        <v>43</v>
      </c>
      <c r="O390" s="87"/>
      <c r="P390" s="217">
        <f>O390*H390</f>
        <v>0</v>
      </c>
      <c r="Q390" s="217">
        <v>0</v>
      </c>
      <c r="R390" s="217">
        <f>Q390*H390</f>
        <v>0</v>
      </c>
      <c r="S390" s="217">
        <v>0</v>
      </c>
      <c r="T390" s="218">
        <f>S390*H390</f>
        <v>0</v>
      </c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R390" s="219" t="s">
        <v>188</v>
      </c>
      <c r="AT390" s="219" t="s">
        <v>184</v>
      </c>
      <c r="AU390" s="219" t="s">
        <v>82</v>
      </c>
      <c r="AY390" s="20" t="s">
        <v>137</v>
      </c>
      <c r="BE390" s="220">
        <f>IF(N390="základní",J390,0)</f>
        <v>0</v>
      </c>
      <c r="BF390" s="220">
        <f>IF(N390="snížená",J390,0)</f>
        <v>0</v>
      </c>
      <c r="BG390" s="220">
        <f>IF(N390="zákl. přenesená",J390,0)</f>
        <v>0</v>
      </c>
      <c r="BH390" s="220">
        <f>IF(N390="sníž. přenesená",J390,0)</f>
        <v>0</v>
      </c>
      <c r="BI390" s="220">
        <f>IF(N390="nulová",J390,0)</f>
        <v>0</v>
      </c>
      <c r="BJ390" s="20" t="s">
        <v>80</v>
      </c>
      <c r="BK390" s="220">
        <f>ROUND(I390*H390,2)</f>
        <v>0</v>
      </c>
      <c r="BL390" s="20" t="s">
        <v>145</v>
      </c>
      <c r="BM390" s="219" t="s">
        <v>541</v>
      </c>
    </row>
    <row r="391" spans="1:47" s="2" customFormat="1" ht="12">
      <c r="A391" s="41"/>
      <c r="B391" s="42"/>
      <c r="C391" s="43"/>
      <c r="D391" s="221" t="s">
        <v>147</v>
      </c>
      <c r="E391" s="43"/>
      <c r="F391" s="222" t="s">
        <v>540</v>
      </c>
      <c r="G391" s="43"/>
      <c r="H391" s="43"/>
      <c r="I391" s="223"/>
      <c r="J391" s="43"/>
      <c r="K391" s="43"/>
      <c r="L391" s="47"/>
      <c r="M391" s="224"/>
      <c r="N391" s="225"/>
      <c r="O391" s="87"/>
      <c r="P391" s="87"/>
      <c r="Q391" s="87"/>
      <c r="R391" s="87"/>
      <c r="S391" s="87"/>
      <c r="T391" s="88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T391" s="20" t="s">
        <v>147</v>
      </c>
      <c r="AU391" s="20" t="s">
        <v>82</v>
      </c>
    </row>
    <row r="392" spans="1:65" s="2" customFormat="1" ht="12">
      <c r="A392" s="41"/>
      <c r="B392" s="42"/>
      <c r="C392" s="258" t="s">
        <v>542</v>
      </c>
      <c r="D392" s="258" t="s">
        <v>184</v>
      </c>
      <c r="E392" s="259" t="s">
        <v>543</v>
      </c>
      <c r="F392" s="260" t="s">
        <v>544</v>
      </c>
      <c r="G392" s="261" t="s">
        <v>201</v>
      </c>
      <c r="H392" s="262">
        <v>1</v>
      </c>
      <c r="I392" s="263"/>
      <c r="J392" s="264">
        <f>ROUND(I392*H392,2)</f>
        <v>0</v>
      </c>
      <c r="K392" s="260" t="s">
        <v>172</v>
      </c>
      <c r="L392" s="265"/>
      <c r="M392" s="266" t="s">
        <v>19</v>
      </c>
      <c r="N392" s="267" t="s">
        <v>43</v>
      </c>
      <c r="O392" s="87"/>
      <c r="P392" s="217">
        <f>O392*H392</f>
        <v>0</v>
      </c>
      <c r="Q392" s="217">
        <v>0</v>
      </c>
      <c r="R392" s="217">
        <f>Q392*H392</f>
        <v>0</v>
      </c>
      <c r="S392" s="217">
        <v>0</v>
      </c>
      <c r="T392" s="218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19" t="s">
        <v>188</v>
      </c>
      <c r="AT392" s="219" t="s">
        <v>184</v>
      </c>
      <c r="AU392" s="219" t="s">
        <v>82</v>
      </c>
      <c r="AY392" s="20" t="s">
        <v>137</v>
      </c>
      <c r="BE392" s="220">
        <f>IF(N392="základní",J392,0)</f>
        <v>0</v>
      </c>
      <c r="BF392" s="220">
        <f>IF(N392="snížená",J392,0)</f>
        <v>0</v>
      </c>
      <c r="BG392" s="220">
        <f>IF(N392="zákl. přenesená",J392,0)</f>
        <v>0</v>
      </c>
      <c r="BH392" s="220">
        <f>IF(N392="sníž. přenesená",J392,0)</f>
        <v>0</v>
      </c>
      <c r="BI392" s="220">
        <f>IF(N392="nulová",J392,0)</f>
        <v>0</v>
      </c>
      <c r="BJ392" s="20" t="s">
        <v>80</v>
      </c>
      <c r="BK392" s="220">
        <f>ROUND(I392*H392,2)</f>
        <v>0</v>
      </c>
      <c r="BL392" s="20" t="s">
        <v>145</v>
      </c>
      <c r="BM392" s="219" t="s">
        <v>545</v>
      </c>
    </row>
    <row r="393" spans="1:47" s="2" customFormat="1" ht="12">
      <c r="A393" s="41"/>
      <c r="B393" s="42"/>
      <c r="C393" s="43"/>
      <c r="D393" s="221" t="s">
        <v>147</v>
      </c>
      <c r="E393" s="43"/>
      <c r="F393" s="222" t="s">
        <v>544</v>
      </c>
      <c r="G393" s="43"/>
      <c r="H393" s="43"/>
      <c r="I393" s="223"/>
      <c r="J393" s="43"/>
      <c r="K393" s="43"/>
      <c r="L393" s="47"/>
      <c r="M393" s="224"/>
      <c r="N393" s="225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20" t="s">
        <v>147</v>
      </c>
      <c r="AU393" s="20" t="s">
        <v>82</v>
      </c>
    </row>
    <row r="394" spans="1:65" s="2" customFormat="1" ht="12">
      <c r="A394" s="41"/>
      <c r="B394" s="42"/>
      <c r="C394" s="258" t="s">
        <v>546</v>
      </c>
      <c r="D394" s="258" t="s">
        <v>184</v>
      </c>
      <c r="E394" s="259" t="s">
        <v>547</v>
      </c>
      <c r="F394" s="260" t="s">
        <v>548</v>
      </c>
      <c r="G394" s="261" t="s">
        <v>201</v>
      </c>
      <c r="H394" s="262">
        <v>1</v>
      </c>
      <c r="I394" s="263"/>
      <c r="J394" s="264">
        <f>ROUND(I394*H394,2)</f>
        <v>0</v>
      </c>
      <c r="K394" s="260" t="s">
        <v>172</v>
      </c>
      <c r="L394" s="265"/>
      <c r="M394" s="266" t="s">
        <v>19</v>
      </c>
      <c r="N394" s="267" t="s">
        <v>43</v>
      </c>
      <c r="O394" s="87"/>
      <c r="P394" s="217">
        <f>O394*H394</f>
        <v>0</v>
      </c>
      <c r="Q394" s="217">
        <v>0</v>
      </c>
      <c r="R394" s="217">
        <f>Q394*H394</f>
        <v>0</v>
      </c>
      <c r="S394" s="217">
        <v>0</v>
      </c>
      <c r="T394" s="218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19" t="s">
        <v>188</v>
      </c>
      <c r="AT394" s="219" t="s">
        <v>184</v>
      </c>
      <c r="AU394" s="219" t="s">
        <v>82</v>
      </c>
      <c r="AY394" s="20" t="s">
        <v>137</v>
      </c>
      <c r="BE394" s="220">
        <f>IF(N394="základní",J394,0)</f>
        <v>0</v>
      </c>
      <c r="BF394" s="220">
        <f>IF(N394="snížená",J394,0)</f>
        <v>0</v>
      </c>
      <c r="BG394" s="220">
        <f>IF(N394="zákl. přenesená",J394,0)</f>
        <v>0</v>
      </c>
      <c r="BH394" s="220">
        <f>IF(N394="sníž. přenesená",J394,0)</f>
        <v>0</v>
      </c>
      <c r="BI394" s="220">
        <f>IF(N394="nulová",J394,0)</f>
        <v>0</v>
      </c>
      <c r="BJ394" s="20" t="s">
        <v>80</v>
      </c>
      <c r="BK394" s="220">
        <f>ROUND(I394*H394,2)</f>
        <v>0</v>
      </c>
      <c r="BL394" s="20" t="s">
        <v>145</v>
      </c>
      <c r="BM394" s="219" t="s">
        <v>549</v>
      </c>
    </row>
    <row r="395" spans="1:47" s="2" customFormat="1" ht="12">
      <c r="A395" s="41"/>
      <c r="B395" s="42"/>
      <c r="C395" s="43"/>
      <c r="D395" s="221" t="s">
        <v>147</v>
      </c>
      <c r="E395" s="43"/>
      <c r="F395" s="222" t="s">
        <v>548</v>
      </c>
      <c r="G395" s="43"/>
      <c r="H395" s="43"/>
      <c r="I395" s="223"/>
      <c r="J395" s="43"/>
      <c r="K395" s="43"/>
      <c r="L395" s="47"/>
      <c r="M395" s="224"/>
      <c r="N395" s="225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20" t="s">
        <v>147</v>
      </c>
      <c r="AU395" s="20" t="s">
        <v>82</v>
      </c>
    </row>
    <row r="396" spans="1:65" s="2" customFormat="1" ht="12">
      <c r="A396" s="41"/>
      <c r="B396" s="42"/>
      <c r="C396" s="258" t="s">
        <v>550</v>
      </c>
      <c r="D396" s="258" t="s">
        <v>184</v>
      </c>
      <c r="E396" s="259" t="s">
        <v>551</v>
      </c>
      <c r="F396" s="260" t="s">
        <v>552</v>
      </c>
      <c r="G396" s="261" t="s">
        <v>201</v>
      </c>
      <c r="H396" s="262">
        <v>1</v>
      </c>
      <c r="I396" s="263"/>
      <c r="J396" s="264">
        <f>ROUND(I396*H396,2)</f>
        <v>0</v>
      </c>
      <c r="K396" s="260" t="s">
        <v>172</v>
      </c>
      <c r="L396" s="265"/>
      <c r="M396" s="266" t="s">
        <v>19</v>
      </c>
      <c r="N396" s="267" t="s">
        <v>43</v>
      </c>
      <c r="O396" s="87"/>
      <c r="P396" s="217">
        <f>O396*H396</f>
        <v>0</v>
      </c>
      <c r="Q396" s="217">
        <v>0</v>
      </c>
      <c r="R396" s="217">
        <f>Q396*H396</f>
        <v>0</v>
      </c>
      <c r="S396" s="217">
        <v>0</v>
      </c>
      <c r="T396" s="218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19" t="s">
        <v>188</v>
      </c>
      <c r="AT396" s="219" t="s">
        <v>184</v>
      </c>
      <c r="AU396" s="219" t="s">
        <v>82</v>
      </c>
      <c r="AY396" s="20" t="s">
        <v>137</v>
      </c>
      <c r="BE396" s="220">
        <f>IF(N396="základní",J396,0)</f>
        <v>0</v>
      </c>
      <c r="BF396" s="220">
        <f>IF(N396="snížená",J396,0)</f>
        <v>0</v>
      </c>
      <c r="BG396" s="220">
        <f>IF(N396="zákl. přenesená",J396,0)</f>
        <v>0</v>
      </c>
      <c r="BH396" s="220">
        <f>IF(N396="sníž. přenesená",J396,0)</f>
        <v>0</v>
      </c>
      <c r="BI396" s="220">
        <f>IF(N396="nulová",J396,0)</f>
        <v>0</v>
      </c>
      <c r="BJ396" s="20" t="s">
        <v>80</v>
      </c>
      <c r="BK396" s="220">
        <f>ROUND(I396*H396,2)</f>
        <v>0</v>
      </c>
      <c r="BL396" s="20" t="s">
        <v>145</v>
      </c>
      <c r="BM396" s="219" t="s">
        <v>553</v>
      </c>
    </row>
    <row r="397" spans="1:47" s="2" customFormat="1" ht="12">
      <c r="A397" s="41"/>
      <c r="B397" s="42"/>
      <c r="C397" s="43"/>
      <c r="D397" s="221" t="s">
        <v>147</v>
      </c>
      <c r="E397" s="43"/>
      <c r="F397" s="222" t="s">
        <v>552</v>
      </c>
      <c r="G397" s="43"/>
      <c r="H397" s="43"/>
      <c r="I397" s="223"/>
      <c r="J397" s="43"/>
      <c r="K397" s="43"/>
      <c r="L397" s="47"/>
      <c r="M397" s="224"/>
      <c r="N397" s="225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T397" s="20" t="s">
        <v>147</v>
      </c>
      <c r="AU397" s="20" t="s">
        <v>82</v>
      </c>
    </row>
    <row r="398" spans="1:65" s="2" customFormat="1" ht="12">
      <c r="A398" s="41"/>
      <c r="B398" s="42"/>
      <c r="C398" s="258" t="s">
        <v>554</v>
      </c>
      <c r="D398" s="258" t="s">
        <v>184</v>
      </c>
      <c r="E398" s="259" t="s">
        <v>555</v>
      </c>
      <c r="F398" s="260" t="s">
        <v>556</v>
      </c>
      <c r="G398" s="261" t="s">
        <v>201</v>
      </c>
      <c r="H398" s="262">
        <v>1</v>
      </c>
      <c r="I398" s="263"/>
      <c r="J398" s="264">
        <f>ROUND(I398*H398,2)</f>
        <v>0</v>
      </c>
      <c r="K398" s="260" t="s">
        <v>172</v>
      </c>
      <c r="L398" s="265"/>
      <c r="M398" s="266" t="s">
        <v>19</v>
      </c>
      <c r="N398" s="267" t="s">
        <v>43</v>
      </c>
      <c r="O398" s="87"/>
      <c r="P398" s="217">
        <f>O398*H398</f>
        <v>0</v>
      </c>
      <c r="Q398" s="217">
        <v>0</v>
      </c>
      <c r="R398" s="217">
        <f>Q398*H398</f>
        <v>0</v>
      </c>
      <c r="S398" s="217">
        <v>0</v>
      </c>
      <c r="T398" s="218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19" t="s">
        <v>188</v>
      </c>
      <c r="AT398" s="219" t="s">
        <v>184</v>
      </c>
      <c r="AU398" s="219" t="s">
        <v>82</v>
      </c>
      <c r="AY398" s="20" t="s">
        <v>137</v>
      </c>
      <c r="BE398" s="220">
        <f>IF(N398="základní",J398,0)</f>
        <v>0</v>
      </c>
      <c r="BF398" s="220">
        <f>IF(N398="snížená",J398,0)</f>
        <v>0</v>
      </c>
      <c r="BG398" s="220">
        <f>IF(N398="zákl. přenesená",J398,0)</f>
        <v>0</v>
      </c>
      <c r="BH398" s="220">
        <f>IF(N398="sníž. přenesená",J398,0)</f>
        <v>0</v>
      </c>
      <c r="BI398" s="220">
        <f>IF(N398="nulová",J398,0)</f>
        <v>0</v>
      </c>
      <c r="BJ398" s="20" t="s">
        <v>80</v>
      </c>
      <c r="BK398" s="220">
        <f>ROUND(I398*H398,2)</f>
        <v>0</v>
      </c>
      <c r="BL398" s="20" t="s">
        <v>145</v>
      </c>
      <c r="BM398" s="219" t="s">
        <v>557</v>
      </c>
    </row>
    <row r="399" spans="1:47" s="2" customFormat="1" ht="12">
      <c r="A399" s="41"/>
      <c r="B399" s="42"/>
      <c r="C399" s="43"/>
      <c r="D399" s="221" t="s">
        <v>147</v>
      </c>
      <c r="E399" s="43"/>
      <c r="F399" s="222" t="s">
        <v>556</v>
      </c>
      <c r="G399" s="43"/>
      <c r="H399" s="43"/>
      <c r="I399" s="223"/>
      <c r="J399" s="43"/>
      <c r="K399" s="43"/>
      <c r="L399" s="47"/>
      <c r="M399" s="224"/>
      <c r="N399" s="225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147</v>
      </c>
      <c r="AU399" s="20" t="s">
        <v>82</v>
      </c>
    </row>
    <row r="400" spans="1:65" s="2" customFormat="1" ht="12">
      <c r="A400" s="41"/>
      <c r="B400" s="42"/>
      <c r="C400" s="258" t="s">
        <v>558</v>
      </c>
      <c r="D400" s="258" t="s">
        <v>184</v>
      </c>
      <c r="E400" s="259" t="s">
        <v>559</v>
      </c>
      <c r="F400" s="260" t="s">
        <v>560</v>
      </c>
      <c r="G400" s="261" t="s">
        <v>201</v>
      </c>
      <c r="H400" s="262">
        <v>1</v>
      </c>
      <c r="I400" s="263"/>
      <c r="J400" s="264">
        <f>ROUND(I400*H400,2)</f>
        <v>0</v>
      </c>
      <c r="K400" s="260" t="s">
        <v>172</v>
      </c>
      <c r="L400" s="265"/>
      <c r="M400" s="266" t="s">
        <v>19</v>
      </c>
      <c r="N400" s="267" t="s">
        <v>43</v>
      </c>
      <c r="O400" s="87"/>
      <c r="P400" s="217">
        <f>O400*H400</f>
        <v>0</v>
      </c>
      <c r="Q400" s="217">
        <v>0</v>
      </c>
      <c r="R400" s="217">
        <f>Q400*H400</f>
        <v>0</v>
      </c>
      <c r="S400" s="217">
        <v>0</v>
      </c>
      <c r="T400" s="218">
        <f>S400*H400</f>
        <v>0</v>
      </c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R400" s="219" t="s">
        <v>188</v>
      </c>
      <c r="AT400" s="219" t="s">
        <v>184</v>
      </c>
      <c r="AU400" s="219" t="s">
        <v>82</v>
      </c>
      <c r="AY400" s="20" t="s">
        <v>137</v>
      </c>
      <c r="BE400" s="220">
        <f>IF(N400="základní",J400,0)</f>
        <v>0</v>
      </c>
      <c r="BF400" s="220">
        <f>IF(N400="snížená",J400,0)</f>
        <v>0</v>
      </c>
      <c r="BG400" s="220">
        <f>IF(N400="zákl. přenesená",J400,0)</f>
        <v>0</v>
      </c>
      <c r="BH400" s="220">
        <f>IF(N400="sníž. přenesená",J400,0)</f>
        <v>0</v>
      </c>
      <c r="BI400" s="220">
        <f>IF(N400="nulová",J400,0)</f>
        <v>0</v>
      </c>
      <c r="BJ400" s="20" t="s">
        <v>80</v>
      </c>
      <c r="BK400" s="220">
        <f>ROUND(I400*H400,2)</f>
        <v>0</v>
      </c>
      <c r="BL400" s="20" t="s">
        <v>145</v>
      </c>
      <c r="BM400" s="219" t="s">
        <v>561</v>
      </c>
    </row>
    <row r="401" spans="1:47" s="2" customFormat="1" ht="12">
      <c r="A401" s="41"/>
      <c r="B401" s="42"/>
      <c r="C401" s="43"/>
      <c r="D401" s="221" t="s">
        <v>147</v>
      </c>
      <c r="E401" s="43"/>
      <c r="F401" s="222" t="s">
        <v>560</v>
      </c>
      <c r="G401" s="43"/>
      <c r="H401" s="43"/>
      <c r="I401" s="223"/>
      <c r="J401" s="43"/>
      <c r="K401" s="43"/>
      <c r="L401" s="47"/>
      <c r="M401" s="224"/>
      <c r="N401" s="225"/>
      <c r="O401" s="87"/>
      <c r="P401" s="87"/>
      <c r="Q401" s="87"/>
      <c r="R401" s="87"/>
      <c r="S401" s="87"/>
      <c r="T401" s="88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T401" s="20" t="s">
        <v>147</v>
      </c>
      <c r="AU401" s="20" t="s">
        <v>82</v>
      </c>
    </row>
    <row r="402" spans="1:65" s="2" customFormat="1" ht="12">
      <c r="A402" s="41"/>
      <c r="B402" s="42"/>
      <c r="C402" s="258" t="s">
        <v>562</v>
      </c>
      <c r="D402" s="258" t="s">
        <v>184</v>
      </c>
      <c r="E402" s="259" t="s">
        <v>563</v>
      </c>
      <c r="F402" s="260" t="s">
        <v>564</v>
      </c>
      <c r="G402" s="261" t="s">
        <v>201</v>
      </c>
      <c r="H402" s="262">
        <v>1</v>
      </c>
      <c r="I402" s="263"/>
      <c r="J402" s="264">
        <f>ROUND(I402*H402,2)</f>
        <v>0</v>
      </c>
      <c r="K402" s="260" t="s">
        <v>172</v>
      </c>
      <c r="L402" s="265"/>
      <c r="M402" s="266" t="s">
        <v>19</v>
      </c>
      <c r="N402" s="267" t="s">
        <v>43</v>
      </c>
      <c r="O402" s="87"/>
      <c r="P402" s="217">
        <f>O402*H402</f>
        <v>0</v>
      </c>
      <c r="Q402" s="217">
        <v>0</v>
      </c>
      <c r="R402" s="217">
        <f>Q402*H402</f>
        <v>0</v>
      </c>
      <c r="S402" s="217">
        <v>0</v>
      </c>
      <c r="T402" s="218">
        <f>S402*H402</f>
        <v>0</v>
      </c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R402" s="219" t="s">
        <v>188</v>
      </c>
      <c r="AT402" s="219" t="s">
        <v>184</v>
      </c>
      <c r="AU402" s="219" t="s">
        <v>82</v>
      </c>
      <c r="AY402" s="20" t="s">
        <v>137</v>
      </c>
      <c r="BE402" s="220">
        <f>IF(N402="základní",J402,0)</f>
        <v>0</v>
      </c>
      <c r="BF402" s="220">
        <f>IF(N402="snížená",J402,0)</f>
        <v>0</v>
      </c>
      <c r="BG402" s="220">
        <f>IF(N402="zákl. přenesená",J402,0)</f>
        <v>0</v>
      </c>
      <c r="BH402" s="220">
        <f>IF(N402="sníž. přenesená",J402,0)</f>
        <v>0</v>
      </c>
      <c r="BI402" s="220">
        <f>IF(N402="nulová",J402,0)</f>
        <v>0</v>
      </c>
      <c r="BJ402" s="20" t="s">
        <v>80</v>
      </c>
      <c r="BK402" s="220">
        <f>ROUND(I402*H402,2)</f>
        <v>0</v>
      </c>
      <c r="BL402" s="20" t="s">
        <v>145</v>
      </c>
      <c r="BM402" s="219" t="s">
        <v>565</v>
      </c>
    </row>
    <row r="403" spans="1:47" s="2" customFormat="1" ht="12">
      <c r="A403" s="41"/>
      <c r="B403" s="42"/>
      <c r="C403" s="43"/>
      <c r="D403" s="221" t="s">
        <v>147</v>
      </c>
      <c r="E403" s="43"/>
      <c r="F403" s="222" t="s">
        <v>564</v>
      </c>
      <c r="G403" s="43"/>
      <c r="H403" s="43"/>
      <c r="I403" s="223"/>
      <c r="J403" s="43"/>
      <c r="K403" s="43"/>
      <c r="L403" s="47"/>
      <c r="M403" s="224"/>
      <c r="N403" s="225"/>
      <c r="O403" s="87"/>
      <c r="P403" s="87"/>
      <c r="Q403" s="87"/>
      <c r="R403" s="87"/>
      <c r="S403" s="87"/>
      <c r="T403" s="88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T403" s="20" t="s">
        <v>147</v>
      </c>
      <c r="AU403" s="20" t="s">
        <v>82</v>
      </c>
    </row>
    <row r="404" spans="1:65" s="2" customFormat="1" ht="12">
      <c r="A404" s="41"/>
      <c r="B404" s="42"/>
      <c r="C404" s="258" t="s">
        <v>566</v>
      </c>
      <c r="D404" s="258" t="s">
        <v>184</v>
      </c>
      <c r="E404" s="259" t="s">
        <v>567</v>
      </c>
      <c r="F404" s="260" t="s">
        <v>568</v>
      </c>
      <c r="G404" s="261" t="s">
        <v>201</v>
      </c>
      <c r="H404" s="262">
        <v>1</v>
      </c>
      <c r="I404" s="263"/>
      <c r="J404" s="264">
        <f>ROUND(I404*H404,2)</f>
        <v>0</v>
      </c>
      <c r="K404" s="260" t="s">
        <v>172</v>
      </c>
      <c r="L404" s="265"/>
      <c r="M404" s="266" t="s">
        <v>19</v>
      </c>
      <c r="N404" s="267" t="s">
        <v>43</v>
      </c>
      <c r="O404" s="87"/>
      <c r="P404" s="217">
        <f>O404*H404</f>
        <v>0</v>
      </c>
      <c r="Q404" s="217">
        <v>0</v>
      </c>
      <c r="R404" s="217">
        <f>Q404*H404</f>
        <v>0</v>
      </c>
      <c r="S404" s="217">
        <v>0</v>
      </c>
      <c r="T404" s="218">
        <f>S404*H404</f>
        <v>0</v>
      </c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R404" s="219" t="s">
        <v>188</v>
      </c>
      <c r="AT404" s="219" t="s">
        <v>184</v>
      </c>
      <c r="AU404" s="219" t="s">
        <v>82</v>
      </c>
      <c r="AY404" s="20" t="s">
        <v>137</v>
      </c>
      <c r="BE404" s="220">
        <f>IF(N404="základní",J404,0)</f>
        <v>0</v>
      </c>
      <c r="BF404" s="220">
        <f>IF(N404="snížená",J404,0)</f>
        <v>0</v>
      </c>
      <c r="BG404" s="220">
        <f>IF(N404="zákl. přenesená",J404,0)</f>
        <v>0</v>
      </c>
      <c r="BH404" s="220">
        <f>IF(N404="sníž. přenesená",J404,0)</f>
        <v>0</v>
      </c>
      <c r="BI404" s="220">
        <f>IF(N404="nulová",J404,0)</f>
        <v>0</v>
      </c>
      <c r="BJ404" s="20" t="s">
        <v>80</v>
      </c>
      <c r="BK404" s="220">
        <f>ROUND(I404*H404,2)</f>
        <v>0</v>
      </c>
      <c r="BL404" s="20" t="s">
        <v>145</v>
      </c>
      <c r="BM404" s="219" t="s">
        <v>569</v>
      </c>
    </row>
    <row r="405" spans="1:47" s="2" customFormat="1" ht="12">
      <c r="A405" s="41"/>
      <c r="B405" s="42"/>
      <c r="C405" s="43"/>
      <c r="D405" s="221" t="s">
        <v>147</v>
      </c>
      <c r="E405" s="43"/>
      <c r="F405" s="222" t="s">
        <v>568</v>
      </c>
      <c r="G405" s="43"/>
      <c r="H405" s="43"/>
      <c r="I405" s="223"/>
      <c r="J405" s="43"/>
      <c r="K405" s="43"/>
      <c r="L405" s="47"/>
      <c r="M405" s="224"/>
      <c r="N405" s="225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20" t="s">
        <v>147</v>
      </c>
      <c r="AU405" s="20" t="s">
        <v>82</v>
      </c>
    </row>
    <row r="406" spans="1:65" s="2" customFormat="1" ht="12">
      <c r="A406" s="41"/>
      <c r="B406" s="42"/>
      <c r="C406" s="258" t="s">
        <v>570</v>
      </c>
      <c r="D406" s="258" t="s">
        <v>184</v>
      </c>
      <c r="E406" s="259" t="s">
        <v>571</v>
      </c>
      <c r="F406" s="260" t="s">
        <v>572</v>
      </c>
      <c r="G406" s="261" t="s">
        <v>201</v>
      </c>
      <c r="H406" s="262">
        <v>1</v>
      </c>
      <c r="I406" s="263"/>
      <c r="J406" s="264">
        <f>ROUND(I406*H406,2)</f>
        <v>0</v>
      </c>
      <c r="K406" s="260" t="s">
        <v>172</v>
      </c>
      <c r="L406" s="265"/>
      <c r="M406" s="266" t="s">
        <v>19</v>
      </c>
      <c r="N406" s="267" t="s">
        <v>43</v>
      </c>
      <c r="O406" s="87"/>
      <c r="P406" s="217">
        <f>O406*H406</f>
        <v>0</v>
      </c>
      <c r="Q406" s="217">
        <v>0</v>
      </c>
      <c r="R406" s="217">
        <f>Q406*H406</f>
        <v>0</v>
      </c>
      <c r="S406" s="217">
        <v>0</v>
      </c>
      <c r="T406" s="218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19" t="s">
        <v>188</v>
      </c>
      <c r="AT406" s="219" t="s">
        <v>184</v>
      </c>
      <c r="AU406" s="219" t="s">
        <v>82</v>
      </c>
      <c r="AY406" s="20" t="s">
        <v>137</v>
      </c>
      <c r="BE406" s="220">
        <f>IF(N406="základní",J406,0)</f>
        <v>0</v>
      </c>
      <c r="BF406" s="220">
        <f>IF(N406="snížená",J406,0)</f>
        <v>0</v>
      </c>
      <c r="BG406" s="220">
        <f>IF(N406="zákl. přenesená",J406,0)</f>
        <v>0</v>
      </c>
      <c r="BH406" s="220">
        <f>IF(N406="sníž. přenesená",J406,0)</f>
        <v>0</v>
      </c>
      <c r="BI406" s="220">
        <f>IF(N406="nulová",J406,0)</f>
        <v>0</v>
      </c>
      <c r="BJ406" s="20" t="s">
        <v>80</v>
      </c>
      <c r="BK406" s="220">
        <f>ROUND(I406*H406,2)</f>
        <v>0</v>
      </c>
      <c r="BL406" s="20" t="s">
        <v>145</v>
      </c>
      <c r="BM406" s="219" t="s">
        <v>573</v>
      </c>
    </row>
    <row r="407" spans="1:47" s="2" customFormat="1" ht="12">
      <c r="A407" s="41"/>
      <c r="B407" s="42"/>
      <c r="C407" s="43"/>
      <c r="D407" s="221" t="s">
        <v>147</v>
      </c>
      <c r="E407" s="43"/>
      <c r="F407" s="222" t="s">
        <v>572</v>
      </c>
      <c r="G407" s="43"/>
      <c r="H407" s="43"/>
      <c r="I407" s="223"/>
      <c r="J407" s="43"/>
      <c r="K407" s="43"/>
      <c r="L407" s="47"/>
      <c r="M407" s="224"/>
      <c r="N407" s="225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20" t="s">
        <v>147</v>
      </c>
      <c r="AU407" s="20" t="s">
        <v>82</v>
      </c>
    </row>
    <row r="408" spans="1:65" s="2" customFormat="1" ht="12">
      <c r="A408" s="41"/>
      <c r="B408" s="42"/>
      <c r="C408" s="258" t="s">
        <v>574</v>
      </c>
      <c r="D408" s="258" t="s">
        <v>184</v>
      </c>
      <c r="E408" s="259" t="s">
        <v>575</v>
      </c>
      <c r="F408" s="260" t="s">
        <v>576</v>
      </c>
      <c r="G408" s="261" t="s">
        <v>201</v>
      </c>
      <c r="H408" s="262">
        <v>1</v>
      </c>
      <c r="I408" s="263"/>
      <c r="J408" s="264">
        <f>ROUND(I408*H408,2)</f>
        <v>0</v>
      </c>
      <c r="K408" s="260" t="s">
        <v>172</v>
      </c>
      <c r="L408" s="265"/>
      <c r="M408" s="266" t="s">
        <v>19</v>
      </c>
      <c r="N408" s="267" t="s">
        <v>43</v>
      </c>
      <c r="O408" s="87"/>
      <c r="P408" s="217">
        <f>O408*H408</f>
        <v>0</v>
      </c>
      <c r="Q408" s="217">
        <v>0</v>
      </c>
      <c r="R408" s="217">
        <f>Q408*H408</f>
        <v>0</v>
      </c>
      <c r="S408" s="217">
        <v>0</v>
      </c>
      <c r="T408" s="218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19" t="s">
        <v>188</v>
      </c>
      <c r="AT408" s="219" t="s">
        <v>184</v>
      </c>
      <c r="AU408" s="219" t="s">
        <v>82</v>
      </c>
      <c r="AY408" s="20" t="s">
        <v>137</v>
      </c>
      <c r="BE408" s="220">
        <f>IF(N408="základní",J408,0)</f>
        <v>0</v>
      </c>
      <c r="BF408" s="220">
        <f>IF(N408="snížená",J408,0)</f>
        <v>0</v>
      </c>
      <c r="BG408" s="220">
        <f>IF(N408="zákl. přenesená",J408,0)</f>
        <v>0</v>
      </c>
      <c r="BH408" s="220">
        <f>IF(N408="sníž. přenesená",J408,0)</f>
        <v>0</v>
      </c>
      <c r="BI408" s="220">
        <f>IF(N408="nulová",J408,0)</f>
        <v>0</v>
      </c>
      <c r="BJ408" s="20" t="s">
        <v>80</v>
      </c>
      <c r="BK408" s="220">
        <f>ROUND(I408*H408,2)</f>
        <v>0</v>
      </c>
      <c r="BL408" s="20" t="s">
        <v>145</v>
      </c>
      <c r="BM408" s="219" t="s">
        <v>577</v>
      </c>
    </row>
    <row r="409" spans="1:47" s="2" customFormat="1" ht="12">
      <c r="A409" s="41"/>
      <c r="B409" s="42"/>
      <c r="C409" s="43"/>
      <c r="D409" s="221" t="s">
        <v>147</v>
      </c>
      <c r="E409" s="43"/>
      <c r="F409" s="222" t="s">
        <v>576</v>
      </c>
      <c r="G409" s="43"/>
      <c r="H409" s="43"/>
      <c r="I409" s="223"/>
      <c r="J409" s="43"/>
      <c r="K409" s="43"/>
      <c r="L409" s="47"/>
      <c r="M409" s="224"/>
      <c r="N409" s="225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20" t="s">
        <v>147</v>
      </c>
      <c r="AU409" s="20" t="s">
        <v>82</v>
      </c>
    </row>
    <row r="410" spans="1:65" s="2" customFormat="1" ht="12">
      <c r="A410" s="41"/>
      <c r="B410" s="42"/>
      <c r="C410" s="258" t="s">
        <v>578</v>
      </c>
      <c r="D410" s="258" t="s">
        <v>184</v>
      </c>
      <c r="E410" s="259" t="s">
        <v>579</v>
      </c>
      <c r="F410" s="260" t="s">
        <v>580</v>
      </c>
      <c r="G410" s="261" t="s">
        <v>201</v>
      </c>
      <c r="H410" s="262">
        <v>1</v>
      </c>
      <c r="I410" s="263"/>
      <c r="J410" s="264">
        <f>ROUND(I410*H410,2)</f>
        <v>0</v>
      </c>
      <c r="K410" s="260" t="s">
        <v>172</v>
      </c>
      <c r="L410" s="265"/>
      <c r="M410" s="266" t="s">
        <v>19</v>
      </c>
      <c r="N410" s="267" t="s">
        <v>43</v>
      </c>
      <c r="O410" s="87"/>
      <c r="P410" s="217">
        <f>O410*H410</f>
        <v>0</v>
      </c>
      <c r="Q410" s="217">
        <v>0</v>
      </c>
      <c r="R410" s="217">
        <f>Q410*H410</f>
        <v>0</v>
      </c>
      <c r="S410" s="217">
        <v>0</v>
      </c>
      <c r="T410" s="218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19" t="s">
        <v>188</v>
      </c>
      <c r="AT410" s="219" t="s">
        <v>184</v>
      </c>
      <c r="AU410" s="219" t="s">
        <v>82</v>
      </c>
      <c r="AY410" s="20" t="s">
        <v>137</v>
      </c>
      <c r="BE410" s="220">
        <f>IF(N410="základní",J410,0)</f>
        <v>0</v>
      </c>
      <c r="BF410" s="220">
        <f>IF(N410="snížená",J410,0)</f>
        <v>0</v>
      </c>
      <c r="BG410" s="220">
        <f>IF(N410="zákl. přenesená",J410,0)</f>
        <v>0</v>
      </c>
      <c r="BH410" s="220">
        <f>IF(N410="sníž. přenesená",J410,0)</f>
        <v>0</v>
      </c>
      <c r="BI410" s="220">
        <f>IF(N410="nulová",J410,0)</f>
        <v>0</v>
      </c>
      <c r="BJ410" s="20" t="s">
        <v>80</v>
      </c>
      <c r="BK410" s="220">
        <f>ROUND(I410*H410,2)</f>
        <v>0</v>
      </c>
      <c r="BL410" s="20" t="s">
        <v>145</v>
      </c>
      <c r="BM410" s="219" t="s">
        <v>581</v>
      </c>
    </row>
    <row r="411" spans="1:47" s="2" customFormat="1" ht="12">
      <c r="A411" s="41"/>
      <c r="B411" s="42"/>
      <c r="C411" s="43"/>
      <c r="D411" s="221" t="s">
        <v>147</v>
      </c>
      <c r="E411" s="43"/>
      <c r="F411" s="222" t="s">
        <v>580</v>
      </c>
      <c r="G411" s="43"/>
      <c r="H411" s="43"/>
      <c r="I411" s="223"/>
      <c r="J411" s="43"/>
      <c r="K411" s="43"/>
      <c r="L411" s="47"/>
      <c r="M411" s="224"/>
      <c r="N411" s="225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147</v>
      </c>
      <c r="AU411" s="20" t="s">
        <v>82</v>
      </c>
    </row>
    <row r="412" spans="1:65" s="2" customFormat="1" ht="12">
      <c r="A412" s="41"/>
      <c r="B412" s="42"/>
      <c r="C412" s="258" t="s">
        <v>582</v>
      </c>
      <c r="D412" s="258" t="s">
        <v>184</v>
      </c>
      <c r="E412" s="259" t="s">
        <v>583</v>
      </c>
      <c r="F412" s="260" t="s">
        <v>584</v>
      </c>
      <c r="G412" s="261" t="s">
        <v>201</v>
      </c>
      <c r="H412" s="262">
        <v>1</v>
      </c>
      <c r="I412" s="263"/>
      <c r="J412" s="264">
        <f>ROUND(I412*H412,2)</f>
        <v>0</v>
      </c>
      <c r="K412" s="260" t="s">
        <v>172</v>
      </c>
      <c r="L412" s="265"/>
      <c r="M412" s="266" t="s">
        <v>19</v>
      </c>
      <c r="N412" s="267" t="s">
        <v>43</v>
      </c>
      <c r="O412" s="87"/>
      <c r="P412" s="217">
        <f>O412*H412</f>
        <v>0</v>
      </c>
      <c r="Q412" s="217">
        <v>0</v>
      </c>
      <c r="R412" s="217">
        <f>Q412*H412</f>
        <v>0</v>
      </c>
      <c r="S412" s="217">
        <v>0</v>
      </c>
      <c r="T412" s="218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19" t="s">
        <v>188</v>
      </c>
      <c r="AT412" s="219" t="s">
        <v>184</v>
      </c>
      <c r="AU412" s="219" t="s">
        <v>82</v>
      </c>
      <c r="AY412" s="20" t="s">
        <v>137</v>
      </c>
      <c r="BE412" s="220">
        <f>IF(N412="základní",J412,0)</f>
        <v>0</v>
      </c>
      <c r="BF412" s="220">
        <f>IF(N412="snížená",J412,0)</f>
        <v>0</v>
      </c>
      <c r="BG412" s="220">
        <f>IF(N412="zákl. přenesená",J412,0)</f>
        <v>0</v>
      </c>
      <c r="BH412" s="220">
        <f>IF(N412="sníž. přenesená",J412,0)</f>
        <v>0</v>
      </c>
      <c r="BI412" s="220">
        <f>IF(N412="nulová",J412,0)</f>
        <v>0</v>
      </c>
      <c r="BJ412" s="20" t="s">
        <v>80</v>
      </c>
      <c r="BK412" s="220">
        <f>ROUND(I412*H412,2)</f>
        <v>0</v>
      </c>
      <c r="BL412" s="20" t="s">
        <v>145</v>
      </c>
      <c r="BM412" s="219" t="s">
        <v>585</v>
      </c>
    </row>
    <row r="413" spans="1:47" s="2" customFormat="1" ht="12">
      <c r="A413" s="41"/>
      <c r="B413" s="42"/>
      <c r="C413" s="43"/>
      <c r="D413" s="221" t="s">
        <v>147</v>
      </c>
      <c r="E413" s="43"/>
      <c r="F413" s="222" t="s">
        <v>584</v>
      </c>
      <c r="G413" s="43"/>
      <c r="H413" s="43"/>
      <c r="I413" s="223"/>
      <c r="J413" s="43"/>
      <c r="K413" s="43"/>
      <c r="L413" s="47"/>
      <c r="M413" s="224"/>
      <c r="N413" s="225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20" t="s">
        <v>147</v>
      </c>
      <c r="AU413" s="20" t="s">
        <v>82</v>
      </c>
    </row>
    <row r="414" spans="1:65" s="2" customFormat="1" ht="12">
      <c r="A414" s="41"/>
      <c r="B414" s="42"/>
      <c r="C414" s="258" t="s">
        <v>586</v>
      </c>
      <c r="D414" s="258" t="s">
        <v>184</v>
      </c>
      <c r="E414" s="259" t="s">
        <v>587</v>
      </c>
      <c r="F414" s="260" t="s">
        <v>588</v>
      </c>
      <c r="G414" s="261" t="s">
        <v>201</v>
      </c>
      <c r="H414" s="262">
        <v>1</v>
      </c>
      <c r="I414" s="263"/>
      <c r="J414" s="264">
        <f>ROUND(I414*H414,2)</f>
        <v>0</v>
      </c>
      <c r="K414" s="260" t="s">
        <v>172</v>
      </c>
      <c r="L414" s="265"/>
      <c r="M414" s="266" t="s">
        <v>19</v>
      </c>
      <c r="N414" s="267" t="s">
        <v>43</v>
      </c>
      <c r="O414" s="87"/>
      <c r="P414" s="217">
        <f>O414*H414</f>
        <v>0</v>
      </c>
      <c r="Q414" s="217">
        <v>0</v>
      </c>
      <c r="R414" s="217">
        <f>Q414*H414</f>
        <v>0</v>
      </c>
      <c r="S414" s="217">
        <v>0</v>
      </c>
      <c r="T414" s="218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19" t="s">
        <v>188</v>
      </c>
      <c r="AT414" s="219" t="s">
        <v>184</v>
      </c>
      <c r="AU414" s="219" t="s">
        <v>82</v>
      </c>
      <c r="AY414" s="20" t="s">
        <v>137</v>
      </c>
      <c r="BE414" s="220">
        <f>IF(N414="základní",J414,0)</f>
        <v>0</v>
      </c>
      <c r="BF414" s="220">
        <f>IF(N414="snížená",J414,0)</f>
        <v>0</v>
      </c>
      <c r="BG414" s="220">
        <f>IF(N414="zákl. přenesená",J414,0)</f>
        <v>0</v>
      </c>
      <c r="BH414" s="220">
        <f>IF(N414="sníž. přenesená",J414,0)</f>
        <v>0</v>
      </c>
      <c r="BI414" s="220">
        <f>IF(N414="nulová",J414,0)</f>
        <v>0</v>
      </c>
      <c r="BJ414" s="20" t="s">
        <v>80</v>
      </c>
      <c r="BK414" s="220">
        <f>ROUND(I414*H414,2)</f>
        <v>0</v>
      </c>
      <c r="BL414" s="20" t="s">
        <v>145</v>
      </c>
      <c r="BM414" s="219" t="s">
        <v>589</v>
      </c>
    </row>
    <row r="415" spans="1:47" s="2" customFormat="1" ht="12">
      <c r="A415" s="41"/>
      <c r="B415" s="42"/>
      <c r="C415" s="43"/>
      <c r="D415" s="221" t="s">
        <v>147</v>
      </c>
      <c r="E415" s="43"/>
      <c r="F415" s="222" t="s">
        <v>588</v>
      </c>
      <c r="G415" s="43"/>
      <c r="H415" s="43"/>
      <c r="I415" s="223"/>
      <c r="J415" s="43"/>
      <c r="K415" s="43"/>
      <c r="L415" s="47"/>
      <c r="M415" s="224"/>
      <c r="N415" s="225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20" t="s">
        <v>147</v>
      </c>
      <c r="AU415" s="20" t="s">
        <v>82</v>
      </c>
    </row>
    <row r="416" spans="1:65" s="2" customFormat="1" ht="12">
      <c r="A416" s="41"/>
      <c r="B416" s="42"/>
      <c r="C416" s="258" t="s">
        <v>590</v>
      </c>
      <c r="D416" s="258" t="s">
        <v>184</v>
      </c>
      <c r="E416" s="259" t="s">
        <v>591</v>
      </c>
      <c r="F416" s="260" t="s">
        <v>592</v>
      </c>
      <c r="G416" s="261" t="s">
        <v>201</v>
      </c>
      <c r="H416" s="262">
        <v>1</v>
      </c>
      <c r="I416" s="263"/>
      <c r="J416" s="264">
        <f>ROUND(I416*H416,2)</f>
        <v>0</v>
      </c>
      <c r="K416" s="260" t="s">
        <v>172</v>
      </c>
      <c r="L416" s="265"/>
      <c r="M416" s="266" t="s">
        <v>19</v>
      </c>
      <c r="N416" s="267" t="s">
        <v>43</v>
      </c>
      <c r="O416" s="87"/>
      <c r="P416" s="217">
        <f>O416*H416</f>
        <v>0</v>
      </c>
      <c r="Q416" s="217">
        <v>0</v>
      </c>
      <c r="R416" s="217">
        <f>Q416*H416</f>
        <v>0</v>
      </c>
      <c r="S416" s="217">
        <v>0</v>
      </c>
      <c r="T416" s="218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19" t="s">
        <v>188</v>
      </c>
      <c r="AT416" s="219" t="s">
        <v>184</v>
      </c>
      <c r="AU416" s="219" t="s">
        <v>82</v>
      </c>
      <c r="AY416" s="20" t="s">
        <v>137</v>
      </c>
      <c r="BE416" s="220">
        <f>IF(N416="základní",J416,0)</f>
        <v>0</v>
      </c>
      <c r="BF416" s="220">
        <f>IF(N416="snížená",J416,0)</f>
        <v>0</v>
      </c>
      <c r="BG416" s="220">
        <f>IF(N416="zákl. přenesená",J416,0)</f>
        <v>0</v>
      </c>
      <c r="BH416" s="220">
        <f>IF(N416="sníž. přenesená",J416,0)</f>
        <v>0</v>
      </c>
      <c r="BI416" s="220">
        <f>IF(N416="nulová",J416,0)</f>
        <v>0</v>
      </c>
      <c r="BJ416" s="20" t="s">
        <v>80</v>
      </c>
      <c r="BK416" s="220">
        <f>ROUND(I416*H416,2)</f>
        <v>0</v>
      </c>
      <c r="BL416" s="20" t="s">
        <v>145</v>
      </c>
      <c r="BM416" s="219" t="s">
        <v>593</v>
      </c>
    </row>
    <row r="417" spans="1:47" s="2" customFormat="1" ht="12">
      <c r="A417" s="41"/>
      <c r="B417" s="42"/>
      <c r="C417" s="43"/>
      <c r="D417" s="221" t="s">
        <v>147</v>
      </c>
      <c r="E417" s="43"/>
      <c r="F417" s="222" t="s">
        <v>592</v>
      </c>
      <c r="G417" s="43"/>
      <c r="H417" s="43"/>
      <c r="I417" s="223"/>
      <c r="J417" s="43"/>
      <c r="K417" s="43"/>
      <c r="L417" s="47"/>
      <c r="M417" s="224"/>
      <c r="N417" s="225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147</v>
      </c>
      <c r="AU417" s="20" t="s">
        <v>82</v>
      </c>
    </row>
    <row r="418" spans="1:65" s="2" customFormat="1" ht="12">
      <c r="A418" s="41"/>
      <c r="B418" s="42"/>
      <c r="C418" s="258" t="s">
        <v>594</v>
      </c>
      <c r="D418" s="258" t="s">
        <v>184</v>
      </c>
      <c r="E418" s="259" t="s">
        <v>595</v>
      </c>
      <c r="F418" s="260" t="s">
        <v>596</v>
      </c>
      <c r="G418" s="261" t="s">
        <v>201</v>
      </c>
      <c r="H418" s="262">
        <v>1</v>
      </c>
      <c r="I418" s="263"/>
      <c r="J418" s="264">
        <f>ROUND(I418*H418,2)</f>
        <v>0</v>
      </c>
      <c r="K418" s="260" t="s">
        <v>172</v>
      </c>
      <c r="L418" s="265"/>
      <c r="M418" s="266" t="s">
        <v>19</v>
      </c>
      <c r="N418" s="267" t="s">
        <v>43</v>
      </c>
      <c r="O418" s="87"/>
      <c r="P418" s="217">
        <f>O418*H418</f>
        <v>0</v>
      </c>
      <c r="Q418" s="217">
        <v>0</v>
      </c>
      <c r="R418" s="217">
        <f>Q418*H418</f>
        <v>0</v>
      </c>
      <c r="S418" s="217">
        <v>0</v>
      </c>
      <c r="T418" s="218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19" t="s">
        <v>188</v>
      </c>
      <c r="AT418" s="219" t="s">
        <v>184</v>
      </c>
      <c r="AU418" s="219" t="s">
        <v>82</v>
      </c>
      <c r="AY418" s="20" t="s">
        <v>137</v>
      </c>
      <c r="BE418" s="220">
        <f>IF(N418="základní",J418,0)</f>
        <v>0</v>
      </c>
      <c r="BF418" s="220">
        <f>IF(N418="snížená",J418,0)</f>
        <v>0</v>
      </c>
      <c r="BG418" s="220">
        <f>IF(N418="zákl. přenesená",J418,0)</f>
        <v>0</v>
      </c>
      <c r="BH418" s="220">
        <f>IF(N418="sníž. přenesená",J418,0)</f>
        <v>0</v>
      </c>
      <c r="BI418" s="220">
        <f>IF(N418="nulová",J418,0)</f>
        <v>0</v>
      </c>
      <c r="BJ418" s="20" t="s">
        <v>80</v>
      </c>
      <c r="BK418" s="220">
        <f>ROUND(I418*H418,2)</f>
        <v>0</v>
      </c>
      <c r="BL418" s="20" t="s">
        <v>145</v>
      </c>
      <c r="BM418" s="219" t="s">
        <v>597</v>
      </c>
    </row>
    <row r="419" spans="1:47" s="2" customFormat="1" ht="12">
      <c r="A419" s="41"/>
      <c r="B419" s="42"/>
      <c r="C419" s="43"/>
      <c r="D419" s="221" t="s">
        <v>147</v>
      </c>
      <c r="E419" s="43"/>
      <c r="F419" s="222" t="s">
        <v>596</v>
      </c>
      <c r="G419" s="43"/>
      <c r="H419" s="43"/>
      <c r="I419" s="223"/>
      <c r="J419" s="43"/>
      <c r="K419" s="43"/>
      <c r="L419" s="47"/>
      <c r="M419" s="224"/>
      <c r="N419" s="225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20" t="s">
        <v>147</v>
      </c>
      <c r="AU419" s="20" t="s">
        <v>82</v>
      </c>
    </row>
    <row r="420" spans="1:65" s="2" customFormat="1" ht="12">
      <c r="A420" s="41"/>
      <c r="B420" s="42"/>
      <c r="C420" s="258" t="s">
        <v>598</v>
      </c>
      <c r="D420" s="258" t="s">
        <v>184</v>
      </c>
      <c r="E420" s="259" t="s">
        <v>599</v>
      </c>
      <c r="F420" s="260" t="s">
        <v>600</v>
      </c>
      <c r="G420" s="261" t="s">
        <v>201</v>
      </c>
      <c r="H420" s="262">
        <v>1</v>
      </c>
      <c r="I420" s="263"/>
      <c r="J420" s="264">
        <f>ROUND(I420*H420,2)</f>
        <v>0</v>
      </c>
      <c r="K420" s="260" t="s">
        <v>172</v>
      </c>
      <c r="L420" s="265"/>
      <c r="M420" s="266" t="s">
        <v>19</v>
      </c>
      <c r="N420" s="267" t="s">
        <v>43</v>
      </c>
      <c r="O420" s="87"/>
      <c r="P420" s="217">
        <f>O420*H420</f>
        <v>0</v>
      </c>
      <c r="Q420" s="217">
        <v>0</v>
      </c>
      <c r="R420" s="217">
        <f>Q420*H420</f>
        <v>0</v>
      </c>
      <c r="S420" s="217">
        <v>0</v>
      </c>
      <c r="T420" s="218">
        <f>S420*H420</f>
        <v>0</v>
      </c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R420" s="219" t="s">
        <v>188</v>
      </c>
      <c r="AT420" s="219" t="s">
        <v>184</v>
      </c>
      <c r="AU420" s="219" t="s">
        <v>82</v>
      </c>
      <c r="AY420" s="20" t="s">
        <v>137</v>
      </c>
      <c r="BE420" s="220">
        <f>IF(N420="základní",J420,0)</f>
        <v>0</v>
      </c>
      <c r="BF420" s="220">
        <f>IF(N420="snížená",J420,0)</f>
        <v>0</v>
      </c>
      <c r="BG420" s="220">
        <f>IF(N420="zákl. přenesená",J420,0)</f>
        <v>0</v>
      </c>
      <c r="BH420" s="220">
        <f>IF(N420="sníž. přenesená",J420,0)</f>
        <v>0</v>
      </c>
      <c r="BI420" s="220">
        <f>IF(N420="nulová",J420,0)</f>
        <v>0</v>
      </c>
      <c r="BJ420" s="20" t="s">
        <v>80</v>
      </c>
      <c r="BK420" s="220">
        <f>ROUND(I420*H420,2)</f>
        <v>0</v>
      </c>
      <c r="BL420" s="20" t="s">
        <v>145</v>
      </c>
      <c r="BM420" s="219" t="s">
        <v>601</v>
      </c>
    </row>
    <row r="421" spans="1:47" s="2" customFormat="1" ht="12">
      <c r="A421" s="41"/>
      <c r="B421" s="42"/>
      <c r="C421" s="43"/>
      <c r="D421" s="221" t="s">
        <v>147</v>
      </c>
      <c r="E421" s="43"/>
      <c r="F421" s="222" t="s">
        <v>600</v>
      </c>
      <c r="G421" s="43"/>
      <c r="H421" s="43"/>
      <c r="I421" s="223"/>
      <c r="J421" s="43"/>
      <c r="K421" s="43"/>
      <c r="L421" s="47"/>
      <c r="M421" s="224"/>
      <c r="N421" s="225"/>
      <c r="O421" s="87"/>
      <c r="P421" s="87"/>
      <c r="Q421" s="87"/>
      <c r="R421" s="87"/>
      <c r="S421" s="87"/>
      <c r="T421" s="88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T421" s="20" t="s">
        <v>147</v>
      </c>
      <c r="AU421" s="20" t="s">
        <v>82</v>
      </c>
    </row>
    <row r="422" spans="1:65" s="2" customFormat="1" ht="12">
      <c r="A422" s="41"/>
      <c r="B422" s="42"/>
      <c r="C422" s="258" t="s">
        <v>602</v>
      </c>
      <c r="D422" s="258" t="s">
        <v>184</v>
      </c>
      <c r="E422" s="259" t="s">
        <v>603</v>
      </c>
      <c r="F422" s="260" t="s">
        <v>604</v>
      </c>
      <c r="G422" s="261" t="s">
        <v>201</v>
      </c>
      <c r="H422" s="262">
        <v>1</v>
      </c>
      <c r="I422" s="263"/>
      <c r="J422" s="264">
        <f>ROUND(I422*H422,2)</f>
        <v>0</v>
      </c>
      <c r="K422" s="260" t="s">
        <v>172</v>
      </c>
      <c r="L422" s="265"/>
      <c r="M422" s="266" t="s">
        <v>19</v>
      </c>
      <c r="N422" s="267" t="s">
        <v>43</v>
      </c>
      <c r="O422" s="87"/>
      <c r="P422" s="217">
        <f>O422*H422</f>
        <v>0</v>
      </c>
      <c r="Q422" s="217">
        <v>0</v>
      </c>
      <c r="R422" s="217">
        <f>Q422*H422</f>
        <v>0</v>
      </c>
      <c r="S422" s="217">
        <v>0</v>
      </c>
      <c r="T422" s="218">
        <f>S422*H422</f>
        <v>0</v>
      </c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R422" s="219" t="s">
        <v>188</v>
      </c>
      <c r="AT422" s="219" t="s">
        <v>184</v>
      </c>
      <c r="AU422" s="219" t="s">
        <v>82</v>
      </c>
      <c r="AY422" s="20" t="s">
        <v>137</v>
      </c>
      <c r="BE422" s="220">
        <f>IF(N422="základní",J422,0)</f>
        <v>0</v>
      </c>
      <c r="BF422" s="220">
        <f>IF(N422="snížená",J422,0)</f>
        <v>0</v>
      </c>
      <c r="BG422" s="220">
        <f>IF(N422="zákl. přenesená",J422,0)</f>
        <v>0</v>
      </c>
      <c r="BH422" s="220">
        <f>IF(N422="sníž. přenesená",J422,0)</f>
        <v>0</v>
      </c>
      <c r="BI422" s="220">
        <f>IF(N422="nulová",J422,0)</f>
        <v>0</v>
      </c>
      <c r="BJ422" s="20" t="s">
        <v>80</v>
      </c>
      <c r="BK422" s="220">
        <f>ROUND(I422*H422,2)</f>
        <v>0</v>
      </c>
      <c r="BL422" s="20" t="s">
        <v>145</v>
      </c>
      <c r="BM422" s="219" t="s">
        <v>605</v>
      </c>
    </row>
    <row r="423" spans="1:47" s="2" customFormat="1" ht="12">
      <c r="A423" s="41"/>
      <c r="B423" s="42"/>
      <c r="C423" s="43"/>
      <c r="D423" s="221" t="s">
        <v>147</v>
      </c>
      <c r="E423" s="43"/>
      <c r="F423" s="222" t="s">
        <v>604</v>
      </c>
      <c r="G423" s="43"/>
      <c r="H423" s="43"/>
      <c r="I423" s="223"/>
      <c r="J423" s="43"/>
      <c r="K423" s="43"/>
      <c r="L423" s="47"/>
      <c r="M423" s="224"/>
      <c r="N423" s="225"/>
      <c r="O423" s="87"/>
      <c r="P423" s="87"/>
      <c r="Q423" s="87"/>
      <c r="R423" s="87"/>
      <c r="S423" s="87"/>
      <c r="T423" s="88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T423" s="20" t="s">
        <v>147</v>
      </c>
      <c r="AU423" s="20" t="s">
        <v>82</v>
      </c>
    </row>
    <row r="424" spans="1:65" s="2" customFormat="1" ht="12">
      <c r="A424" s="41"/>
      <c r="B424" s="42"/>
      <c r="C424" s="258" t="s">
        <v>606</v>
      </c>
      <c r="D424" s="258" t="s">
        <v>184</v>
      </c>
      <c r="E424" s="259" t="s">
        <v>607</v>
      </c>
      <c r="F424" s="260" t="s">
        <v>608</v>
      </c>
      <c r="G424" s="261" t="s">
        <v>201</v>
      </c>
      <c r="H424" s="262">
        <v>1</v>
      </c>
      <c r="I424" s="263"/>
      <c r="J424" s="264">
        <f>ROUND(I424*H424,2)</f>
        <v>0</v>
      </c>
      <c r="K424" s="260" t="s">
        <v>172</v>
      </c>
      <c r="L424" s="265"/>
      <c r="M424" s="266" t="s">
        <v>19</v>
      </c>
      <c r="N424" s="267" t="s">
        <v>43</v>
      </c>
      <c r="O424" s="87"/>
      <c r="P424" s="217">
        <f>O424*H424</f>
        <v>0</v>
      </c>
      <c r="Q424" s="217">
        <v>0</v>
      </c>
      <c r="R424" s="217">
        <f>Q424*H424</f>
        <v>0</v>
      </c>
      <c r="S424" s="217">
        <v>0</v>
      </c>
      <c r="T424" s="218">
        <f>S424*H424</f>
        <v>0</v>
      </c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R424" s="219" t="s">
        <v>188</v>
      </c>
      <c r="AT424" s="219" t="s">
        <v>184</v>
      </c>
      <c r="AU424" s="219" t="s">
        <v>82</v>
      </c>
      <c r="AY424" s="20" t="s">
        <v>137</v>
      </c>
      <c r="BE424" s="220">
        <f>IF(N424="základní",J424,0)</f>
        <v>0</v>
      </c>
      <c r="BF424" s="220">
        <f>IF(N424="snížená",J424,0)</f>
        <v>0</v>
      </c>
      <c r="BG424" s="220">
        <f>IF(N424="zákl. přenesená",J424,0)</f>
        <v>0</v>
      </c>
      <c r="BH424" s="220">
        <f>IF(N424="sníž. přenesená",J424,0)</f>
        <v>0</v>
      </c>
      <c r="BI424" s="220">
        <f>IF(N424="nulová",J424,0)</f>
        <v>0</v>
      </c>
      <c r="BJ424" s="20" t="s">
        <v>80</v>
      </c>
      <c r="BK424" s="220">
        <f>ROUND(I424*H424,2)</f>
        <v>0</v>
      </c>
      <c r="BL424" s="20" t="s">
        <v>145</v>
      </c>
      <c r="BM424" s="219" t="s">
        <v>609</v>
      </c>
    </row>
    <row r="425" spans="1:47" s="2" customFormat="1" ht="12">
      <c r="A425" s="41"/>
      <c r="B425" s="42"/>
      <c r="C425" s="43"/>
      <c r="D425" s="221" t="s">
        <v>147</v>
      </c>
      <c r="E425" s="43"/>
      <c r="F425" s="222" t="s">
        <v>608</v>
      </c>
      <c r="G425" s="43"/>
      <c r="H425" s="43"/>
      <c r="I425" s="223"/>
      <c r="J425" s="43"/>
      <c r="K425" s="43"/>
      <c r="L425" s="47"/>
      <c r="M425" s="224"/>
      <c r="N425" s="225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20" t="s">
        <v>147</v>
      </c>
      <c r="AU425" s="20" t="s">
        <v>82</v>
      </c>
    </row>
    <row r="426" spans="1:65" s="2" customFormat="1" ht="12">
      <c r="A426" s="41"/>
      <c r="B426" s="42"/>
      <c r="C426" s="258" t="s">
        <v>610</v>
      </c>
      <c r="D426" s="258" t="s">
        <v>184</v>
      </c>
      <c r="E426" s="259" t="s">
        <v>611</v>
      </c>
      <c r="F426" s="260" t="s">
        <v>612</v>
      </c>
      <c r="G426" s="261" t="s">
        <v>201</v>
      </c>
      <c r="H426" s="262">
        <v>1</v>
      </c>
      <c r="I426" s="263"/>
      <c r="J426" s="264">
        <f>ROUND(I426*H426,2)</f>
        <v>0</v>
      </c>
      <c r="K426" s="260" t="s">
        <v>172</v>
      </c>
      <c r="L426" s="265"/>
      <c r="M426" s="266" t="s">
        <v>19</v>
      </c>
      <c r="N426" s="267" t="s">
        <v>43</v>
      </c>
      <c r="O426" s="87"/>
      <c r="P426" s="217">
        <f>O426*H426</f>
        <v>0</v>
      </c>
      <c r="Q426" s="217">
        <v>0</v>
      </c>
      <c r="R426" s="217">
        <f>Q426*H426</f>
        <v>0</v>
      </c>
      <c r="S426" s="217">
        <v>0</v>
      </c>
      <c r="T426" s="218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19" t="s">
        <v>188</v>
      </c>
      <c r="AT426" s="219" t="s">
        <v>184</v>
      </c>
      <c r="AU426" s="219" t="s">
        <v>82</v>
      </c>
      <c r="AY426" s="20" t="s">
        <v>137</v>
      </c>
      <c r="BE426" s="220">
        <f>IF(N426="základní",J426,0)</f>
        <v>0</v>
      </c>
      <c r="BF426" s="220">
        <f>IF(N426="snížená",J426,0)</f>
        <v>0</v>
      </c>
      <c r="BG426" s="220">
        <f>IF(N426="zákl. přenesená",J426,0)</f>
        <v>0</v>
      </c>
      <c r="BH426" s="220">
        <f>IF(N426="sníž. přenesená",J426,0)</f>
        <v>0</v>
      </c>
      <c r="BI426" s="220">
        <f>IF(N426="nulová",J426,0)</f>
        <v>0</v>
      </c>
      <c r="BJ426" s="20" t="s">
        <v>80</v>
      </c>
      <c r="BK426" s="220">
        <f>ROUND(I426*H426,2)</f>
        <v>0</v>
      </c>
      <c r="BL426" s="20" t="s">
        <v>145</v>
      </c>
      <c r="BM426" s="219" t="s">
        <v>613</v>
      </c>
    </row>
    <row r="427" spans="1:47" s="2" customFormat="1" ht="12">
      <c r="A427" s="41"/>
      <c r="B427" s="42"/>
      <c r="C427" s="43"/>
      <c r="D427" s="221" t="s">
        <v>147</v>
      </c>
      <c r="E427" s="43"/>
      <c r="F427" s="222" t="s">
        <v>612</v>
      </c>
      <c r="G427" s="43"/>
      <c r="H427" s="43"/>
      <c r="I427" s="223"/>
      <c r="J427" s="43"/>
      <c r="K427" s="43"/>
      <c r="L427" s="47"/>
      <c r="M427" s="224"/>
      <c r="N427" s="225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147</v>
      </c>
      <c r="AU427" s="20" t="s">
        <v>82</v>
      </c>
    </row>
    <row r="428" spans="1:65" s="2" customFormat="1" ht="12">
      <c r="A428" s="41"/>
      <c r="B428" s="42"/>
      <c r="C428" s="258" t="s">
        <v>614</v>
      </c>
      <c r="D428" s="258" t="s">
        <v>184</v>
      </c>
      <c r="E428" s="259" t="s">
        <v>615</v>
      </c>
      <c r="F428" s="260" t="s">
        <v>616</v>
      </c>
      <c r="G428" s="261" t="s">
        <v>201</v>
      </c>
      <c r="H428" s="262">
        <v>1</v>
      </c>
      <c r="I428" s="263"/>
      <c r="J428" s="264">
        <f>ROUND(I428*H428,2)</f>
        <v>0</v>
      </c>
      <c r="K428" s="260" t="s">
        <v>172</v>
      </c>
      <c r="L428" s="265"/>
      <c r="M428" s="266" t="s">
        <v>19</v>
      </c>
      <c r="N428" s="267" t="s">
        <v>43</v>
      </c>
      <c r="O428" s="87"/>
      <c r="P428" s="217">
        <f>O428*H428</f>
        <v>0</v>
      </c>
      <c r="Q428" s="217">
        <v>0</v>
      </c>
      <c r="R428" s="217">
        <f>Q428*H428</f>
        <v>0</v>
      </c>
      <c r="S428" s="217">
        <v>0</v>
      </c>
      <c r="T428" s="218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19" t="s">
        <v>188</v>
      </c>
      <c r="AT428" s="219" t="s">
        <v>184</v>
      </c>
      <c r="AU428" s="219" t="s">
        <v>82</v>
      </c>
      <c r="AY428" s="20" t="s">
        <v>137</v>
      </c>
      <c r="BE428" s="220">
        <f>IF(N428="základní",J428,0)</f>
        <v>0</v>
      </c>
      <c r="BF428" s="220">
        <f>IF(N428="snížená",J428,0)</f>
        <v>0</v>
      </c>
      <c r="BG428" s="220">
        <f>IF(N428="zákl. přenesená",J428,0)</f>
        <v>0</v>
      </c>
      <c r="BH428" s="220">
        <f>IF(N428="sníž. přenesená",J428,0)</f>
        <v>0</v>
      </c>
      <c r="BI428" s="220">
        <f>IF(N428="nulová",J428,0)</f>
        <v>0</v>
      </c>
      <c r="BJ428" s="20" t="s">
        <v>80</v>
      </c>
      <c r="BK428" s="220">
        <f>ROUND(I428*H428,2)</f>
        <v>0</v>
      </c>
      <c r="BL428" s="20" t="s">
        <v>145</v>
      </c>
      <c r="BM428" s="219" t="s">
        <v>617</v>
      </c>
    </row>
    <row r="429" spans="1:47" s="2" customFormat="1" ht="12">
      <c r="A429" s="41"/>
      <c r="B429" s="42"/>
      <c r="C429" s="43"/>
      <c r="D429" s="221" t="s">
        <v>147</v>
      </c>
      <c r="E429" s="43"/>
      <c r="F429" s="222" t="s">
        <v>616</v>
      </c>
      <c r="G429" s="43"/>
      <c r="H429" s="43"/>
      <c r="I429" s="223"/>
      <c r="J429" s="43"/>
      <c r="K429" s="43"/>
      <c r="L429" s="47"/>
      <c r="M429" s="224"/>
      <c r="N429" s="225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20" t="s">
        <v>147</v>
      </c>
      <c r="AU429" s="20" t="s">
        <v>82</v>
      </c>
    </row>
    <row r="430" spans="1:65" s="2" customFormat="1" ht="12">
      <c r="A430" s="41"/>
      <c r="B430" s="42"/>
      <c r="C430" s="258" t="s">
        <v>618</v>
      </c>
      <c r="D430" s="258" t="s">
        <v>184</v>
      </c>
      <c r="E430" s="259" t="s">
        <v>619</v>
      </c>
      <c r="F430" s="260" t="s">
        <v>620</v>
      </c>
      <c r="G430" s="261" t="s">
        <v>201</v>
      </c>
      <c r="H430" s="262">
        <v>1</v>
      </c>
      <c r="I430" s="263"/>
      <c r="J430" s="264">
        <f>ROUND(I430*H430,2)</f>
        <v>0</v>
      </c>
      <c r="K430" s="260" t="s">
        <v>172</v>
      </c>
      <c r="L430" s="265"/>
      <c r="M430" s="266" t="s">
        <v>19</v>
      </c>
      <c r="N430" s="267" t="s">
        <v>43</v>
      </c>
      <c r="O430" s="87"/>
      <c r="P430" s="217">
        <f>O430*H430</f>
        <v>0</v>
      </c>
      <c r="Q430" s="217">
        <v>0</v>
      </c>
      <c r="R430" s="217">
        <f>Q430*H430</f>
        <v>0</v>
      </c>
      <c r="S430" s="217">
        <v>0</v>
      </c>
      <c r="T430" s="218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19" t="s">
        <v>188</v>
      </c>
      <c r="AT430" s="219" t="s">
        <v>184</v>
      </c>
      <c r="AU430" s="219" t="s">
        <v>82</v>
      </c>
      <c r="AY430" s="20" t="s">
        <v>137</v>
      </c>
      <c r="BE430" s="220">
        <f>IF(N430="základní",J430,0)</f>
        <v>0</v>
      </c>
      <c r="BF430" s="220">
        <f>IF(N430="snížená",J430,0)</f>
        <v>0</v>
      </c>
      <c r="BG430" s="220">
        <f>IF(N430="zákl. přenesená",J430,0)</f>
        <v>0</v>
      </c>
      <c r="BH430" s="220">
        <f>IF(N430="sníž. přenesená",J430,0)</f>
        <v>0</v>
      </c>
      <c r="BI430" s="220">
        <f>IF(N430="nulová",J430,0)</f>
        <v>0</v>
      </c>
      <c r="BJ430" s="20" t="s">
        <v>80</v>
      </c>
      <c r="BK430" s="220">
        <f>ROUND(I430*H430,2)</f>
        <v>0</v>
      </c>
      <c r="BL430" s="20" t="s">
        <v>145</v>
      </c>
      <c r="BM430" s="219" t="s">
        <v>621</v>
      </c>
    </row>
    <row r="431" spans="1:47" s="2" customFormat="1" ht="12">
      <c r="A431" s="41"/>
      <c r="B431" s="42"/>
      <c r="C431" s="43"/>
      <c r="D431" s="221" t="s">
        <v>147</v>
      </c>
      <c r="E431" s="43"/>
      <c r="F431" s="222" t="s">
        <v>620</v>
      </c>
      <c r="G431" s="43"/>
      <c r="H431" s="43"/>
      <c r="I431" s="223"/>
      <c r="J431" s="43"/>
      <c r="K431" s="43"/>
      <c r="L431" s="47"/>
      <c r="M431" s="224"/>
      <c r="N431" s="225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20" t="s">
        <v>147</v>
      </c>
      <c r="AU431" s="20" t="s">
        <v>82</v>
      </c>
    </row>
    <row r="432" spans="1:65" s="2" customFormat="1" ht="12">
      <c r="A432" s="41"/>
      <c r="B432" s="42"/>
      <c r="C432" s="258" t="s">
        <v>622</v>
      </c>
      <c r="D432" s="258" t="s">
        <v>184</v>
      </c>
      <c r="E432" s="259" t="s">
        <v>623</v>
      </c>
      <c r="F432" s="260" t="s">
        <v>624</v>
      </c>
      <c r="G432" s="261" t="s">
        <v>201</v>
      </c>
      <c r="H432" s="262">
        <v>1</v>
      </c>
      <c r="I432" s="263"/>
      <c r="J432" s="264">
        <f>ROUND(I432*H432,2)</f>
        <v>0</v>
      </c>
      <c r="K432" s="260" t="s">
        <v>172</v>
      </c>
      <c r="L432" s="265"/>
      <c r="M432" s="266" t="s">
        <v>19</v>
      </c>
      <c r="N432" s="267" t="s">
        <v>43</v>
      </c>
      <c r="O432" s="87"/>
      <c r="P432" s="217">
        <f>O432*H432</f>
        <v>0</v>
      </c>
      <c r="Q432" s="217">
        <v>0</v>
      </c>
      <c r="R432" s="217">
        <f>Q432*H432</f>
        <v>0</v>
      </c>
      <c r="S432" s="217">
        <v>0</v>
      </c>
      <c r="T432" s="218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19" t="s">
        <v>188</v>
      </c>
      <c r="AT432" s="219" t="s">
        <v>184</v>
      </c>
      <c r="AU432" s="219" t="s">
        <v>82</v>
      </c>
      <c r="AY432" s="20" t="s">
        <v>137</v>
      </c>
      <c r="BE432" s="220">
        <f>IF(N432="základní",J432,0)</f>
        <v>0</v>
      </c>
      <c r="BF432" s="220">
        <f>IF(N432="snížená",J432,0)</f>
        <v>0</v>
      </c>
      <c r="BG432" s="220">
        <f>IF(N432="zákl. přenesená",J432,0)</f>
        <v>0</v>
      </c>
      <c r="BH432" s="220">
        <f>IF(N432="sníž. přenesená",J432,0)</f>
        <v>0</v>
      </c>
      <c r="BI432" s="220">
        <f>IF(N432="nulová",J432,0)</f>
        <v>0</v>
      </c>
      <c r="BJ432" s="20" t="s">
        <v>80</v>
      </c>
      <c r="BK432" s="220">
        <f>ROUND(I432*H432,2)</f>
        <v>0</v>
      </c>
      <c r="BL432" s="20" t="s">
        <v>145</v>
      </c>
      <c r="BM432" s="219" t="s">
        <v>625</v>
      </c>
    </row>
    <row r="433" spans="1:47" s="2" customFormat="1" ht="12">
      <c r="A433" s="41"/>
      <c r="B433" s="42"/>
      <c r="C433" s="43"/>
      <c r="D433" s="221" t="s">
        <v>147</v>
      </c>
      <c r="E433" s="43"/>
      <c r="F433" s="222" t="s">
        <v>624</v>
      </c>
      <c r="G433" s="43"/>
      <c r="H433" s="43"/>
      <c r="I433" s="223"/>
      <c r="J433" s="43"/>
      <c r="K433" s="43"/>
      <c r="L433" s="47"/>
      <c r="M433" s="224"/>
      <c r="N433" s="225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20" t="s">
        <v>147</v>
      </c>
      <c r="AU433" s="20" t="s">
        <v>82</v>
      </c>
    </row>
    <row r="434" spans="1:65" s="2" customFormat="1" ht="12">
      <c r="A434" s="41"/>
      <c r="B434" s="42"/>
      <c r="C434" s="258" t="s">
        <v>626</v>
      </c>
      <c r="D434" s="258" t="s">
        <v>184</v>
      </c>
      <c r="E434" s="259" t="s">
        <v>627</v>
      </c>
      <c r="F434" s="260" t="s">
        <v>628</v>
      </c>
      <c r="G434" s="261" t="s">
        <v>201</v>
      </c>
      <c r="H434" s="262">
        <v>1</v>
      </c>
      <c r="I434" s="263"/>
      <c r="J434" s="264">
        <f>ROUND(I434*H434,2)</f>
        <v>0</v>
      </c>
      <c r="K434" s="260" t="s">
        <v>172</v>
      </c>
      <c r="L434" s="265"/>
      <c r="M434" s="266" t="s">
        <v>19</v>
      </c>
      <c r="N434" s="267" t="s">
        <v>43</v>
      </c>
      <c r="O434" s="87"/>
      <c r="P434" s="217">
        <f>O434*H434</f>
        <v>0</v>
      </c>
      <c r="Q434" s="217">
        <v>0</v>
      </c>
      <c r="R434" s="217">
        <f>Q434*H434</f>
        <v>0</v>
      </c>
      <c r="S434" s="217">
        <v>0</v>
      </c>
      <c r="T434" s="218">
        <f>S434*H434</f>
        <v>0</v>
      </c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R434" s="219" t="s">
        <v>188</v>
      </c>
      <c r="AT434" s="219" t="s">
        <v>184</v>
      </c>
      <c r="AU434" s="219" t="s">
        <v>82</v>
      </c>
      <c r="AY434" s="20" t="s">
        <v>137</v>
      </c>
      <c r="BE434" s="220">
        <f>IF(N434="základní",J434,0)</f>
        <v>0</v>
      </c>
      <c r="BF434" s="220">
        <f>IF(N434="snížená",J434,0)</f>
        <v>0</v>
      </c>
      <c r="BG434" s="220">
        <f>IF(N434="zákl. přenesená",J434,0)</f>
        <v>0</v>
      </c>
      <c r="BH434" s="220">
        <f>IF(N434="sníž. přenesená",J434,0)</f>
        <v>0</v>
      </c>
      <c r="BI434" s="220">
        <f>IF(N434="nulová",J434,0)</f>
        <v>0</v>
      </c>
      <c r="BJ434" s="20" t="s">
        <v>80</v>
      </c>
      <c r="BK434" s="220">
        <f>ROUND(I434*H434,2)</f>
        <v>0</v>
      </c>
      <c r="BL434" s="20" t="s">
        <v>145</v>
      </c>
      <c r="BM434" s="219" t="s">
        <v>629</v>
      </c>
    </row>
    <row r="435" spans="1:47" s="2" customFormat="1" ht="12">
      <c r="A435" s="41"/>
      <c r="B435" s="42"/>
      <c r="C435" s="43"/>
      <c r="D435" s="221" t="s">
        <v>147</v>
      </c>
      <c r="E435" s="43"/>
      <c r="F435" s="222" t="s">
        <v>628</v>
      </c>
      <c r="G435" s="43"/>
      <c r="H435" s="43"/>
      <c r="I435" s="223"/>
      <c r="J435" s="43"/>
      <c r="K435" s="43"/>
      <c r="L435" s="47"/>
      <c r="M435" s="224"/>
      <c r="N435" s="225"/>
      <c r="O435" s="87"/>
      <c r="P435" s="87"/>
      <c r="Q435" s="87"/>
      <c r="R435" s="87"/>
      <c r="S435" s="87"/>
      <c r="T435" s="88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T435" s="20" t="s">
        <v>147</v>
      </c>
      <c r="AU435" s="20" t="s">
        <v>82</v>
      </c>
    </row>
    <row r="436" spans="1:65" s="2" customFormat="1" ht="12">
      <c r="A436" s="41"/>
      <c r="B436" s="42"/>
      <c r="C436" s="258" t="s">
        <v>630</v>
      </c>
      <c r="D436" s="258" t="s">
        <v>184</v>
      </c>
      <c r="E436" s="259" t="s">
        <v>631</v>
      </c>
      <c r="F436" s="260" t="s">
        <v>632</v>
      </c>
      <c r="G436" s="261" t="s">
        <v>201</v>
      </c>
      <c r="H436" s="262">
        <v>1</v>
      </c>
      <c r="I436" s="263"/>
      <c r="J436" s="264">
        <f>ROUND(I436*H436,2)</f>
        <v>0</v>
      </c>
      <c r="K436" s="260" t="s">
        <v>172</v>
      </c>
      <c r="L436" s="265"/>
      <c r="M436" s="266" t="s">
        <v>19</v>
      </c>
      <c r="N436" s="267" t="s">
        <v>43</v>
      </c>
      <c r="O436" s="87"/>
      <c r="P436" s="217">
        <f>O436*H436</f>
        <v>0</v>
      </c>
      <c r="Q436" s="217">
        <v>0</v>
      </c>
      <c r="R436" s="217">
        <f>Q436*H436</f>
        <v>0</v>
      </c>
      <c r="S436" s="217">
        <v>0</v>
      </c>
      <c r="T436" s="218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19" t="s">
        <v>188</v>
      </c>
      <c r="AT436" s="219" t="s">
        <v>184</v>
      </c>
      <c r="AU436" s="219" t="s">
        <v>82</v>
      </c>
      <c r="AY436" s="20" t="s">
        <v>137</v>
      </c>
      <c r="BE436" s="220">
        <f>IF(N436="základní",J436,0)</f>
        <v>0</v>
      </c>
      <c r="BF436" s="220">
        <f>IF(N436="snížená",J436,0)</f>
        <v>0</v>
      </c>
      <c r="BG436" s="220">
        <f>IF(N436="zákl. přenesená",J436,0)</f>
        <v>0</v>
      </c>
      <c r="BH436" s="220">
        <f>IF(N436="sníž. přenesená",J436,0)</f>
        <v>0</v>
      </c>
      <c r="BI436" s="220">
        <f>IF(N436="nulová",J436,0)</f>
        <v>0</v>
      </c>
      <c r="BJ436" s="20" t="s">
        <v>80</v>
      </c>
      <c r="BK436" s="220">
        <f>ROUND(I436*H436,2)</f>
        <v>0</v>
      </c>
      <c r="BL436" s="20" t="s">
        <v>145</v>
      </c>
      <c r="BM436" s="219" t="s">
        <v>633</v>
      </c>
    </row>
    <row r="437" spans="1:47" s="2" customFormat="1" ht="12">
      <c r="A437" s="41"/>
      <c r="B437" s="42"/>
      <c r="C437" s="43"/>
      <c r="D437" s="221" t="s">
        <v>147</v>
      </c>
      <c r="E437" s="43"/>
      <c r="F437" s="222" t="s">
        <v>632</v>
      </c>
      <c r="G437" s="43"/>
      <c r="H437" s="43"/>
      <c r="I437" s="223"/>
      <c r="J437" s="43"/>
      <c r="K437" s="43"/>
      <c r="L437" s="47"/>
      <c r="M437" s="224"/>
      <c r="N437" s="225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20" t="s">
        <v>147</v>
      </c>
      <c r="AU437" s="20" t="s">
        <v>82</v>
      </c>
    </row>
    <row r="438" spans="1:65" s="2" customFormat="1" ht="12">
      <c r="A438" s="41"/>
      <c r="B438" s="42"/>
      <c r="C438" s="258" t="s">
        <v>634</v>
      </c>
      <c r="D438" s="258" t="s">
        <v>184</v>
      </c>
      <c r="E438" s="259" t="s">
        <v>635</v>
      </c>
      <c r="F438" s="260" t="s">
        <v>636</v>
      </c>
      <c r="G438" s="261" t="s">
        <v>201</v>
      </c>
      <c r="H438" s="262">
        <v>1</v>
      </c>
      <c r="I438" s="263"/>
      <c r="J438" s="264">
        <f>ROUND(I438*H438,2)</f>
        <v>0</v>
      </c>
      <c r="K438" s="260" t="s">
        <v>172</v>
      </c>
      <c r="L438" s="265"/>
      <c r="M438" s="266" t="s">
        <v>19</v>
      </c>
      <c r="N438" s="267" t="s">
        <v>43</v>
      </c>
      <c r="O438" s="87"/>
      <c r="P438" s="217">
        <f>O438*H438</f>
        <v>0</v>
      </c>
      <c r="Q438" s="217">
        <v>0</v>
      </c>
      <c r="R438" s="217">
        <f>Q438*H438</f>
        <v>0</v>
      </c>
      <c r="S438" s="217">
        <v>0</v>
      </c>
      <c r="T438" s="218">
        <f>S438*H438</f>
        <v>0</v>
      </c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R438" s="219" t="s">
        <v>188</v>
      </c>
      <c r="AT438" s="219" t="s">
        <v>184</v>
      </c>
      <c r="AU438" s="219" t="s">
        <v>82</v>
      </c>
      <c r="AY438" s="20" t="s">
        <v>137</v>
      </c>
      <c r="BE438" s="220">
        <f>IF(N438="základní",J438,0)</f>
        <v>0</v>
      </c>
      <c r="BF438" s="220">
        <f>IF(N438="snížená",J438,0)</f>
        <v>0</v>
      </c>
      <c r="BG438" s="220">
        <f>IF(N438="zákl. přenesená",J438,0)</f>
        <v>0</v>
      </c>
      <c r="BH438" s="220">
        <f>IF(N438="sníž. přenesená",J438,0)</f>
        <v>0</v>
      </c>
      <c r="BI438" s="220">
        <f>IF(N438="nulová",J438,0)</f>
        <v>0</v>
      </c>
      <c r="BJ438" s="20" t="s">
        <v>80</v>
      </c>
      <c r="BK438" s="220">
        <f>ROUND(I438*H438,2)</f>
        <v>0</v>
      </c>
      <c r="BL438" s="20" t="s">
        <v>145</v>
      </c>
      <c r="BM438" s="219" t="s">
        <v>637</v>
      </c>
    </row>
    <row r="439" spans="1:47" s="2" customFormat="1" ht="12">
      <c r="A439" s="41"/>
      <c r="B439" s="42"/>
      <c r="C439" s="43"/>
      <c r="D439" s="221" t="s">
        <v>147</v>
      </c>
      <c r="E439" s="43"/>
      <c r="F439" s="222" t="s">
        <v>636</v>
      </c>
      <c r="G439" s="43"/>
      <c r="H439" s="43"/>
      <c r="I439" s="223"/>
      <c r="J439" s="43"/>
      <c r="K439" s="43"/>
      <c r="L439" s="47"/>
      <c r="M439" s="224"/>
      <c r="N439" s="225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20" t="s">
        <v>147</v>
      </c>
      <c r="AU439" s="20" t="s">
        <v>82</v>
      </c>
    </row>
    <row r="440" spans="1:65" s="2" customFormat="1" ht="12">
      <c r="A440" s="41"/>
      <c r="B440" s="42"/>
      <c r="C440" s="258" t="s">
        <v>638</v>
      </c>
      <c r="D440" s="258" t="s">
        <v>184</v>
      </c>
      <c r="E440" s="259" t="s">
        <v>639</v>
      </c>
      <c r="F440" s="260" t="s">
        <v>640</v>
      </c>
      <c r="G440" s="261" t="s">
        <v>201</v>
      </c>
      <c r="H440" s="262">
        <v>1</v>
      </c>
      <c r="I440" s="263"/>
      <c r="J440" s="264">
        <f>ROUND(I440*H440,2)</f>
        <v>0</v>
      </c>
      <c r="K440" s="260" t="s">
        <v>172</v>
      </c>
      <c r="L440" s="265"/>
      <c r="M440" s="266" t="s">
        <v>19</v>
      </c>
      <c r="N440" s="267" t="s">
        <v>43</v>
      </c>
      <c r="O440" s="87"/>
      <c r="P440" s="217">
        <f>O440*H440</f>
        <v>0</v>
      </c>
      <c r="Q440" s="217">
        <v>0</v>
      </c>
      <c r="R440" s="217">
        <f>Q440*H440</f>
        <v>0</v>
      </c>
      <c r="S440" s="217">
        <v>0</v>
      </c>
      <c r="T440" s="218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19" t="s">
        <v>188</v>
      </c>
      <c r="AT440" s="219" t="s">
        <v>184</v>
      </c>
      <c r="AU440" s="219" t="s">
        <v>82</v>
      </c>
      <c r="AY440" s="20" t="s">
        <v>137</v>
      </c>
      <c r="BE440" s="220">
        <f>IF(N440="základní",J440,0)</f>
        <v>0</v>
      </c>
      <c r="BF440" s="220">
        <f>IF(N440="snížená",J440,0)</f>
        <v>0</v>
      </c>
      <c r="BG440" s="220">
        <f>IF(N440="zákl. přenesená",J440,0)</f>
        <v>0</v>
      </c>
      <c r="BH440" s="220">
        <f>IF(N440="sníž. přenesená",J440,0)</f>
        <v>0</v>
      </c>
      <c r="BI440" s="220">
        <f>IF(N440="nulová",J440,0)</f>
        <v>0</v>
      </c>
      <c r="BJ440" s="20" t="s">
        <v>80</v>
      </c>
      <c r="BK440" s="220">
        <f>ROUND(I440*H440,2)</f>
        <v>0</v>
      </c>
      <c r="BL440" s="20" t="s">
        <v>145</v>
      </c>
      <c r="BM440" s="219" t="s">
        <v>641</v>
      </c>
    </row>
    <row r="441" spans="1:47" s="2" customFormat="1" ht="12">
      <c r="A441" s="41"/>
      <c r="B441" s="42"/>
      <c r="C441" s="43"/>
      <c r="D441" s="221" t="s">
        <v>147</v>
      </c>
      <c r="E441" s="43"/>
      <c r="F441" s="222" t="s">
        <v>640</v>
      </c>
      <c r="G441" s="43"/>
      <c r="H441" s="43"/>
      <c r="I441" s="223"/>
      <c r="J441" s="43"/>
      <c r="K441" s="43"/>
      <c r="L441" s="47"/>
      <c r="M441" s="224"/>
      <c r="N441" s="225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147</v>
      </c>
      <c r="AU441" s="20" t="s">
        <v>82</v>
      </c>
    </row>
    <row r="442" spans="1:65" s="2" customFormat="1" ht="12">
      <c r="A442" s="41"/>
      <c r="B442" s="42"/>
      <c r="C442" s="258" t="s">
        <v>642</v>
      </c>
      <c r="D442" s="258" t="s">
        <v>184</v>
      </c>
      <c r="E442" s="259" t="s">
        <v>643</v>
      </c>
      <c r="F442" s="260" t="s">
        <v>644</v>
      </c>
      <c r="G442" s="261" t="s">
        <v>201</v>
      </c>
      <c r="H442" s="262">
        <v>1</v>
      </c>
      <c r="I442" s="263"/>
      <c r="J442" s="264">
        <f>ROUND(I442*H442,2)</f>
        <v>0</v>
      </c>
      <c r="K442" s="260" t="s">
        <v>172</v>
      </c>
      <c r="L442" s="265"/>
      <c r="M442" s="266" t="s">
        <v>19</v>
      </c>
      <c r="N442" s="267" t="s">
        <v>43</v>
      </c>
      <c r="O442" s="87"/>
      <c r="P442" s="217">
        <f>O442*H442</f>
        <v>0</v>
      </c>
      <c r="Q442" s="217">
        <v>0</v>
      </c>
      <c r="R442" s="217">
        <f>Q442*H442</f>
        <v>0</v>
      </c>
      <c r="S442" s="217">
        <v>0</v>
      </c>
      <c r="T442" s="218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19" t="s">
        <v>188</v>
      </c>
      <c r="AT442" s="219" t="s">
        <v>184</v>
      </c>
      <c r="AU442" s="219" t="s">
        <v>82</v>
      </c>
      <c r="AY442" s="20" t="s">
        <v>137</v>
      </c>
      <c r="BE442" s="220">
        <f>IF(N442="základní",J442,0)</f>
        <v>0</v>
      </c>
      <c r="BF442" s="220">
        <f>IF(N442="snížená",J442,0)</f>
        <v>0</v>
      </c>
      <c r="BG442" s="220">
        <f>IF(N442="zákl. přenesená",J442,0)</f>
        <v>0</v>
      </c>
      <c r="BH442" s="220">
        <f>IF(N442="sníž. přenesená",J442,0)</f>
        <v>0</v>
      </c>
      <c r="BI442" s="220">
        <f>IF(N442="nulová",J442,0)</f>
        <v>0</v>
      </c>
      <c r="BJ442" s="20" t="s">
        <v>80</v>
      </c>
      <c r="BK442" s="220">
        <f>ROUND(I442*H442,2)</f>
        <v>0</v>
      </c>
      <c r="BL442" s="20" t="s">
        <v>145</v>
      </c>
      <c r="BM442" s="219" t="s">
        <v>645</v>
      </c>
    </row>
    <row r="443" spans="1:47" s="2" customFormat="1" ht="12">
      <c r="A443" s="41"/>
      <c r="B443" s="42"/>
      <c r="C443" s="43"/>
      <c r="D443" s="221" t="s">
        <v>147</v>
      </c>
      <c r="E443" s="43"/>
      <c r="F443" s="222" t="s">
        <v>644</v>
      </c>
      <c r="G443" s="43"/>
      <c r="H443" s="43"/>
      <c r="I443" s="223"/>
      <c r="J443" s="43"/>
      <c r="K443" s="43"/>
      <c r="L443" s="47"/>
      <c r="M443" s="224"/>
      <c r="N443" s="225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20" t="s">
        <v>147</v>
      </c>
      <c r="AU443" s="20" t="s">
        <v>82</v>
      </c>
    </row>
    <row r="444" spans="1:65" s="2" customFormat="1" ht="12">
      <c r="A444" s="41"/>
      <c r="B444" s="42"/>
      <c r="C444" s="258" t="s">
        <v>646</v>
      </c>
      <c r="D444" s="258" t="s">
        <v>184</v>
      </c>
      <c r="E444" s="259" t="s">
        <v>647</v>
      </c>
      <c r="F444" s="260" t="s">
        <v>648</v>
      </c>
      <c r="G444" s="261" t="s">
        <v>201</v>
      </c>
      <c r="H444" s="262">
        <v>1</v>
      </c>
      <c r="I444" s="263"/>
      <c r="J444" s="264">
        <f>ROUND(I444*H444,2)</f>
        <v>0</v>
      </c>
      <c r="K444" s="260" t="s">
        <v>172</v>
      </c>
      <c r="L444" s="265"/>
      <c r="M444" s="266" t="s">
        <v>19</v>
      </c>
      <c r="N444" s="267" t="s">
        <v>43</v>
      </c>
      <c r="O444" s="87"/>
      <c r="P444" s="217">
        <f>O444*H444</f>
        <v>0</v>
      </c>
      <c r="Q444" s="217">
        <v>0</v>
      </c>
      <c r="R444" s="217">
        <f>Q444*H444</f>
        <v>0</v>
      </c>
      <c r="S444" s="217">
        <v>0</v>
      </c>
      <c r="T444" s="218">
        <f>S444*H444</f>
        <v>0</v>
      </c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R444" s="219" t="s">
        <v>188</v>
      </c>
      <c r="AT444" s="219" t="s">
        <v>184</v>
      </c>
      <c r="AU444" s="219" t="s">
        <v>82</v>
      </c>
      <c r="AY444" s="20" t="s">
        <v>137</v>
      </c>
      <c r="BE444" s="220">
        <f>IF(N444="základní",J444,0)</f>
        <v>0</v>
      </c>
      <c r="BF444" s="220">
        <f>IF(N444="snížená",J444,0)</f>
        <v>0</v>
      </c>
      <c r="BG444" s="220">
        <f>IF(N444="zákl. přenesená",J444,0)</f>
        <v>0</v>
      </c>
      <c r="BH444" s="220">
        <f>IF(N444="sníž. přenesená",J444,0)</f>
        <v>0</v>
      </c>
      <c r="BI444" s="220">
        <f>IF(N444="nulová",J444,0)</f>
        <v>0</v>
      </c>
      <c r="BJ444" s="20" t="s">
        <v>80</v>
      </c>
      <c r="BK444" s="220">
        <f>ROUND(I444*H444,2)</f>
        <v>0</v>
      </c>
      <c r="BL444" s="20" t="s">
        <v>145</v>
      </c>
      <c r="BM444" s="219" t="s">
        <v>649</v>
      </c>
    </row>
    <row r="445" spans="1:47" s="2" customFormat="1" ht="12">
      <c r="A445" s="41"/>
      <c r="B445" s="42"/>
      <c r="C445" s="43"/>
      <c r="D445" s="221" t="s">
        <v>147</v>
      </c>
      <c r="E445" s="43"/>
      <c r="F445" s="222" t="s">
        <v>648</v>
      </c>
      <c r="G445" s="43"/>
      <c r="H445" s="43"/>
      <c r="I445" s="223"/>
      <c r="J445" s="43"/>
      <c r="K445" s="43"/>
      <c r="L445" s="47"/>
      <c r="M445" s="224"/>
      <c r="N445" s="225"/>
      <c r="O445" s="87"/>
      <c r="P445" s="87"/>
      <c r="Q445" s="87"/>
      <c r="R445" s="87"/>
      <c r="S445" s="87"/>
      <c r="T445" s="88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T445" s="20" t="s">
        <v>147</v>
      </c>
      <c r="AU445" s="20" t="s">
        <v>82</v>
      </c>
    </row>
    <row r="446" spans="1:65" s="2" customFormat="1" ht="12">
      <c r="A446" s="41"/>
      <c r="B446" s="42"/>
      <c r="C446" s="258" t="s">
        <v>650</v>
      </c>
      <c r="D446" s="258" t="s">
        <v>184</v>
      </c>
      <c r="E446" s="259" t="s">
        <v>651</v>
      </c>
      <c r="F446" s="260" t="s">
        <v>652</v>
      </c>
      <c r="G446" s="261" t="s">
        <v>201</v>
      </c>
      <c r="H446" s="262">
        <v>1</v>
      </c>
      <c r="I446" s="263"/>
      <c r="J446" s="264">
        <f>ROUND(I446*H446,2)</f>
        <v>0</v>
      </c>
      <c r="K446" s="260" t="s">
        <v>172</v>
      </c>
      <c r="L446" s="265"/>
      <c r="M446" s="266" t="s">
        <v>19</v>
      </c>
      <c r="N446" s="267" t="s">
        <v>43</v>
      </c>
      <c r="O446" s="87"/>
      <c r="P446" s="217">
        <f>O446*H446</f>
        <v>0</v>
      </c>
      <c r="Q446" s="217">
        <v>0</v>
      </c>
      <c r="R446" s="217">
        <f>Q446*H446</f>
        <v>0</v>
      </c>
      <c r="S446" s="217">
        <v>0</v>
      </c>
      <c r="T446" s="218">
        <f>S446*H446</f>
        <v>0</v>
      </c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R446" s="219" t="s">
        <v>188</v>
      </c>
      <c r="AT446" s="219" t="s">
        <v>184</v>
      </c>
      <c r="AU446" s="219" t="s">
        <v>82</v>
      </c>
      <c r="AY446" s="20" t="s">
        <v>137</v>
      </c>
      <c r="BE446" s="220">
        <f>IF(N446="základní",J446,0)</f>
        <v>0</v>
      </c>
      <c r="BF446" s="220">
        <f>IF(N446="snížená",J446,0)</f>
        <v>0</v>
      </c>
      <c r="BG446" s="220">
        <f>IF(N446="zákl. přenesená",J446,0)</f>
        <v>0</v>
      </c>
      <c r="BH446" s="220">
        <f>IF(N446="sníž. přenesená",J446,0)</f>
        <v>0</v>
      </c>
      <c r="BI446" s="220">
        <f>IF(N446="nulová",J446,0)</f>
        <v>0</v>
      </c>
      <c r="BJ446" s="20" t="s">
        <v>80</v>
      </c>
      <c r="BK446" s="220">
        <f>ROUND(I446*H446,2)</f>
        <v>0</v>
      </c>
      <c r="BL446" s="20" t="s">
        <v>145</v>
      </c>
      <c r="BM446" s="219" t="s">
        <v>653</v>
      </c>
    </row>
    <row r="447" spans="1:47" s="2" customFormat="1" ht="12">
      <c r="A447" s="41"/>
      <c r="B447" s="42"/>
      <c r="C447" s="43"/>
      <c r="D447" s="221" t="s">
        <v>147</v>
      </c>
      <c r="E447" s="43"/>
      <c r="F447" s="222" t="s">
        <v>652</v>
      </c>
      <c r="G447" s="43"/>
      <c r="H447" s="43"/>
      <c r="I447" s="223"/>
      <c r="J447" s="43"/>
      <c r="K447" s="43"/>
      <c r="L447" s="47"/>
      <c r="M447" s="224"/>
      <c r="N447" s="225"/>
      <c r="O447" s="87"/>
      <c r="P447" s="87"/>
      <c r="Q447" s="87"/>
      <c r="R447" s="87"/>
      <c r="S447" s="87"/>
      <c r="T447" s="88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T447" s="20" t="s">
        <v>147</v>
      </c>
      <c r="AU447" s="20" t="s">
        <v>82</v>
      </c>
    </row>
    <row r="448" spans="1:65" s="2" customFormat="1" ht="12">
      <c r="A448" s="41"/>
      <c r="B448" s="42"/>
      <c r="C448" s="258" t="s">
        <v>654</v>
      </c>
      <c r="D448" s="258" t="s">
        <v>184</v>
      </c>
      <c r="E448" s="259" t="s">
        <v>655</v>
      </c>
      <c r="F448" s="260" t="s">
        <v>656</v>
      </c>
      <c r="G448" s="261" t="s">
        <v>201</v>
      </c>
      <c r="H448" s="262">
        <v>1</v>
      </c>
      <c r="I448" s="263"/>
      <c r="J448" s="264">
        <f>ROUND(I448*H448,2)</f>
        <v>0</v>
      </c>
      <c r="K448" s="260" t="s">
        <v>172</v>
      </c>
      <c r="L448" s="265"/>
      <c r="M448" s="266" t="s">
        <v>19</v>
      </c>
      <c r="N448" s="267" t="s">
        <v>43</v>
      </c>
      <c r="O448" s="87"/>
      <c r="P448" s="217">
        <f>O448*H448</f>
        <v>0</v>
      </c>
      <c r="Q448" s="217">
        <v>0</v>
      </c>
      <c r="R448" s="217">
        <f>Q448*H448</f>
        <v>0</v>
      </c>
      <c r="S448" s="217">
        <v>0</v>
      </c>
      <c r="T448" s="218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19" t="s">
        <v>188</v>
      </c>
      <c r="AT448" s="219" t="s">
        <v>184</v>
      </c>
      <c r="AU448" s="219" t="s">
        <v>82</v>
      </c>
      <c r="AY448" s="20" t="s">
        <v>137</v>
      </c>
      <c r="BE448" s="220">
        <f>IF(N448="základní",J448,0)</f>
        <v>0</v>
      </c>
      <c r="BF448" s="220">
        <f>IF(N448="snížená",J448,0)</f>
        <v>0</v>
      </c>
      <c r="BG448" s="220">
        <f>IF(N448="zákl. přenesená",J448,0)</f>
        <v>0</v>
      </c>
      <c r="BH448" s="220">
        <f>IF(N448="sníž. přenesená",J448,0)</f>
        <v>0</v>
      </c>
      <c r="BI448" s="220">
        <f>IF(N448="nulová",J448,0)</f>
        <v>0</v>
      </c>
      <c r="BJ448" s="20" t="s">
        <v>80</v>
      </c>
      <c r="BK448" s="220">
        <f>ROUND(I448*H448,2)</f>
        <v>0</v>
      </c>
      <c r="BL448" s="20" t="s">
        <v>145</v>
      </c>
      <c r="BM448" s="219" t="s">
        <v>657</v>
      </c>
    </row>
    <row r="449" spans="1:47" s="2" customFormat="1" ht="12">
      <c r="A449" s="41"/>
      <c r="B449" s="42"/>
      <c r="C449" s="43"/>
      <c r="D449" s="221" t="s">
        <v>147</v>
      </c>
      <c r="E449" s="43"/>
      <c r="F449" s="222" t="s">
        <v>656</v>
      </c>
      <c r="G449" s="43"/>
      <c r="H449" s="43"/>
      <c r="I449" s="223"/>
      <c r="J449" s="43"/>
      <c r="K449" s="43"/>
      <c r="L449" s="47"/>
      <c r="M449" s="224"/>
      <c r="N449" s="225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20" t="s">
        <v>147</v>
      </c>
      <c r="AU449" s="20" t="s">
        <v>82</v>
      </c>
    </row>
    <row r="450" spans="1:65" s="2" customFormat="1" ht="12">
      <c r="A450" s="41"/>
      <c r="B450" s="42"/>
      <c r="C450" s="258" t="s">
        <v>658</v>
      </c>
      <c r="D450" s="258" t="s">
        <v>184</v>
      </c>
      <c r="E450" s="259" t="s">
        <v>659</v>
      </c>
      <c r="F450" s="260" t="s">
        <v>660</v>
      </c>
      <c r="G450" s="261" t="s">
        <v>201</v>
      </c>
      <c r="H450" s="262">
        <v>1</v>
      </c>
      <c r="I450" s="263"/>
      <c r="J450" s="264">
        <f>ROUND(I450*H450,2)</f>
        <v>0</v>
      </c>
      <c r="K450" s="260" t="s">
        <v>172</v>
      </c>
      <c r="L450" s="265"/>
      <c r="M450" s="266" t="s">
        <v>19</v>
      </c>
      <c r="N450" s="267" t="s">
        <v>43</v>
      </c>
      <c r="O450" s="87"/>
      <c r="P450" s="217">
        <f>O450*H450</f>
        <v>0</v>
      </c>
      <c r="Q450" s="217">
        <v>0</v>
      </c>
      <c r="R450" s="217">
        <f>Q450*H450</f>
        <v>0</v>
      </c>
      <c r="S450" s="217">
        <v>0</v>
      </c>
      <c r="T450" s="218">
        <f>S450*H450</f>
        <v>0</v>
      </c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R450" s="219" t="s">
        <v>188</v>
      </c>
      <c r="AT450" s="219" t="s">
        <v>184</v>
      </c>
      <c r="AU450" s="219" t="s">
        <v>82</v>
      </c>
      <c r="AY450" s="20" t="s">
        <v>137</v>
      </c>
      <c r="BE450" s="220">
        <f>IF(N450="základní",J450,0)</f>
        <v>0</v>
      </c>
      <c r="BF450" s="220">
        <f>IF(N450="snížená",J450,0)</f>
        <v>0</v>
      </c>
      <c r="BG450" s="220">
        <f>IF(N450="zákl. přenesená",J450,0)</f>
        <v>0</v>
      </c>
      <c r="BH450" s="220">
        <f>IF(N450="sníž. přenesená",J450,0)</f>
        <v>0</v>
      </c>
      <c r="BI450" s="220">
        <f>IF(N450="nulová",J450,0)</f>
        <v>0</v>
      </c>
      <c r="BJ450" s="20" t="s">
        <v>80</v>
      </c>
      <c r="BK450" s="220">
        <f>ROUND(I450*H450,2)</f>
        <v>0</v>
      </c>
      <c r="BL450" s="20" t="s">
        <v>145</v>
      </c>
      <c r="BM450" s="219" t="s">
        <v>661</v>
      </c>
    </row>
    <row r="451" spans="1:47" s="2" customFormat="1" ht="12">
      <c r="A451" s="41"/>
      <c r="B451" s="42"/>
      <c r="C451" s="43"/>
      <c r="D451" s="221" t="s">
        <v>147</v>
      </c>
      <c r="E451" s="43"/>
      <c r="F451" s="222" t="s">
        <v>660</v>
      </c>
      <c r="G451" s="43"/>
      <c r="H451" s="43"/>
      <c r="I451" s="223"/>
      <c r="J451" s="43"/>
      <c r="K451" s="43"/>
      <c r="L451" s="47"/>
      <c r="M451" s="224"/>
      <c r="N451" s="225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147</v>
      </c>
      <c r="AU451" s="20" t="s">
        <v>82</v>
      </c>
    </row>
    <row r="452" spans="1:65" s="2" customFormat="1" ht="12">
      <c r="A452" s="41"/>
      <c r="B452" s="42"/>
      <c r="C452" s="258" t="s">
        <v>271</v>
      </c>
      <c r="D452" s="258" t="s">
        <v>184</v>
      </c>
      <c r="E452" s="259" t="s">
        <v>662</v>
      </c>
      <c r="F452" s="260" t="s">
        <v>663</v>
      </c>
      <c r="G452" s="261" t="s">
        <v>201</v>
      </c>
      <c r="H452" s="262">
        <v>1</v>
      </c>
      <c r="I452" s="263"/>
      <c r="J452" s="264">
        <f>ROUND(I452*H452,2)</f>
        <v>0</v>
      </c>
      <c r="K452" s="260" t="s">
        <v>172</v>
      </c>
      <c r="L452" s="265"/>
      <c r="M452" s="266" t="s">
        <v>19</v>
      </c>
      <c r="N452" s="267" t="s">
        <v>43</v>
      </c>
      <c r="O452" s="87"/>
      <c r="P452" s="217">
        <f>O452*H452</f>
        <v>0</v>
      </c>
      <c r="Q452" s="217">
        <v>0</v>
      </c>
      <c r="R452" s="217">
        <f>Q452*H452</f>
        <v>0</v>
      </c>
      <c r="S452" s="217">
        <v>0</v>
      </c>
      <c r="T452" s="218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19" t="s">
        <v>188</v>
      </c>
      <c r="AT452" s="219" t="s">
        <v>184</v>
      </c>
      <c r="AU452" s="219" t="s">
        <v>82</v>
      </c>
      <c r="AY452" s="20" t="s">
        <v>137</v>
      </c>
      <c r="BE452" s="220">
        <f>IF(N452="základní",J452,0)</f>
        <v>0</v>
      </c>
      <c r="BF452" s="220">
        <f>IF(N452="snížená",J452,0)</f>
        <v>0</v>
      </c>
      <c r="BG452" s="220">
        <f>IF(N452="zákl. přenesená",J452,0)</f>
        <v>0</v>
      </c>
      <c r="BH452" s="220">
        <f>IF(N452="sníž. přenesená",J452,0)</f>
        <v>0</v>
      </c>
      <c r="BI452" s="220">
        <f>IF(N452="nulová",J452,0)</f>
        <v>0</v>
      </c>
      <c r="BJ452" s="20" t="s">
        <v>80</v>
      </c>
      <c r="BK452" s="220">
        <f>ROUND(I452*H452,2)</f>
        <v>0</v>
      </c>
      <c r="BL452" s="20" t="s">
        <v>145</v>
      </c>
      <c r="BM452" s="219" t="s">
        <v>664</v>
      </c>
    </row>
    <row r="453" spans="1:47" s="2" customFormat="1" ht="12">
      <c r="A453" s="41"/>
      <c r="B453" s="42"/>
      <c r="C453" s="43"/>
      <c r="D453" s="221" t="s">
        <v>147</v>
      </c>
      <c r="E453" s="43"/>
      <c r="F453" s="222" t="s">
        <v>663</v>
      </c>
      <c r="G453" s="43"/>
      <c r="H453" s="43"/>
      <c r="I453" s="223"/>
      <c r="J453" s="43"/>
      <c r="K453" s="43"/>
      <c r="L453" s="47"/>
      <c r="M453" s="224"/>
      <c r="N453" s="225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20" t="s">
        <v>147</v>
      </c>
      <c r="AU453" s="20" t="s">
        <v>82</v>
      </c>
    </row>
    <row r="454" spans="1:65" s="2" customFormat="1" ht="12">
      <c r="A454" s="41"/>
      <c r="B454" s="42"/>
      <c r="C454" s="258" t="s">
        <v>310</v>
      </c>
      <c r="D454" s="258" t="s">
        <v>184</v>
      </c>
      <c r="E454" s="259" t="s">
        <v>665</v>
      </c>
      <c r="F454" s="260" t="s">
        <v>666</v>
      </c>
      <c r="G454" s="261" t="s">
        <v>201</v>
      </c>
      <c r="H454" s="262">
        <v>1</v>
      </c>
      <c r="I454" s="263"/>
      <c r="J454" s="264">
        <f>ROUND(I454*H454,2)</f>
        <v>0</v>
      </c>
      <c r="K454" s="260" t="s">
        <v>172</v>
      </c>
      <c r="L454" s="265"/>
      <c r="M454" s="266" t="s">
        <v>19</v>
      </c>
      <c r="N454" s="267" t="s">
        <v>43</v>
      </c>
      <c r="O454" s="87"/>
      <c r="P454" s="217">
        <f>O454*H454</f>
        <v>0</v>
      </c>
      <c r="Q454" s="217">
        <v>0</v>
      </c>
      <c r="R454" s="217">
        <f>Q454*H454</f>
        <v>0</v>
      </c>
      <c r="S454" s="217">
        <v>0</v>
      </c>
      <c r="T454" s="218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19" t="s">
        <v>188</v>
      </c>
      <c r="AT454" s="219" t="s">
        <v>184</v>
      </c>
      <c r="AU454" s="219" t="s">
        <v>82</v>
      </c>
      <c r="AY454" s="20" t="s">
        <v>137</v>
      </c>
      <c r="BE454" s="220">
        <f>IF(N454="základní",J454,0)</f>
        <v>0</v>
      </c>
      <c r="BF454" s="220">
        <f>IF(N454="snížená",J454,0)</f>
        <v>0</v>
      </c>
      <c r="BG454" s="220">
        <f>IF(N454="zákl. přenesená",J454,0)</f>
        <v>0</v>
      </c>
      <c r="BH454" s="220">
        <f>IF(N454="sníž. přenesená",J454,0)</f>
        <v>0</v>
      </c>
      <c r="BI454" s="220">
        <f>IF(N454="nulová",J454,0)</f>
        <v>0</v>
      </c>
      <c r="BJ454" s="20" t="s">
        <v>80</v>
      </c>
      <c r="BK454" s="220">
        <f>ROUND(I454*H454,2)</f>
        <v>0</v>
      </c>
      <c r="BL454" s="20" t="s">
        <v>145</v>
      </c>
      <c r="BM454" s="219" t="s">
        <v>667</v>
      </c>
    </row>
    <row r="455" spans="1:47" s="2" customFormat="1" ht="12">
      <c r="A455" s="41"/>
      <c r="B455" s="42"/>
      <c r="C455" s="43"/>
      <c r="D455" s="221" t="s">
        <v>147</v>
      </c>
      <c r="E455" s="43"/>
      <c r="F455" s="222" t="s">
        <v>666</v>
      </c>
      <c r="G455" s="43"/>
      <c r="H455" s="43"/>
      <c r="I455" s="223"/>
      <c r="J455" s="43"/>
      <c r="K455" s="43"/>
      <c r="L455" s="47"/>
      <c r="M455" s="224"/>
      <c r="N455" s="225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20" t="s">
        <v>147</v>
      </c>
      <c r="AU455" s="20" t="s">
        <v>82</v>
      </c>
    </row>
    <row r="456" spans="1:65" s="2" customFormat="1" ht="12">
      <c r="A456" s="41"/>
      <c r="B456" s="42"/>
      <c r="C456" s="258" t="s">
        <v>345</v>
      </c>
      <c r="D456" s="258" t="s">
        <v>184</v>
      </c>
      <c r="E456" s="259" t="s">
        <v>668</v>
      </c>
      <c r="F456" s="260" t="s">
        <v>669</v>
      </c>
      <c r="G456" s="261" t="s">
        <v>201</v>
      </c>
      <c r="H456" s="262">
        <v>1</v>
      </c>
      <c r="I456" s="263"/>
      <c r="J456" s="264">
        <f>ROUND(I456*H456,2)</f>
        <v>0</v>
      </c>
      <c r="K456" s="260" t="s">
        <v>172</v>
      </c>
      <c r="L456" s="265"/>
      <c r="M456" s="266" t="s">
        <v>19</v>
      </c>
      <c r="N456" s="267" t="s">
        <v>43</v>
      </c>
      <c r="O456" s="87"/>
      <c r="P456" s="217">
        <f>O456*H456</f>
        <v>0</v>
      </c>
      <c r="Q456" s="217">
        <v>0</v>
      </c>
      <c r="R456" s="217">
        <f>Q456*H456</f>
        <v>0</v>
      </c>
      <c r="S456" s="217">
        <v>0</v>
      </c>
      <c r="T456" s="218">
        <f>S456*H456</f>
        <v>0</v>
      </c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R456" s="219" t="s">
        <v>188</v>
      </c>
      <c r="AT456" s="219" t="s">
        <v>184</v>
      </c>
      <c r="AU456" s="219" t="s">
        <v>82</v>
      </c>
      <c r="AY456" s="20" t="s">
        <v>137</v>
      </c>
      <c r="BE456" s="220">
        <f>IF(N456="základní",J456,0)</f>
        <v>0</v>
      </c>
      <c r="BF456" s="220">
        <f>IF(N456="snížená",J456,0)</f>
        <v>0</v>
      </c>
      <c r="BG456" s="220">
        <f>IF(N456="zákl. přenesená",J456,0)</f>
        <v>0</v>
      </c>
      <c r="BH456" s="220">
        <f>IF(N456="sníž. přenesená",J456,0)</f>
        <v>0</v>
      </c>
      <c r="BI456" s="220">
        <f>IF(N456="nulová",J456,0)</f>
        <v>0</v>
      </c>
      <c r="BJ456" s="20" t="s">
        <v>80</v>
      </c>
      <c r="BK456" s="220">
        <f>ROUND(I456*H456,2)</f>
        <v>0</v>
      </c>
      <c r="BL456" s="20" t="s">
        <v>145</v>
      </c>
      <c r="BM456" s="219" t="s">
        <v>670</v>
      </c>
    </row>
    <row r="457" spans="1:47" s="2" customFormat="1" ht="12">
      <c r="A457" s="41"/>
      <c r="B457" s="42"/>
      <c r="C457" s="43"/>
      <c r="D457" s="221" t="s">
        <v>147</v>
      </c>
      <c r="E457" s="43"/>
      <c r="F457" s="222" t="s">
        <v>669</v>
      </c>
      <c r="G457" s="43"/>
      <c r="H457" s="43"/>
      <c r="I457" s="223"/>
      <c r="J457" s="43"/>
      <c r="K457" s="43"/>
      <c r="L457" s="47"/>
      <c r="M457" s="224"/>
      <c r="N457" s="225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20" t="s">
        <v>147</v>
      </c>
      <c r="AU457" s="20" t="s">
        <v>82</v>
      </c>
    </row>
    <row r="458" spans="1:65" s="2" customFormat="1" ht="16.5" customHeight="1">
      <c r="A458" s="41"/>
      <c r="B458" s="42"/>
      <c r="C458" s="208" t="s">
        <v>377</v>
      </c>
      <c r="D458" s="208" t="s">
        <v>140</v>
      </c>
      <c r="E458" s="209" t="s">
        <v>671</v>
      </c>
      <c r="F458" s="210" t="s">
        <v>672</v>
      </c>
      <c r="G458" s="211" t="s">
        <v>187</v>
      </c>
      <c r="H458" s="212">
        <v>41</v>
      </c>
      <c r="I458" s="213"/>
      <c r="J458" s="214">
        <f>ROUND(I458*H458,2)</f>
        <v>0</v>
      </c>
      <c r="K458" s="210" t="s">
        <v>144</v>
      </c>
      <c r="L458" s="47"/>
      <c r="M458" s="215" t="s">
        <v>19</v>
      </c>
      <c r="N458" s="216" t="s">
        <v>43</v>
      </c>
      <c r="O458" s="87"/>
      <c r="P458" s="217">
        <f>O458*H458</f>
        <v>0</v>
      </c>
      <c r="Q458" s="217">
        <v>0.0002684875</v>
      </c>
      <c r="R458" s="217">
        <f>Q458*H458</f>
        <v>0.0110079875</v>
      </c>
      <c r="S458" s="217">
        <v>0</v>
      </c>
      <c r="T458" s="218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19" t="s">
        <v>256</v>
      </c>
      <c r="AT458" s="219" t="s">
        <v>140</v>
      </c>
      <c r="AU458" s="219" t="s">
        <v>82</v>
      </c>
      <c r="AY458" s="20" t="s">
        <v>137</v>
      </c>
      <c r="BE458" s="220">
        <f>IF(N458="základní",J458,0)</f>
        <v>0</v>
      </c>
      <c r="BF458" s="220">
        <f>IF(N458="snížená",J458,0)</f>
        <v>0</v>
      </c>
      <c r="BG458" s="220">
        <f>IF(N458="zákl. přenesená",J458,0)</f>
        <v>0</v>
      </c>
      <c r="BH458" s="220">
        <f>IF(N458="sníž. přenesená",J458,0)</f>
        <v>0</v>
      </c>
      <c r="BI458" s="220">
        <f>IF(N458="nulová",J458,0)</f>
        <v>0</v>
      </c>
      <c r="BJ458" s="20" t="s">
        <v>80</v>
      </c>
      <c r="BK458" s="220">
        <f>ROUND(I458*H458,2)</f>
        <v>0</v>
      </c>
      <c r="BL458" s="20" t="s">
        <v>256</v>
      </c>
      <c r="BM458" s="219" t="s">
        <v>673</v>
      </c>
    </row>
    <row r="459" spans="1:47" s="2" customFormat="1" ht="12">
      <c r="A459" s="41"/>
      <c r="B459" s="42"/>
      <c r="C459" s="43"/>
      <c r="D459" s="221" t="s">
        <v>147</v>
      </c>
      <c r="E459" s="43"/>
      <c r="F459" s="222" t="s">
        <v>674</v>
      </c>
      <c r="G459" s="43"/>
      <c r="H459" s="43"/>
      <c r="I459" s="223"/>
      <c r="J459" s="43"/>
      <c r="K459" s="43"/>
      <c r="L459" s="47"/>
      <c r="M459" s="224"/>
      <c r="N459" s="225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147</v>
      </c>
      <c r="AU459" s="20" t="s">
        <v>82</v>
      </c>
    </row>
    <row r="460" spans="1:51" s="13" customFormat="1" ht="12">
      <c r="A460" s="13"/>
      <c r="B460" s="226"/>
      <c r="C460" s="227"/>
      <c r="D460" s="221" t="s">
        <v>149</v>
      </c>
      <c r="E460" s="228" t="s">
        <v>19</v>
      </c>
      <c r="F460" s="229" t="s">
        <v>675</v>
      </c>
      <c r="G460" s="227"/>
      <c r="H460" s="228" t="s">
        <v>19</v>
      </c>
      <c r="I460" s="230"/>
      <c r="J460" s="227"/>
      <c r="K460" s="227"/>
      <c r="L460" s="231"/>
      <c r="M460" s="232"/>
      <c r="N460" s="233"/>
      <c r="O460" s="233"/>
      <c r="P460" s="233"/>
      <c r="Q460" s="233"/>
      <c r="R460" s="233"/>
      <c r="S460" s="233"/>
      <c r="T460" s="23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5" t="s">
        <v>149</v>
      </c>
      <c r="AU460" s="235" t="s">
        <v>82</v>
      </c>
      <c r="AV460" s="13" t="s">
        <v>80</v>
      </c>
      <c r="AW460" s="13" t="s">
        <v>33</v>
      </c>
      <c r="AX460" s="13" t="s">
        <v>72</v>
      </c>
      <c r="AY460" s="235" t="s">
        <v>137</v>
      </c>
    </row>
    <row r="461" spans="1:51" s="14" customFormat="1" ht="12">
      <c r="A461" s="14"/>
      <c r="B461" s="236"/>
      <c r="C461" s="237"/>
      <c r="D461" s="221" t="s">
        <v>149</v>
      </c>
      <c r="E461" s="238" t="s">
        <v>19</v>
      </c>
      <c r="F461" s="239" t="s">
        <v>676</v>
      </c>
      <c r="G461" s="237"/>
      <c r="H461" s="240">
        <v>41</v>
      </c>
      <c r="I461" s="241"/>
      <c r="J461" s="237"/>
      <c r="K461" s="237"/>
      <c r="L461" s="242"/>
      <c r="M461" s="243"/>
      <c r="N461" s="244"/>
      <c r="O461" s="244"/>
      <c r="P461" s="244"/>
      <c r="Q461" s="244"/>
      <c r="R461" s="244"/>
      <c r="S461" s="244"/>
      <c r="T461" s="24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6" t="s">
        <v>149</v>
      </c>
      <c r="AU461" s="246" t="s">
        <v>82</v>
      </c>
      <c r="AV461" s="14" t="s">
        <v>82</v>
      </c>
      <c r="AW461" s="14" t="s">
        <v>33</v>
      </c>
      <c r="AX461" s="14" t="s">
        <v>72</v>
      </c>
      <c r="AY461" s="246" t="s">
        <v>137</v>
      </c>
    </row>
    <row r="462" spans="1:51" s="15" customFormat="1" ht="12">
      <c r="A462" s="15"/>
      <c r="B462" s="247"/>
      <c r="C462" s="248"/>
      <c r="D462" s="221" t="s">
        <v>149</v>
      </c>
      <c r="E462" s="249" t="s">
        <v>19</v>
      </c>
      <c r="F462" s="250" t="s">
        <v>154</v>
      </c>
      <c r="G462" s="248"/>
      <c r="H462" s="251">
        <v>41</v>
      </c>
      <c r="I462" s="252"/>
      <c r="J462" s="248"/>
      <c r="K462" s="248"/>
      <c r="L462" s="253"/>
      <c r="M462" s="254"/>
      <c r="N462" s="255"/>
      <c r="O462" s="255"/>
      <c r="P462" s="255"/>
      <c r="Q462" s="255"/>
      <c r="R462" s="255"/>
      <c r="S462" s="255"/>
      <c r="T462" s="256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7" t="s">
        <v>149</v>
      </c>
      <c r="AU462" s="257" t="s">
        <v>82</v>
      </c>
      <c r="AV462" s="15" t="s">
        <v>145</v>
      </c>
      <c r="AW462" s="15" t="s">
        <v>33</v>
      </c>
      <c r="AX462" s="15" t="s">
        <v>80</v>
      </c>
      <c r="AY462" s="257" t="s">
        <v>137</v>
      </c>
    </row>
    <row r="463" spans="1:65" s="2" customFormat="1" ht="12">
      <c r="A463" s="41"/>
      <c r="B463" s="42"/>
      <c r="C463" s="258" t="s">
        <v>390</v>
      </c>
      <c r="D463" s="258" t="s">
        <v>184</v>
      </c>
      <c r="E463" s="259" t="s">
        <v>677</v>
      </c>
      <c r="F463" s="260" t="s">
        <v>678</v>
      </c>
      <c r="G463" s="261" t="s">
        <v>187</v>
      </c>
      <c r="H463" s="262">
        <v>41</v>
      </c>
      <c r="I463" s="263"/>
      <c r="J463" s="264">
        <f>ROUND(I463*H463,2)</f>
        <v>0</v>
      </c>
      <c r="K463" s="260" t="s">
        <v>172</v>
      </c>
      <c r="L463" s="265"/>
      <c r="M463" s="266" t="s">
        <v>19</v>
      </c>
      <c r="N463" s="267" t="s">
        <v>43</v>
      </c>
      <c r="O463" s="87"/>
      <c r="P463" s="217">
        <f>O463*H463</f>
        <v>0</v>
      </c>
      <c r="Q463" s="217">
        <v>0.04028</v>
      </c>
      <c r="R463" s="217">
        <f>Q463*H463</f>
        <v>1.65148</v>
      </c>
      <c r="S463" s="217">
        <v>0</v>
      </c>
      <c r="T463" s="218">
        <f>S463*H463</f>
        <v>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19" t="s">
        <v>352</v>
      </c>
      <c r="AT463" s="219" t="s">
        <v>184</v>
      </c>
      <c r="AU463" s="219" t="s">
        <v>82</v>
      </c>
      <c r="AY463" s="20" t="s">
        <v>137</v>
      </c>
      <c r="BE463" s="220">
        <f>IF(N463="základní",J463,0)</f>
        <v>0</v>
      </c>
      <c r="BF463" s="220">
        <f>IF(N463="snížená",J463,0)</f>
        <v>0</v>
      </c>
      <c r="BG463" s="220">
        <f>IF(N463="zákl. přenesená",J463,0)</f>
        <v>0</v>
      </c>
      <c r="BH463" s="220">
        <f>IF(N463="sníž. přenesená",J463,0)</f>
        <v>0</v>
      </c>
      <c r="BI463" s="220">
        <f>IF(N463="nulová",J463,0)</f>
        <v>0</v>
      </c>
      <c r="BJ463" s="20" t="s">
        <v>80</v>
      </c>
      <c r="BK463" s="220">
        <f>ROUND(I463*H463,2)</f>
        <v>0</v>
      </c>
      <c r="BL463" s="20" t="s">
        <v>256</v>
      </c>
      <c r="BM463" s="219" t="s">
        <v>679</v>
      </c>
    </row>
    <row r="464" spans="1:47" s="2" customFormat="1" ht="12">
      <c r="A464" s="41"/>
      <c r="B464" s="42"/>
      <c r="C464" s="43"/>
      <c r="D464" s="221" t="s">
        <v>147</v>
      </c>
      <c r="E464" s="43"/>
      <c r="F464" s="222" t="s">
        <v>678</v>
      </c>
      <c r="G464" s="43"/>
      <c r="H464" s="43"/>
      <c r="I464" s="223"/>
      <c r="J464" s="43"/>
      <c r="K464" s="43"/>
      <c r="L464" s="47"/>
      <c r="M464" s="224"/>
      <c r="N464" s="225"/>
      <c r="O464" s="87"/>
      <c r="P464" s="87"/>
      <c r="Q464" s="87"/>
      <c r="R464" s="87"/>
      <c r="S464" s="87"/>
      <c r="T464" s="88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T464" s="20" t="s">
        <v>147</v>
      </c>
      <c r="AU464" s="20" t="s">
        <v>82</v>
      </c>
    </row>
    <row r="465" spans="1:65" s="2" customFormat="1" ht="16.5" customHeight="1">
      <c r="A465" s="41"/>
      <c r="B465" s="42"/>
      <c r="C465" s="208" t="s">
        <v>405</v>
      </c>
      <c r="D465" s="208" t="s">
        <v>140</v>
      </c>
      <c r="E465" s="209" t="s">
        <v>680</v>
      </c>
      <c r="F465" s="210" t="s">
        <v>681</v>
      </c>
      <c r="G465" s="211" t="s">
        <v>253</v>
      </c>
      <c r="H465" s="212">
        <v>258.22</v>
      </c>
      <c r="I465" s="213"/>
      <c r="J465" s="214">
        <f>ROUND(I465*H465,2)</f>
        <v>0</v>
      </c>
      <c r="K465" s="210" t="s">
        <v>144</v>
      </c>
      <c r="L465" s="47"/>
      <c r="M465" s="215" t="s">
        <v>19</v>
      </c>
      <c r="N465" s="216" t="s">
        <v>43</v>
      </c>
      <c r="O465" s="87"/>
      <c r="P465" s="217">
        <f>O465*H465</f>
        <v>0</v>
      </c>
      <c r="Q465" s="217">
        <v>0.0002778637</v>
      </c>
      <c r="R465" s="217">
        <f>Q465*H465</f>
        <v>0.07174996461400002</v>
      </c>
      <c r="S465" s="217">
        <v>0</v>
      </c>
      <c r="T465" s="218">
        <f>S465*H465</f>
        <v>0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19" t="s">
        <v>256</v>
      </c>
      <c r="AT465" s="219" t="s">
        <v>140</v>
      </c>
      <c r="AU465" s="219" t="s">
        <v>82</v>
      </c>
      <c r="AY465" s="20" t="s">
        <v>137</v>
      </c>
      <c r="BE465" s="220">
        <f>IF(N465="základní",J465,0)</f>
        <v>0</v>
      </c>
      <c r="BF465" s="220">
        <f>IF(N465="snížená",J465,0)</f>
        <v>0</v>
      </c>
      <c r="BG465" s="220">
        <f>IF(N465="zákl. přenesená",J465,0)</f>
        <v>0</v>
      </c>
      <c r="BH465" s="220">
        <f>IF(N465="sníž. přenesená",J465,0)</f>
        <v>0</v>
      </c>
      <c r="BI465" s="220">
        <f>IF(N465="nulová",J465,0)</f>
        <v>0</v>
      </c>
      <c r="BJ465" s="20" t="s">
        <v>80</v>
      </c>
      <c r="BK465" s="220">
        <f>ROUND(I465*H465,2)</f>
        <v>0</v>
      </c>
      <c r="BL465" s="20" t="s">
        <v>256</v>
      </c>
      <c r="BM465" s="219" t="s">
        <v>682</v>
      </c>
    </row>
    <row r="466" spans="1:47" s="2" customFormat="1" ht="12">
      <c r="A466" s="41"/>
      <c r="B466" s="42"/>
      <c r="C466" s="43"/>
      <c r="D466" s="221" t="s">
        <v>147</v>
      </c>
      <c r="E466" s="43"/>
      <c r="F466" s="222" t="s">
        <v>683</v>
      </c>
      <c r="G466" s="43"/>
      <c r="H466" s="43"/>
      <c r="I466" s="223"/>
      <c r="J466" s="43"/>
      <c r="K466" s="43"/>
      <c r="L466" s="47"/>
      <c r="M466" s="224"/>
      <c r="N466" s="225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147</v>
      </c>
      <c r="AU466" s="20" t="s">
        <v>82</v>
      </c>
    </row>
    <row r="467" spans="1:47" s="2" customFormat="1" ht="12">
      <c r="A467" s="41"/>
      <c r="B467" s="42"/>
      <c r="C467" s="43"/>
      <c r="D467" s="221" t="s">
        <v>511</v>
      </c>
      <c r="E467" s="43"/>
      <c r="F467" s="292" t="s">
        <v>684</v>
      </c>
      <c r="G467" s="43"/>
      <c r="H467" s="43"/>
      <c r="I467" s="223"/>
      <c r="J467" s="43"/>
      <c r="K467" s="43"/>
      <c r="L467" s="47"/>
      <c r="M467" s="224"/>
      <c r="N467" s="225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T467" s="20" t="s">
        <v>511</v>
      </c>
      <c r="AU467" s="20" t="s">
        <v>82</v>
      </c>
    </row>
    <row r="468" spans="1:51" s="13" customFormat="1" ht="12">
      <c r="A468" s="13"/>
      <c r="B468" s="226"/>
      <c r="C468" s="227"/>
      <c r="D468" s="221" t="s">
        <v>149</v>
      </c>
      <c r="E468" s="228" t="s">
        <v>19</v>
      </c>
      <c r="F468" s="229" t="s">
        <v>685</v>
      </c>
      <c r="G468" s="227"/>
      <c r="H468" s="228" t="s">
        <v>19</v>
      </c>
      <c r="I468" s="230"/>
      <c r="J468" s="227"/>
      <c r="K468" s="227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149</v>
      </c>
      <c r="AU468" s="235" t="s">
        <v>82</v>
      </c>
      <c r="AV468" s="13" t="s">
        <v>80</v>
      </c>
      <c r="AW468" s="13" t="s">
        <v>33</v>
      </c>
      <c r="AX468" s="13" t="s">
        <v>72</v>
      </c>
      <c r="AY468" s="235" t="s">
        <v>137</v>
      </c>
    </row>
    <row r="469" spans="1:51" s="14" customFormat="1" ht="12">
      <c r="A469" s="14"/>
      <c r="B469" s="236"/>
      <c r="C469" s="237"/>
      <c r="D469" s="221" t="s">
        <v>149</v>
      </c>
      <c r="E469" s="238" t="s">
        <v>19</v>
      </c>
      <c r="F469" s="239" t="s">
        <v>686</v>
      </c>
      <c r="G469" s="237"/>
      <c r="H469" s="240">
        <v>82.94</v>
      </c>
      <c r="I469" s="241"/>
      <c r="J469" s="237"/>
      <c r="K469" s="237"/>
      <c r="L469" s="242"/>
      <c r="M469" s="243"/>
      <c r="N469" s="244"/>
      <c r="O469" s="244"/>
      <c r="P469" s="244"/>
      <c r="Q469" s="244"/>
      <c r="R469" s="244"/>
      <c r="S469" s="244"/>
      <c r="T469" s="24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6" t="s">
        <v>149</v>
      </c>
      <c r="AU469" s="246" t="s">
        <v>82</v>
      </c>
      <c r="AV469" s="14" t="s">
        <v>82</v>
      </c>
      <c r="AW469" s="14" t="s">
        <v>33</v>
      </c>
      <c r="AX469" s="14" t="s">
        <v>72</v>
      </c>
      <c r="AY469" s="246" t="s">
        <v>137</v>
      </c>
    </row>
    <row r="470" spans="1:51" s="13" customFormat="1" ht="12">
      <c r="A470" s="13"/>
      <c r="B470" s="226"/>
      <c r="C470" s="227"/>
      <c r="D470" s="221" t="s">
        <v>149</v>
      </c>
      <c r="E470" s="228" t="s">
        <v>19</v>
      </c>
      <c r="F470" s="229" t="s">
        <v>687</v>
      </c>
      <c r="G470" s="227"/>
      <c r="H470" s="228" t="s">
        <v>19</v>
      </c>
      <c r="I470" s="230"/>
      <c r="J470" s="227"/>
      <c r="K470" s="227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149</v>
      </c>
      <c r="AU470" s="235" t="s">
        <v>82</v>
      </c>
      <c r="AV470" s="13" t="s">
        <v>80</v>
      </c>
      <c r="AW470" s="13" t="s">
        <v>33</v>
      </c>
      <c r="AX470" s="13" t="s">
        <v>72</v>
      </c>
      <c r="AY470" s="235" t="s">
        <v>137</v>
      </c>
    </row>
    <row r="471" spans="1:51" s="14" customFormat="1" ht="12">
      <c r="A471" s="14"/>
      <c r="B471" s="236"/>
      <c r="C471" s="237"/>
      <c r="D471" s="221" t="s">
        <v>149</v>
      </c>
      <c r="E471" s="238" t="s">
        <v>19</v>
      </c>
      <c r="F471" s="239" t="s">
        <v>688</v>
      </c>
      <c r="G471" s="237"/>
      <c r="H471" s="240">
        <v>87.36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149</v>
      </c>
      <c r="AU471" s="246" t="s">
        <v>82</v>
      </c>
      <c r="AV471" s="14" t="s">
        <v>82</v>
      </c>
      <c r="AW471" s="14" t="s">
        <v>33</v>
      </c>
      <c r="AX471" s="14" t="s">
        <v>72</v>
      </c>
      <c r="AY471" s="246" t="s">
        <v>137</v>
      </c>
    </row>
    <row r="472" spans="1:51" s="13" customFormat="1" ht="12">
      <c r="A472" s="13"/>
      <c r="B472" s="226"/>
      <c r="C472" s="227"/>
      <c r="D472" s="221" t="s">
        <v>149</v>
      </c>
      <c r="E472" s="228" t="s">
        <v>19</v>
      </c>
      <c r="F472" s="229" t="s">
        <v>689</v>
      </c>
      <c r="G472" s="227"/>
      <c r="H472" s="228" t="s">
        <v>19</v>
      </c>
      <c r="I472" s="230"/>
      <c r="J472" s="227"/>
      <c r="K472" s="227"/>
      <c r="L472" s="231"/>
      <c r="M472" s="232"/>
      <c r="N472" s="233"/>
      <c r="O472" s="233"/>
      <c r="P472" s="233"/>
      <c r="Q472" s="233"/>
      <c r="R472" s="233"/>
      <c r="S472" s="233"/>
      <c r="T472" s="23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5" t="s">
        <v>149</v>
      </c>
      <c r="AU472" s="235" t="s">
        <v>82</v>
      </c>
      <c r="AV472" s="13" t="s">
        <v>80</v>
      </c>
      <c r="AW472" s="13" t="s">
        <v>33</v>
      </c>
      <c r="AX472" s="13" t="s">
        <v>72</v>
      </c>
      <c r="AY472" s="235" t="s">
        <v>137</v>
      </c>
    </row>
    <row r="473" spans="1:51" s="14" customFormat="1" ht="12">
      <c r="A473" s="14"/>
      <c r="B473" s="236"/>
      <c r="C473" s="237"/>
      <c r="D473" s="221" t="s">
        <v>149</v>
      </c>
      <c r="E473" s="238" t="s">
        <v>19</v>
      </c>
      <c r="F473" s="239" t="s">
        <v>690</v>
      </c>
      <c r="G473" s="237"/>
      <c r="H473" s="240">
        <v>87.92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149</v>
      </c>
      <c r="AU473" s="246" t="s">
        <v>82</v>
      </c>
      <c r="AV473" s="14" t="s">
        <v>82</v>
      </c>
      <c r="AW473" s="14" t="s">
        <v>33</v>
      </c>
      <c r="AX473" s="14" t="s">
        <v>72</v>
      </c>
      <c r="AY473" s="246" t="s">
        <v>137</v>
      </c>
    </row>
    <row r="474" spans="1:51" s="15" customFormat="1" ht="12">
      <c r="A474" s="15"/>
      <c r="B474" s="247"/>
      <c r="C474" s="248"/>
      <c r="D474" s="221" t="s">
        <v>149</v>
      </c>
      <c r="E474" s="249" t="s">
        <v>19</v>
      </c>
      <c r="F474" s="250" t="s">
        <v>154</v>
      </c>
      <c r="G474" s="248"/>
      <c r="H474" s="251">
        <v>258.22</v>
      </c>
      <c r="I474" s="252"/>
      <c r="J474" s="248"/>
      <c r="K474" s="248"/>
      <c r="L474" s="253"/>
      <c r="M474" s="254"/>
      <c r="N474" s="255"/>
      <c r="O474" s="255"/>
      <c r="P474" s="255"/>
      <c r="Q474" s="255"/>
      <c r="R474" s="255"/>
      <c r="S474" s="255"/>
      <c r="T474" s="256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7" t="s">
        <v>149</v>
      </c>
      <c r="AU474" s="257" t="s">
        <v>82</v>
      </c>
      <c r="AV474" s="15" t="s">
        <v>145</v>
      </c>
      <c r="AW474" s="15" t="s">
        <v>33</v>
      </c>
      <c r="AX474" s="15" t="s">
        <v>80</v>
      </c>
      <c r="AY474" s="257" t="s">
        <v>137</v>
      </c>
    </row>
    <row r="475" spans="1:65" s="2" customFormat="1" ht="16.5" customHeight="1">
      <c r="A475" s="41"/>
      <c r="B475" s="42"/>
      <c r="C475" s="208" t="s">
        <v>691</v>
      </c>
      <c r="D475" s="208" t="s">
        <v>140</v>
      </c>
      <c r="E475" s="209" t="s">
        <v>692</v>
      </c>
      <c r="F475" s="210" t="s">
        <v>693</v>
      </c>
      <c r="G475" s="211" t="s">
        <v>253</v>
      </c>
      <c r="H475" s="212">
        <v>258.22</v>
      </c>
      <c r="I475" s="213"/>
      <c r="J475" s="214">
        <f>ROUND(I475*H475,2)</f>
        <v>0</v>
      </c>
      <c r="K475" s="210" t="s">
        <v>144</v>
      </c>
      <c r="L475" s="47"/>
      <c r="M475" s="215" t="s">
        <v>19</v>
      </c>
      <c r="N475" s="216" t="s">
        <v>43</v>
      </c>
      <c r="O475" s="87"/>
      <c r="P475" s="217">
        <f>O475*H475</f>
        <v>0</v>
      </c>
      <c r="Q475" s="217">
        <v>0.00015</v>
      </c>
      <c r="R475" s="217">
        <f>Q475*H475</f>
        <v>0.038733000000000004</v>
      </c>
      <c r="S475" s="217">
        <v>0</v>
      </c>
      <c r="T475" s="218">
        <f>S475*H475</f>
        <v>0</v>
      </c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R475" s="219" t="s">
        <v>256</v>
      </c>
      <c r="AT475" s="219" t="s">
        <v>140</v>
      </c>
      <c r="AU475" s="219" t="s">
        <v>82</v>
      </c>
      <c r="AY475" s="20" t="s">
        <v>137</v>
      </c>
      <c r="BE475" s="220">
        <f>IF(N475="základní",J475,0)</f>
        <v>0</v>
      </c>
      <c r="BF475" s="220">
        <f>IF(N475="snížená",J475,0)</f>
        <v>0</v>
      </c>
      <c r="BG475" s="220">
        <f>IF(N475="zákl. přenesená",J475,0)</f>
        <v>0</v>
      </c>
      <c r="BH475" s="220">
        <f>IF(N475="sníž. přenesená",J475,0)</f>
        <v>0</v>
      </c>
      <c r="BI475" s="220">
        <f>IF(N475="nulová",J475,0)</f>
        <v>0</v>
      </c>
      <c r="BJ475" s="20" t="s">
        <v>80</v>
      </c>
      <c r="BK475" s="220">
        <f>ROUND(I475*H475,2)</f>
        <v>0</v>
      </c>
      <c r="BL475" s="20" t="s">
        <v>256</v>
      </c>
      <c r="BM475" s="219" t="s">
        <v>694</v>
      </c>
    </row>
    <row r="476" spans="1:47" s="2" customFormat="1" ht="12">
      <c r="A476" s="41"/>
      <c r="B476" s="42"/>
      <c r="C476" s="43"/>
      <c r="D476" s="221" t="s">
        <v>147</v>
      </c>
      <c r="E476" s="43"/>
      <c r="F476" s="222" t="s">
        <v>695</v>
      </c>
      <c r="G476" s="43"/>
      <c r="H476" s="43"/>
      <c r="I476" s="223"/>
      <c r="J476" s="43"/>
      <c r="K476" s="43"/>
      <c r="L476" s="47"/>
      <c r="M476" s="224"/>
      <c r="N476" s="225"/>
      <c r="O476" s="87"/>
      <c r="P476" s="87"/>
      <c r="Q476" s="87"/>
      <c r="R476" s="87"/>
      <c r="S476" s="87"/>
      <c r="T476" s="88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T476" s="20" t="s">
        <v>147</v>
      </c>
      <c r="AU476" s="20" t="s">
        <v>82</v>
      </c>
    </row>
    <row r="477" spans="1:51" s="13" customFormat="1" ht="12">
      <c r="A477" s="13"/>
      <c r="B477" s="226"/>
      <c r="C477" s="227"/>
      <c r="D477" s="221" t="s">
        <v>149</v>
      </c>
      <c r="E477" s="228" t="s">
        <v>19</v>
      </c>
      <c r="F477" s="229" t="s">
        <v>696</v>
      </c>
      <c r="G477" s="227"/>
      <c r="H477" s="228" t="s">
        <v>19</v>
      </c>
      <c r="I477" s="230"/>
      <c r="J477" s="227"/>
      <c r="K477" s="227"/>
      <c r="L477" s="231"/>
      <c r="M477" s="232"/>
      <c r="N477" s="233"/>
      <c r="O477" s="233"/>
      <c r="P477" s="233"/>
      <c r="Q477" s="233"/>
      <c r="R477" s="233"/>
      <c r="S477" s="233"/>
      <c r="T477" s="23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5" t="s">
        <v>149</v>
      </c>
      <c r="AU477" s="235" t="s">
        <v>82</v>
      </c>
      <c r="AV477" s="13" t="s">
        <v>80</v>
      </c>
      <c r="AW477" s="13" t="s">
        <v>33</v>
      </c>
      <c r="AX477" s="13" t="s">
        <v>72</v>
      </c>
      <c r="AY477" s="235" t="s">
        <v>137</v>
      </c>
    </row>
    <row r="478" spans="1:51" s="14" customFormat="1" ht="12">
      <c r="A478" s="14"/>
      <c r="B478" s="236"/>
      <c r="C478" s="237"/>
      <c r="D478" s="221" t="s">
        <v>149</v>
      </c>
      <c r="E478" s="238" t="s">
        <v>19</v>
      </c>
      <c r="F478" s="239" t="s">
        <v>697</v>
      </c>
      <c r="G478" s="237"/>
      <c r="H478" s="240">
        <v>258.22</v>
      </c>
      <c r="I478" s="241"/>
      <c r="J478" s="237"/>
      <c r="K478" s="237"/>
      <c r="L478" s="242"/>
      <c r="M478" s="243"/>
      <c r="N478" s="244"/>
      <c r="O478" s="244"/>
      <c r="P478" s="244"/>
      <c r="Q478" s="244"/>
      <c r="R478" s="244"/>
      <c r="S478" s="244"/>
      <c r="T478" s="245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6" t="s">
        <v>149</v>
      </c>
      <c r="AU478" s="246" t="s">
        <v>82</v>
      </c>
      <c r="AV478" s="14" t="s">
        <v>82</v>
      </c>
      <c r="AW478" s="14" t="s">
        <v>33</v>
      </c>
      <c r="AX478" s="14" t="s">
        <v>72</v>
      </c>
      <c r="AY478" s="246" t="s">
        <v>137</v>
      </c>
    </row>
    <row r="479" spans="1:51" s="15" customFormat="1" ht="12">
      <c r="A479" s="15"/>
      <c r="B479" s="247"/>
      <c r="C479" s="248"/>
      <c r="D479" s="221" t="s">
        <v>149</v>
      </c>
      <c r="E479" s="249" t="s">
        <v>19</v>
      </c>
      <c r="F479" s="250" t="s">
        <v>154</v>
      </c>
      <c r="G479" s="248"/>
      <c r="H479" s="251">
        <v>258.22</v>
      </c>
      <c r="I479" s="252"/>
      <c r="J479" s="248"/>
      <c r="K479" s="248"/>
      <c r="L479" s="253"/>
      <c r="M479" s="254"/>
      <c r="N479" s="255"/>
      <c r="O479" s="255"/>
      <c r="P479" s="255"/>
      <c r="Q479" s="255"/>
      <c r="R479" s="255"/>
      <c r="S479" s="255"/>
      <c r="T479" s="256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7" t="s">
        <v>149</v>
      </c>
      <c r="AU479" s="257" t="s">
        <v>82</v>
      </c>
      <c r="AV479" s="15" t="s">
        <v>145</v>
      </c>
      <c r="AW479" s="15" t="s">
        <v>33</v>
      </c>
      <c r="AX479" s="15" t="s">
        <v>80</v>
      </c>
      <c r="AY479" s="257" t="s">
        <v>137</v>
      </c>
    </row>
    <row r="480" spans="1:65" s="2" customFormat="1" ht="16.5" customHeight="1">
      <c r="A480" s="41"/>
      <c r="B480" s="42"/>
      <c r="C480" s="208" t="s">
        <v>698</v>
      </c>
      <c r="D480" s="208" t="s">
        <v>140</v>
      </c>
      <c r="E480" s="209" t="s">
        <v>699</v>
      </c>
      <c r="F480" s="210" t="s">
        <v>700</v>
      </c>
      <c r="G480" s="211" t="s">
        <v>187</v>
      </c>
      <c r="H480" s="212">
        <v>1</v>
      </c>
      <c r="I480" s="213"/>
      <c r="J480" s="214">
        <f>ROUND(I480*H480,2)</f>
        <v>0</v>
      </c>
      <c r="K480" s="210" t="s">
        <v>144</v>
      </c>
      <c r="L480" s="47"/>
      <c r="M480" s="215" t="s">
        <v>19</v>
      </c>
      <c r="N480" s="216" t="s">
        <v>43</v>
      </c>
      <c r="O480" s="87"/>
      <c r="P480" s="217">
        <f>O480*H480</f>
        <v>0</v>
      </c>
      <c r="Q480" s="217">
        <v>0.0009218</v>
      </c>
      <c r="R480" s="217">
        <f>Q480*H480</f>
        <v>0.0009218</v>
      </c>
      <c r="S480" s="217">
        <v>0</v>
      </c>
      <c r="T480" s="218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19" t="s">
        <v>256</v>
      </c>
      <c r="AT480" s="219" t="s">
        <v>140</v>
      </c>
      <c r="AU480" s="219" t="s">
        <v>82</v>
      </c>
      <c r="AY480" s="20" t="s">
        <v>137</v>
      </c>
      <c r="BE480" s="220">
        <f>IF(N480="základní",J480,0)</f>
        <v>0</v>
      </c>
      <c r="BF480" s="220">
        <f>IF(N480="snížená",J480,0)</f>
        <v>0</v>
      </c>
      <c r="BG480" s="220">
        <f>IF(N480="zákl. přenesená",J480,0)</f>
        <v>0</v>
      </c>
      <c r="BH480" s="220">
        <f>IF(N480="sníž. přenesená",J480,0)</f>
        <v>0</v>
      </c>
      <c r="BI480" s="220">
        <f>IF(N480="nulová",J480,0)</f>
        <v>0</v>
      </c>
      <c r="BJ480" s="20" t="s">
        <v>80</v>
      </c>
      <c r="BK480" s="220">
        <f>ROUND(I480*H480,2)</f>
        <v>0</v>
      </c>
      <c r="BL480" s="20" t="s">
        <v>256</v>
      </c>
      <c r="BM480" s="219" t="s">
        <v>701</v>
      </c>
    </row>
    <row r="481" spans="1:47" s="2" customFormat="1" ht="12">
      <c r="A481" s="41"/>
      <c r="B481" s="42"/>
      <c r="C481" s="43"/>
      <c r="D481" s="221" t="s">
        <v>147</v>
      </c>
      <c r="E481" s="43"/>
      <c r="F481" s="222" t="s">
        <v>702</v>
      </c>
      <c r="G481" s="43"/>
      <c r="H481" s="43"/>
      <c r="I481" s="223"/>
      <c r="J481" s="43"/>
      <c r="K481" s="43"/>
      <c r="L481" s="47"/>
      <c r="M481" s="224"/>
      <c r="N481" s="225"/>
      <c r="O481" s="87"/>
      <c r="P481" s="87"/>
      <c r="Q481" s="87"/>
      <c r="R481" s="87"/>
      <c r="S481" s="87"/>
      <c r="T481" s="88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T481" s="20" t="s">
        <v>147</v>
      </c>
      <c r="AU481" s="20" t="s">
        <v>82</v>
      </c>
    </row>
    <row r="482" spans="1:51" s="14" customFormat="1" ht="12">
      <c r="A482" s="14"/>
      <c r="B482" s="236"/>
      <c r="C482" s="237"/>
      <c r="D482" s="221" t="s">
        <v>149</v>
      </c>
      <c r="E482" s="238" t="s">
        <v>19</v>
      </c>
      <c r="F482" s="239" t="s">
        <v>703</v>
      </c>
      <c r="G482" s="237"/>
      <c r="H482" s="240">
        <v>1</v>
      </c>
      <c r="I482" s="241"/>
      <c r="J482" s="237"/>
      <c r="K482" s="237"/>
      <c r="L482" s="242"/>
      <c r="M482" s="243"/>
      <c r="N482" s="244"/>
      <c r="O482" s="244"/>
      <c r="P482" s="244"/>
      <c r="Q482" s="244"/>
      <c r="R482" s="244"/>
      <c r="S482" s="244"/>
      <c r="T482" s="24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6" t="s">
        <v>149</v>
      </c>
      <c r="AU482" s="246" t="s">
        <v>82</v>
      </c>
      <c r="AV482" s="14" t="s">
        <v>82</v>
      </c>
      <c r="AW482" s="14" t="s">
        <v>33</v>
      </c>
      <c r="AX482" s="14" t="s">
        <v>80</v>
      </c>
      <c r="AY482" s="246" t="s">
        <v>137</v>
      </c>
    </row>
    <row r="483" spans="1:65" s="2" customFormat="1" ht="12">
      <c r="A483" s="41"/>
      <c r="B483" s="42"/>
      <c r="C483" s="258" t="s">
        <v>704</v>
      </c>
      <c r="D483" s="258" t="s">
        <v>184</v>
      </c>
      <c r="E483" s="259" t="s">
        <v>705</v>
      </c>
      <c r="F483" s="260" t="s">
        <v>706</v>
      </c>
      <c r="G483" s="261" t="s">
        <v>201</v>
      </c>
      <c r="H483" s="262">
        <v>1</v>
      </c>
      <c r="I483" s="263"/>
      <c r="J483" s="264">
        <f>ROUND(I483*H483,2)</f>
        <v>0</v>
      </c>
      <c r="K483" s="260" t="s">
        <v>172</v>
      </c>
      <c r="L483" s="265"/>
      <c r="M483" s="266" t="s">
        <v>19</v>
      </c>
      <c r="N483" s="267" t="s">
        <v>43</v>
      </c>
      <c r="O483" s="87"/>
      <c r="P483" s="217">
        <f>O483*H483</f>
        <v>0</v>
      </c>
      <c r="Q483" s="217">
        <v>0</v>
      </c>
      <c r="R483" s="217">
        <f>Q483*H483</f>
        <v>0</v>
      </c>
      <c r="S483" s="217">
        <v>0</v>
      </c>
      <c r="T483" s="218">
        <f>S483*H483</f>
        <v>0</v>
      </c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R483" s="219" t="s">
        <v>188</v>
      </c>
      <c r="AT483" s="219" t="s">
        <v>184</v>
      </c>
      <c r="AU483" s="219" t="s">
        <v>82</v>
      </c>
      <c r="AY483" s="20" t="s">
        <v>137</v>
      </c>
      <c r="BE483" s="220">
        <f>IF(N483="základní",J483,0)</f>
        <v>0</v>
      </c>
      <c r="BF483" s="220">
        <f>IF(N483="snížená",J483,0)</f>
        <v>0</v>
      </c>
      <c r="BG483" s="220">
        <f>IF(N483="zákl. přenesená",J483,0)</f>
        <v>0</v>
      </c>
      <c r="BH483" s="220">
        <f>IF(N483="sníž. přenesená",J483,0)</f>
        <v>0</v>
      </c>
      <c r="BI483" s="220">
        <f>IF(N483="nulová",J483,0)</f>
        <v>0</v>
      </c>
      <c r="BJ483" s="20" t="s">
        <v>80</v>
      </c>
      <c r="BK483" s="220">
        <f>ROUND(I483*H483,2)</f>
        <v>0</v>
      </c>
      <c r="BL483" s="20" t="s">
        <v>145</v>
      </c>
      <c r="BM483" s="219" t="s">
        <v>707</v>
      </c>
    </row>
    <row r="484" spans="1:47" s="2" customFormat="1" ht="12">
      <c r="A484" s="41"/>
      <c r="B484" s="42"/>
      <c r="C484" s="43"/>
      <c r="D484" s="221" t="s">
        <v>147</v>
      </c>
      <c r="E484" s="43"/>
      <c r="F484" s="222" t="s">
        <v>706</v>
      </c>
      <c r="G484" s="43"/>
      <c r="H484" s="43"/>
      <c r="I484" s="223"/>
      <c r="J484" s="43"/>
      <c r="K484" s="43"/>
      <c r="L484" s="47"/>
      <c r="M484" s="224"/>
      <c r="N484" s="225"/>
      <c r="O484" s="87"/>
      <c r="P484" s="87"/>
      <c r="Q484" s="87"/>
      <c r="R484" s="87"/>
      <c r="S484" s="87"/>
      <c r="T484" s="88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T484" s="20" t="s">
        <v>147</v>
      </c>
      <c r="AU484" s="20" t="s">
        <v>82</v>
      </c>
    </row>
    <row r="485" spans="1:65" s="2" customFormat="1" ht="16.5" customHeight="1">
      <c r="A485" s="41"/>
      <c r="B485" s="42"/>
      <c r="C485" s="208" t="s">
        <v>708</v>
      </c>
      <c r="D485" s="208" t="s">
        <v>140</v>
      </c>
      <c r="E485" s="209" t="s">
        <v>709</v>
      </c>
      <c r="F485" s="210" t="s">
        <v>710</v>
      </c>
      <c r="G485" s="211" t="s">
        <v>187</v>
      </c>
      <c r="H485" s="212">
        <v>41</v>
      </c>
      <c r="I485" s="213"/>
      <c r="J485" s="214">
        <f>ROUND(I485*H485,2)</f>
        <v>0</v>
      </c>
      <c r="K485" s="210" t="s">
        <v>144</v>
      </c>
      <c r="L485" s="47"/>
      <c r="M485" s="215" t="s">
        <v>19</v>
      </c>
      <c r="N485" s="216" t="s">
        <v>43</v>
      </c>
      <c r="O485" s="87"/>
      <c r="P485" s="217">
        <f>O485*H485</f>
        <v>0</v>
      </c>
      <c r="Q485" s="217">
        <v>0</v>
      </c>
      <c r="R485" s="217">
        <f>Q485*H485</f>
        <v>0</v>
      </c>
      <c r="S485" s="217">
        <v>0</v>
      </c>
      <c r="T485" s="218">
        <f>S485*H485</f>
        <v>0</v>
      </c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R485" s="219" t="s">
        <v>256</v>
      </c>
      <c r="AT485" s="219" t="s">
        <v>140</v>
      </c>
      <c r="AU485" s="219" t="s">
        <v>82</v>
      </c>
      <c r="AY485" s="20" t="s">
        <v>137</v>
      </c>
      <c r="BE485" s="220">
        <f>IF(N485="základní",J485,0)</f>
        <v>0</v>
      </c>
      <c r="BF485" s="220">
        <f>IF(N485="snížená",J485,0)</f>
        <v>0</v>
      </c>
      <c r="BG485" s="220">
        <f>IF(N485="zákl. přenesená",J485,0)</f>
        <v>0</v>
      </c>
      <c r="BH485" s="220">
        <f>IF(N485="sníž. přenesená",J485,0)</f>
        <v>0</v>
      </c>
      <c r="BI485" s="220">
        <f>IF(N485="nulová",J485,0)</f>
        <v>0</v>
      </c>
      <c r="BJ485" s="20" t="s">
        <v>80</v>
      </c>
      <c r="BK485" s="220">
        <f>ROUND(I485*H485,2)</f>
        <v>0</v>
      </c>
      <c r="BL485" s="20" t="s">
        <v>256</v>
      </c>
      <c r="BM485" s="219" t="s">
        <v>711</v>
      </c>
    </row>
    <row r="486" spans="1:47" s="2" customFormat="1" ht="12">
      <c r="A486" s="41"/>
      <c r="B486" s="42"/>
      <c r="C486" s="43"/>
      <c r="D486" s="221" t="s">
        <v>147</v>
      </c>
      <c r="E486" s="43"/>
      <c r="F486" s="222" t="s">
        <v>712</v>
      </c>
      <c r="G486" s="43"/>
      <c r="H486" s="43"/>
      <c r="I486" s="223"/>
      <c r="J486" s="43"/>
      <c r="K486" s="43"/>
      <c r="L486" s="47"/>
      <c r="M486" s="224"/>
      <c r="N486" s="225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147</v>
      </c>
      <c r="AU486" s="20" t="s">
        <v>82</v>
      </c>
    </row>
    <row r="487" spans="1:51" s="14" customFormat="1" ht="12">
      <c r="A487" s="14"/>
      <c r="B487" s="236"/>
      <c r="C487" s="237"/>
      <c r="D487" s="221" t="s">
        <v>149</v>
      </c>
      <c r="E487" s="238" t="s">
        <v>19</v>
      </c>
      <c r="F487" s="239" t="s">
        <v>713</v>
      </c>
      <c r="G487" s="237"/>
      <c r="H487" s="240">
        <v>13</v>
      </c>
      <c r="I487" s="241"/>
      <c r="J487" s="237"/>
      <c r="K487" s="237"/>
      <c r="L487" s="242"/>
      <c r="M487" s="243"/>
      <c r="N487" s="244"/>
      <c r="O487" s="244"/>
      <c r="P487" s="244"/>
      <c r="Q487" s="244"/>
      <c r="R487" s="244"/>
      <c r="S487" s="244"/>
      <c r="T487" s="245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6" t="s">
        <v>149</v>
      </c>
      <c r="AU487" s="246" t="s">
        <v>82</v>
      </c>
      <c r="AV487" s="14" t="s">
        <v>82</v>
      </c>
      <c r="AW487" s="14" t="s">
        <v>33</v>
      </c>
      <c r="AX487" s="14" t="s">
        <v>72</v>
      </c>
      <c r="AY487" s="246" t="s">
        <v>137</v>
      </c>
    </row>
    <row r="488" spans="1:51" s="14" customFormat="1" ht="12">
      <c r="A488" s="14"/>
      <c r="B488" s="236"/>
      <c r="C488" s="237"/>
      <c r="D488" s="221" t="s">
        <v>149</v>
      </c>
      <c r="E488" s="238" t="s">
        <v>19</v>
      </c>
      <c r="F488" s="239" t="s">
        <v>714</v>
      </c>
      <c r="G488" s="237"/>
      <c r="H488" s="240">
        <v>14</v>
      </c>
      <c r="I488" s="241"/>
      <c r="J488" s="237"/>
      <c r="K488" s="237"/>
      <c r="L488" s="242"/>
      <c r="M488" s="243"/>
      <c r="N488" s="244"/>
      <c r="O488" s="244"/>
      <c r="P488" s="244"/>
      <c r="Q488" s="244"/>
      <c r="R488" s="244"/>
      <c r="S488" s="244"/>
      <c r="T488" s="24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6" t="s">
        <v>149</v>
      </c>
      <c r="AU488" s="246" t="s">
        <v>82</v>
      </c>
      <c r="AV488" s="14" t="s">
        <v>82</v>
      </c>
      <c r="AW488" s="14" t="s">
        <v>33</v>
      </c>
      <c r="AX488" s="14" t="s">
        <v>72</v>
      </c>
      <c r="AY488" s="246" t="s">
        <v>137</v>
      </c>
    </row>
    <row r="489" spans="1:51" s="14" customFormat="1" ht="12">
      <c r="A489" s="14"/>
      <c r="B489" s="236"/>
      <c r="C489" s="237"/>
      <c r="D489" s="221" t="s">
        <v>149</v>
      </c>
      <c r="E489" s="238" t="s">
        <v>19</v>
      </c>
      <c r="F489" s="239" t="s">
        <v>715</v>
      </c>
      <c r="G489" s="237"/>
      <c r="H489" s="240">
        <v>14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6" t="s">
        <v>149</v>
      </c>
      <c r="AU489" s="246" t="s">
        <v>82</v>
      </c>
      <c r="AV489" s="14" t="s">
        <v>82</v>
      </c>
      <c r="AW489" s="14" t="s">
        <v>33</v>
      </c>
      <c r="AX489" s="14" t="s">
        <v>72</v>
      </c>
      <c r="AY489" s="246" t="s">
        <v>137</v>
      </c>
    </row>
    <row r="490" spans="1:51" s="15" customFormat="1" ht="12">
      <c r="A490" s="15"/>
      <c r="B490" s="247"/>
      <c r="C490" s="248"/>
      <c r="D490" s="221" t="s">
        <v>149</v>
      </c>
      <c r="E490" s="249" t="s">
        <v>19</v>
      </c>
      <c r="F490" s="250" t="s">
        <v>154</v>
      </c>
      <c r="G490" s="248"/>
      <c r="H490" s="251">
        <v>41</v>
      </c>
      <c r="I490" s="252"/>
      <c r="J490" s="248"/>
      <c r="K490" s="248"/>
      <c r="L490" s="253"/>
      <c r="M490" s="254"/>
      <c r="N490" s="255"/>
      <c r="O490" s="255"/>
      <c r="P490" s="255"/>
      <c r="Q490" s="255"/>
      <c r="R490" s="255"/>
      <c r="S490" s="255"/>
      <c r="T490" s="256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57" t="s">
        <v>149</v>
      </c>
      <c r="AU490" s="257" t="s">
        <v>82</v>
      </c>
      <c r="AV490" s="15" t="s">
        <v>145</v>
      </c>
      <c r="AW490" s="15" t="s">
        <v>33</v>
      </c>
      <c r="AX490" s="15" t="s">
        <v>80</v>
      </c>
      <c r="AY490" s="257" t="s">
        <v>137</v>
      </c>
    </row>
    <row r="491" spans="1:65" s="2" customFormat="1" ht="16.5" customHeight="1">
      <c r="A491" s="41"/>
      <c r="B491" s="42"/>
      <c r="C491" s="258" t="s">
        <v>716</v>
      </c>
      <c r="D491" s="258" t="s">
        <v>184</v>
      </c>
      <c r="E491" s="259" t="s">
        <v>717</v>
      </c>
      <c r="F491" s="260" t="s">
        <v>718</v>
      </c>
      <c r="G491" s="261" t="s">
        <v>719</v>
      </c>
      <c r="H491" s="262">
        <v>4.5</v>
      </c>
      <c r="I491" s="263"/>
      <c r="J491" s="264">
        <f>ROUND(I491*H491,2)</f>
        <v>0</v>
      </c>
      <c r="K491" s="260" t="s">
        <v>144</v>
      </c>
      <c r="L491" s="265"/>
      <c r="M491" s="266" t="s">
        <v>19</v>
      </c>
      <c r="N491" s="267" t="s">
        <v>43</v>
      </c>
      <c r="O491" s="87"/>
      <c r="P491" s="217">
        <f>O491*H491</f>
        <v>0</v>
      </c>
      <c r="Q491" s="217">
        <v>0.00125</v>
      </c>
      <c r="R491" s="217">
        <f>Q491*H491</f>
        <v>0.005625</v>
      </c>
      <c r="S491" s="217">
        <v>0</v>
      </c>
      <c r="T491" s="218">
        <f>S491*H491</f>
        <v>0</v>
      </c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R491" s="219" t="s">
        <v>352</v>
      </c>
      <c r="AT491" s="219" t="s">
        <v>184</v>
      </c>
      <c r="AU491" s="219" t="s">
        <v>82</v>
      </c>
      <c r="AY491" s="20" t="s">
        <v>137</v>
      </c>
      <c r="BE491" s="220">
        <f>IF(N491="základní",J491,0)</f>
        <v>0</v>
      </c>
      <c r="BF491" s="220">
        <f>IF(N491="snížená",J491,0)</f>
        <v>0</v>
      </c>
      <c r="BG491" s="220">
        <f>IF(N491="zákl. přenesená",J491,0)</f>
        <v>0</v>
      </c>
      <c r="BH491" s="220">
        <f>IF(N491="sníž. přenesená",J491,0)</f>
        <v>0</v>
      </c>
      <c r="BI491" s="220">
        <f>IF(N491="nulová",J491,0)</f>
        <v>0</v>
      </c>
      <c r="BJ491" s="20" t="s">
        <v>80</v>
      </c>
      <c r="BK491" s="220">
        <f>ROUND(I491*H491,2)</f>
        <v>0</v>
      </c>
      <c r="BL491" s="20" t="s">
        <v>256</v>
      </c>
      <c r="BM491" s="219" t="s">
        <v>720</v>
      </c>
    </row>
    <row r="492" spans="1:47" s="2" customFormat="1" ht="12">
      <c r="A492" s="41"/>
      <c r="B492" s="42"/>
      <c r="C492" s="43"/>
      <c r="D492" s="221" t="s">
        <v>147</v>
      </c>
      <c r="E492" s="43"/>
      <c r="F492" s="222" t="s">
        <v>718</v>
      </c>
      <c r="G492" s="43"/>
      <c r="H492" s="43"/>
      <c r="I492" s="223"/>
      <c r="J492" s="43"/>
      <c r="K492" s="43"/>
      <c r="L492" s="47"/>
      <c r="M492" s="224"/>
      <c r="N492" s="225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20" t="s">
        <v>147</v>
      </c>
      <c r="AU492" s="20" t="s">
        <v>82</v>
      </c>
    </row>
    <row r="493" spans="1:51" s="13" customFormat="1" ht="12">
      <c r="A493" s="13"/>
      <c r="B493" s="226"/>
      <c r="C493" s="227"/>
      <c r="D493" s="221" t="s">
        <v>149</v>
      </c>
      <c r="E493" s="228" t="s">
        <v>19</v>
      </c>
      <c r="F493" s="229" t="s">
        <v>721</v>
      </c>
      <c r="G493" s="227"/>
      <c r="H493" s="228" t="s">
        <v>19</v>
      </c>
      <c r="I493" s="230"/>
      <c r="J493" s="227"/>
      <c r="K493" s="227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149</v>
      </c>
      <c r="AU493" s="235" t="s">
        <v>82</v>
      </c>
      <c r="AV493" s="13" t="s">
        <v>80</v>
      </c>
      <c r="AW493" s="13" t="s">
        <v>33</v>
      </c>
      <c r="AX493" s="13" t="s">
        <v>72</v>
      </c>
      <c r="AY493" s="235" t="s">
        <v>137</v>
      </c>
    </row>
    <row r="494" spans="1:51" s="14" customFormat="1" ht="12">
      <c r="A494" s="14"/>
      <c r="B494" s="236"/>
      <c r="C494" s="237"/>
      <c r="D494" s="221" t="s">
        <v>149</v>
      </c>
      <c r="E494" s="238" t="s">
        <v>19</v>
      </c>
      <c r="F494" s="239" t="s">
        <v>722</v>
      </c>
      <c r="G494" s="237"/>
      <c r="H494" s="240">
        <v>4.5</v>
      </c>
      <c r="I494" s="241"/>
      <c r="J494" s="237"/>
      <c r="K494" s="237"/>
      <c r="L494" s="242"/>
      <c r="M494" s="243"/>
      <c r="N494" s="244"/>
      <c r="O494" s="244"/>
      <c r="P494" s="244"/>
      <c r="Q494" s="244"/>
      <c r="R494" s="244"/>
      <c r="S494" s="244"/>
      <c r="T494" s="24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6" t="s">
        <v>149</v>
      </c>
      <c r="AU494" s="246" t="s">
        <v>82</v>
      </c>
      <c r="AV494" s="14" t="s">
        <v>82</v>
      </c>
      <c r="AW494" s="14" t="s">
        <v>33</v>
      </c>
      <c r="AX494" s="14" t="s">
        <v>72</v>
      </c>
      <c r="AY494" s="246" t="s">
        <v>137</v>
      </c>
    </row>
    <row r="495" spans="1:51" s="15" customFormat="1" ht="12">
      <c r="A495" s="15"/>
      <c r="B495" s="247"/>
      <c r="C495" s="248"/>
      <c r="D495" s="221" t="s">
        <v>149</v>
      </c>
      <c r="E495" s="249" t="s">
        <v>19</v>
      </c>
      <c r="F495" s="250" t="s">
        <v>154</v>
      </c>
      <c r="G495" s="248"/>
      <c r="H495" s="251">
        <v>4.5</v>
      </c>
      <c r="I495" s="252"/>
      <c r="J495" s="248"/>
      <c r="K495" s="248"/>
      <c r="L495" s="253"/>
      <c r="M495" s="254"/>
      <c r="N495" s="255"/>
      <c r="O495" s="255"/>
      <c r="P495" s="255"/>
      <c r="Q495" s="255"/>
      <c r="R495" s="255"/>
      <c r="S495" s="255"/>
      <c r="T495" s="256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7" t="s">
        <v>149</v>
      </c>
      <c r="AU495" s="257" t="s">
        <v>82</v>
      </c>
      <c r="AV495" s="15" t="s">
        <v>145</v>
      </c>
      <c r="AW495" s="15" t="s">
        <v>33</v>
      </c>
      <c r="AX495" s="15" t="s">
        <v>80</v>
      </c>
      <c r="AY495" s="257" t="s">
        <v>137</v>
      </c>
    </row>
    <row r="496" spans="1:65" s="2" customFormat="1" ht="24.15" customHeight="1">
      <c r="A496" s="41"/>
      <c r="B496" s="42"/>
      <c r="C496" s="258" t="s">
        <v>723</v>
      </c>
      <c r="D496" s="258" t="s">
        <v>184</v>
      </c>
      <c r="E496" s="259" t="s">
        <v>724</v>
      </c>
      <c r="F496" s="260" t="s">
        <v>725</v>
      </c>
      <c r="G496" s="261" t="s">
        <v>201</v>
      </c>
      <c r="H496" s="262">
        <v>13</v>
      </c>
      <c r="I496" s="263"/>
      <c r="J496" s="264">
        <f>ROUND(I496*H496,2)</f>
        <v>0</v>
      </c>
      <c r="K496" s="260" t="s">
        <v>172</v>
      </c>
      <c r="L496" s="265"/>
      <c r="M496" s="266" t="s">
        <v>19</v>
      </c>
      <c r="N496" s="267" t="s">
        <v>43</v>
      </c>
      <c r="O496" s="87"/>
      <c r="P496" s="217">
        <f>O496*H496</f>
        <v>0</v>
      </c>
      <c r="Q496" s="217">
        <v>0</v>
      </c>
      <c r="R496" s="217">
        <f>Q496*H496</f>
        <v>0</v>
      </c>
      <c r="S496" s="217">
        <v>0</v>
      </c>
      <c r="T496" s="218">
        <f>S496*H496</f>
        <v>0</v>
      </c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R496" s="219" t="s">
        <v>352</v>
      </c>
      <c r="AT496" s="219" t="s">
        <v>184</v>
      </c>
      <c r="AU496" s="219" t="s">
        <v>82</v>
      </c>
      <c r="AY496" s="20" t="s">
        <v>137</v>
      </c>
      <c r="BE496" s="220">
        <f>IF(N496="základní",J496,0)</f>
        <v>0</v>
      </c>
      <c r="BF496" s="220">
        <f>IF(N496="snížená",J496,0)</f>
        <v>0</v>
      </c>
      <c r="BG496" s="220">
        <f>IF(N496="zákl. přenesená",J496,0)</f>
        <v>0</v>
      </c>
      <c r="BH496" s="220">
        <f>IF(N496="sníž. přenesená",J496,0)</f>
        <v>0</v>
      </c>
      <c r="BI496" s="220">
        <f>IF(N496="nulová",J496,0)</f>
        <v>0</v>
      </c>
      <c r="BJ496" s="20" t="s">
        <v>80</v>
      </c>
      <c r="BK496" s="220">
        <f>ROUND(I496*H496,2)</f>
        <v>0</v>
      </c>
      <c r="BL496" s="20" t="s">
        <v>256</v>
      </c>
      <c r="BM496" s="219" t="s">
        <v>726</v>
      </c>
    </row>
    <row r="497" spans="1:47" s="2" customFormat="1" ht="12">
      <c r="A497" s="41"/>
      <c r="B497" s="42"/>
      <c r="C497" s="43"/>
      <c r="D497" s="221" t="s">
        <v>147</v>
      </c>
      <c r="E497" s="43"/>
      <c r="F497" s="222" t="s">
        <v>725</v>
      </c>
      <c r="G497" s="43"/>
      <c r="H497" s="43"/>
      <c r="I497" s="223"/>
      <c r="J497" s="43"/>
      <c r="K497" s="43"/>
      <c r="L497" s="47"/>
      <c r="M497" s="224"/>
      <c r="N497" s="225"/>
      <c r="O497" s="87"/>
      <c r="P497" s="87"/>
      <c r="Q497" s="87"/>
      <c r="R497" s="87"/>
      <c r="S497" s="87"/>
      <c r="T497" s="88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T497" s="20" t="s">
        <v>147</v>
      </c>
      <c r="AU497" s="20" t="s">
        <v>82</v>
      </c>
    </row>
    <row r="498" spans="1:65" s="2" customFormat="1" ht="24.15" customHeight="1">
      <c r="A498" s="41"/>
      <c r="B498" s="42"/>
      <c r="C498" s="258" t="s">
        <v>727</v>
      </c>
      <c r="D498" s="258" t="s">
        <v>184</v>
      </c>
      <c r="E498" s="259" t="s">
        <v>728</v>
      </c>
      <c r="F498" s="260" t="s">
        <v>729</v>
      </c>
      <c r="G498" s="261" t="s">
        <v>201</v>
      </c>
      <c r="H498" s="262">
        <v>14</v>
      </c>
      <c r="I498" s="263"/>
      <c r="J498" s="264">
        <f>ROUND(I498*H498,2)</f>
        <v>0</v>
      </c>
      <c r="K498" s="260" t="s">
        <v>172</v>
      </c>
      <c r="L498" s="265"/>
      <c r="M498" s="266" t="s">
        <v>19</v>
      </c>
      <c r="N498" s="267" t="s">
        <v>43</v>
      </c>
      <c r="O498" s="87"/>
      <c r="P498" s="217">
        <f>O498*H498</f>
        <v>0</v>
      </c>
      <c r="Q498" s="217">
        <v>0</v>
      </c>
      <c r="R498" s="217">
        <f>Q498*H498</f>
        <v>0</v>
      </c>
      <c r="S498" s="217">
        <v>0</v>
      </c>
      <c r="T498" s="218">
        <f>S498*H498</f>
        <v>0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19" t="s">
        <v>352</v>
      </c>
      <c r="AT498" s="219" t="s">
        <v>184</v>
      </c>
      <c r="AU498" s="219" t="s">
        <v>82</v>
      </c>
      <c r="AY498" s="20" t="s">
        <v>137</v>
      </c>
      <c r="BE498" s="220">
        <f>IF(N498="základní",J498,0)</f>
        <v>0</v>
      </c>
      <c r="BF498" s="220">
        <f>IF(N498="snížená",J498,0)</f>
        <v>0</v>
      </c>
      <c r="BG498" s="220">
        <f>IF(N498="zákl. přenesená",J498,0)</f>
        <v>0</v>
      </c>
      <c r="BH498" s="220">
        <f>IF(N498="sníž. přenesená",J498,0)</f>
        <v>0</v>
      </c>
      <c r="BI498" s="220">
        <f>IF(N498="nulová",J498,0)</f>
        <v>0</v>
      </c>
      <c r="BJ498" s="20" t="s">
        <v>80</v>
      </c>
      <c r="BK498" s="220">
        <f>ROUND(I498*H498,2)</f>
        <v>0</v>
      </c>
      <c r="BL498" s="20" t="s">
        <v>256</v>
      </c>
      <c r="BM498" s="219" t="s">
        <v>730</v>
      </c>
    </row>
    <row r="499" spans="1:47" s="2" customFormat="1" ht="12">
      <c r="A499" s="41"/>
      <c r="B499" s="42"/>
      <c r="C499" s="43"/>
      <c r="D499" s="221" t="s">
        <v>147</v>
      </c>
      <c r="E499" s="43"/>
      <c r="F499" s="222" t="s">
        <v>729</v>
      </c>
      <c r="G499" s="43"/>
      <c r="H499" s="43"/>
      <c r="I499" s="223"/>
      <c r="J499" s="43"/>
      <c r="K499" s="43"/>
      <c r="L499" s="47"/>
      <c r="M499" s="224"/>
      <c r="N499" s="225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20" t="s">
        <v>147</v>
      </c>
      <c r="AU499" s="20" t="s">
        <v>82</v>
      </c>
    </row>
    <row r="500" spans="1:65" s="2" customFormat="1" ht="24.15" customHeight="1">
      <c r="A500" s="41"/>
      <c r="B500" s="42"/>
      <c r="C500" s="258" t="s">
        <v>731</v>
      </c>
      <c r="D500" s="258" t="s">
        <v>184</v>
      </c>
      <c r="E500" s="259" t="s">
        <v>732</v>
      </c>
      <c r="F500" s="260" t="s">
        <v>733</v>
      </c>
      <c r="G500" s="261" t="s">
        <v>201</v>
      </c>
      <c r="H500" s="262">
        <v>14</v>
      </c>
      <c r="I500" s="263"/>
      <c r="J500" s="264">
        <f>ROUND(I500*H500,2)</f>
        <v>0</v>
      </c>
      <c r="K500" s="260" t="s">
        <v>172</v>
      </c>
      <c r="L500" s="265"/>
      <c r="M500" s="266" t="s">
        <v>19</v>
      </c>
      <c r="N500" s="267" t="s">
        <v>43</v>
      </c>
      <c r="O500" s="87"/>
      <c r="P500" s="217">
        <f>O500*H500</f>
        <v>0</v>
      </c>
      <c r="Q500" s="217">
        <v>0</v>
      </c>
      <c r="R500" s="217">
        <f>Q500*H500</f>
        <v>0</v>
      </c>
      <c r="S500" s="217">
        <v>0</v>
      </c>
      <c r="T500" s="218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19" t="s">
        <v>352</v>
      </c>
      <c r="AT500" s="219" t="s">
        <v>184</v>
      </c>
      <c r="AU500" s="219" t="s">
        <v>82</v>
      </c>
      <c r="AY500" s="20" t="s">
        <v>137</v>
      </c>
      <c r="BE500" s="220">
        <f>IF(N500="základní",J500,0)</f>
        <v>0</v>
      </c>
      <c r="BF500" s="220">
        <f>IF(N500="snížená",J500,0)</f>
        <v>0</v>
      </c>
      <c r="BG500" s="220">
        <f>IF(N500="zákl. přenesená",J500,0)</f>
        <v>0</v>
      </c>
      <c r="BH500" s="220">
        <f>IF(N500="sníž. přenesená",J500,0)</f>
        <v>0</v>
      </c>
      <c r="BI500" s="220">
        <f>IF(N500="nulová",J500,0)</f>
        <v>0</v>
      </c>
      <c r="BJ500" s="20" t="s">
        <v>80</v>
      </c>
      <c r="BK500" s="220">
        <f>ROUND(I500*H500,2)</f>
        <v>0</v>
      </c>
      <c r="BL500" s="20" t="s">
        <v>256</v>
      </c>
      <c r="BM500" s="219" t="s">
        <v>734</v>
      </c>
    </row>
    <row r="501" spans="1:47" s="2" customFormat="1" ht="12">
      <c r="A501" s="41"/>
      <c r="B501" s="42"/>
      <c r="C501" s="43"/>
      <c r="D501" s="221" t="s">
        <v>147</v>
      </c>
      <c r="E501" s="43"/>
      <c r="F501" s="222" t="s">
        <v>733</v>
      </c>
      <c r="G501" s="43"/>
      <c r="H501" s="43"/>
      <c r="I501" s="223"/>
      <c r="J501" s="43"/>
      <c r="K501" s="43"/>
      <c r="L501" s="47"/>
      <c r="M501" s="224"/>
      <c r="N501" s="225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20" t="s">
        <v>147</v>
      </c>
      <c r="AU501" s="20" t="s">
        <v>82</v>
      </c>
    </row>
    <row r="502" spans="1:65" s="2" customFormat="1" ht="16.5" customHeight="1">
      <c r="A502" s="41"/>
      <c r="B502" s="42"/>
      <c r="C502" s="208" t="s">
        <v>735</v>
      </c>
      <c r="D502" s="208" t="s">
        <v>140</v>
      </c>
      <c r="E502" s="209" t="s">
        <v>736</v>
      </c>
      <c r="F502" s="210" t="s">
        <v>737</v>
      </c>
      <c r="G502" s="211" t="s">
        <v>341</v>
      </c>
      <c r="H502" s="212">
        <v>1.805</v>
      </c>
      <c r="I502" s="213"/>
      <c r="J502" s="214">
        <f>ROUND(I502*H502,2)</f>
        <v>0</v>
      </c>
      <c r="K502" s="210" t="s">
        <v>144</v>
      </c>
      <c r="L502" s="47"/>
      <c r="M502" s="215" t="s">
        <v>19</v>
      </c>
      <c r="N502" s="216" t="s">
        <v>43</v>
      </c>
      <c r="O502" s="87"/>
      <c r="P502" s="217">
        <f>O502*H502</f>
        <v>0</v>
      </c>
      <c r="Q502" s="217">
        <v>0</v>
      </c>
      <c r="R502" s="217">
        <f>Q502*H502</f>
        <v>0</v>
      </c>
      <c r="S502" s="217">
        <v>0</v>
      </c>
      <c r="T502" s="218">
        <f>S502*H502</f>
        <v>0</v>
      </c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R502" s="219" t="s">
        <v>256</v>
      </c>
      <c r="AT502" s="219" t="s">
        <v>140</v>
      </c>
      <c r="AU502" s="219" t="s">
        <v>82</v>
      </c>
      <c r="AY502" s="20" t="s">
        <v>137</v>
      </c>
      <c r="BE502" s="220">
        <f>IF(N502="základní",J502,0)</f>
        <v>0</v>
      </c>
      <c r="BF502" s="220">
        <f>IF(N502="snížená",J502,0)</f>
        <v>0</v>
      </c>
      <c r="BG502" s="220">
        <f>IF(N502="zákl. přenesená",J502,0)</f>
        <v>0</v>
      </c>
      <c r="BH502" s="220">
        <f>IF(N502="sníž. přenesená",J502,0)</f>
        <v>0</v>
      </c>
      <c r="BI502" s="220">
        <f>IF(N502="nulová",J502,0)</f>
        <v>0</v>
      </c>
      <c r="BJ502" s="20" t="s">
        <v>80</v>
      </c>
      <c r="BK502" s="220">
        <f>ROUND(I502*H502,2)</f>
        <v>0</v>
      </c>
      <c r="BL502" s="20" t="s">
        <v>256</v>
      </c>
      <c r="BM502" s="219" t="s">
        <v>738</v>
      </c>
    </row>
    <row r="503" spans="1:47" s="2" customFormat="1" ht="12">
      <c r="A503" s="41"/>
      <c r="B503" s="42"/>
      <c r="C503" s="43"/>
      <c r="D503" s="221" t="s">
        <v>147</v>
      </c>
      <c r="E503" s="43"/>
      <c r="F503" s="222" t="s">
        <v>739</v>
      </c>
      <c r="G503" s="43"/>
      <c r="H503" s="43"/>
      <c r="I503" s="223"/>
      <c r="J503" s="43"/>
      <c r="K503" s="43"/>
      <c r="L503" s="47"/>
      <c r="M503" s="224"/>
      <c r="N503" s="225"/>
      <c r="O503" s="87"/>
      <c r="P503" s="87"/>
      <c r="Q503" s="87"/>
      <c r="R503" s="87"/>
      <c r="S503" s="87"/>
      <c r="T503" s="88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T503" s="20" t="s">
        <v>147</v>
      </c>
      <c r="AU503" s="20" t="s">
        <v>82</v>
      </c>
    </row>
    <row r="504" spans="1:65" s="2" customFormat="1" ht="16.5" customHeight="1">
      <c r="A504" s="41"/>
      <c r="B504" s="42"/>
      <c r="C504" s="208" t="s">
        <v>740</v>
      </c>
      <c r="D504" s="208" t="s">
        <v>140</v>
      </c>
      <c r="E504" s="209" t="s">
        <v>741</v>
      </c>
      <c r="F504" s="210" t="s">
        <v>742</v>
      </c>
      <c r="G504" s="211" t="s">
        <v>341</v>
      </c>
      <c r="H504" s="212">
        <v>1.805</v>
      </c>
      <c r="I504" s="213"/>
      <c r="J504" s="214">
        <f>ROUND(I504*H504,2)</f>
        <v>0</v>
      </c>
      <c r="K504" s="210" t="s">
        <v>144</v>
      </c>
      <c r="L504" s="47"/>
      <c r="M504" s="215" t="s">
        <v>19</v>
      </c>
      <c r="N504" s="216" t="s">
        <v>43</v>
      </c>
      <c r="O504" s="87"/>
      <c r="P504" s="217">
        <f>O504*H504</f>
        <v>0</v>
      </c>
      <c r="Q504" s="217">
        <v>0</v>
      </c>
      <c r="R504" s="217">
        <f>Q504*H504</f>
        <v>0</v>
      </c>
      <c r="S504" s="217">
        <v>0</v>
      </c>
      <c r="T504" s="218">
        <f>S504*H504</f>
        <v>0</v>
      </c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R504" s="219" t="s">
        <v>256</v>
      </c>
      <c r="AT504" s="219" t="s">
        <v>140</v>
      </c>
      <c r="AU504" s="219" t="s">
        <v>82</v>
      </c>
      <c r="AY504" s="20" t="s">
        <v>137</v>
      </c>
      <c r="BE504" s="220">
        <f>IF(N504="základní",J504,0)</f>
        <v>0</v>
      </c>
      <c r="BF504" s="220">
        <f>IF(N504="snížená",J504,0)</f>
        <v>0</v>
      </c>
      <c r="BG504" s="220">
        <f>IF(N504="zákl. přenesená",J504,0)</f>
        <v>0</v>
      </c>
      <c r="BH504" s="220">
        <f>IF(N504="sníž. přenesená",J504,0)</f>
        <v>0</v>
      </c>
      <c r="BI504" s="220">
        <f>IF(N504="nulová",J504,0)</f>
        <v>0</v>
      </c>
      <c r="BJ504" s="20" t="s">
        <v>80</v>
      </c>
      <c r="BK504" s="220">
        <f>ROUND(I504*H504,2)</f>
        <v>0</v>
      </c>
      <c r="BL504" s="20" t="s">
        <v>256</v>
      </c>
      <c r="BM504" s="219" t="s">
        <v>743</v>
      </c>
    </row>
    <row r="505" spans="1:47" s="2" customFormat="1" ht="12">
      <c r="A505" s="41"/>
      <c r="B505" s="42"/>
      <c r="C505" s="43"/>
      <c r="D505" s="221" t="s">
        <v>147</v>
      </c>
      <c r="E505" s="43"/>
      <c r="F505" s="222" t="s">
        <v>744</v>
      </c>
      <c r="G505" s="43"/>
      <c r="H505" s="43"/>
      <c r="I505" s="223"/>
      <c r="J505" s="43"/>
      <c r="K505" s="43"/>
      <c r="L505" s="47"/>
      <c r="M505" s="224"/>
      <c r="N505" s="225"/>
      <c r="O505" s="87"/>
      <c r="P505" s="87"/>
      <c r="Q505" s="87"/>
      <c r="R505" s="87"/>
      <c r="S505" s="87"/>
      <c r="T505" s="88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T505" s="20" t="s">
        <v>147</v>
      </c>
      <c r="AU505" s="20" t="s">
        <v>82</v>
      </c>
    </row>
    <row r="506" spans="1:63" s="12" customFormat="1" ht="22.8" customHeight="1">
      <c r="A506" s="12"/>
      <c r="B506" s="192"/>
      <c r="C506" s="193"/>
      <c r="D506" s="194" t="s">
        <v>71</v>
      </c>
      <c r="E506" s="206" t="s">
        <v>745</v>
      </c>
      <c r="F506" s="206" t="s">
        <v>746</v>
      </c>
      <c r="G506" s="193"/>
      <c r="H506" s="193"/>
      <c r="I506" s="196"/>
      <c r="J506" s="207">
        <f>BK506</f>
        <v>0</v>
      </c>
      <c r="K506" s="193"/>
      <c r="L506" s="198"/>
      <c r="M506" s="199"/>
      <c r="N506" s="200"/>
      <c r="O506" s="200"/>
      <c r="P506" s="201">
        <f>SUM(P507:P523)</f>
        <v>0</v>
      </c>
      <c r="Q506" s="200"/>
      <c r="R506" s="201">
        <f>SUM(R507:R523)</f>
        <v>0.05001163715</v>
      </c>
      <c r="S506" s="200"/>
      <c r="T506" s="202">
        <f>SUM(T507:T523)</f>
        <v>0.6986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3" t="s">
        <v>82</v>
      </c>
      <c r="AT506" s="204" t="s">
        <v>71</v>
      </c>
      <c r="AU506" s="204" t="s">
        <v>80</v>
      </c>
      <c r="AY506" s="203" t="s">
        <v>137</v>
      </c>
      <c r="BK506" s="205">
        <f>SUM(BK507:BK523)</f>
        <v>0</v>
      </c>
    </row>
    <row r="507" spans="1:65" s="2" customFormat="1" ht="16.5" customHeight="1">
      <c r="A507" s="41"/>
      <c r="B507" s="42"/>
      <c r="C507" s="208" t="s">
        <v>747</v>
      </c>
      <c r="D507" s="208" t="s">
        <v>140</v>
      </c>
      <c r="E507" s="209" t="s">
        <v>748</v>
      </c>
      <c r="F507" s="210" t="s">
        <v>749</v>
      </c>
      <c r="G507" s="211" t="s">
        <v>157</v>
      </c>
      <c r="H507" s="212">
        <v>34.93</v>
      </c>
      <c r="I507" s="213"/>
      <c r="J507" s="214">
        <f>ROUND(I507*H507,2)</f>
        <v>0</v>
      </c>
      <c r="K507" s="210" t="s">
        <v>144</v>
      </c>
      <c r="L507" s="47"/>
      <c r="M507" s="215" t="s">
        <v>19</v>
      </c>
      <c r="N507" s="216" t="s">
        <v>43</v>
      </c>
      <c r="O507" s="87"/>
      <c r="P507" s="217">
        <f>O507*H507</f>
        <v>0</v>
      </c>
      <c r="Q507" s="217">
        <v>0</v>
      </c>
      <c r="R507" s="217">
        <f>Q507*H507</f>
        <v>0</v>
      </c>
      <c r="S507" s="217">
        <v>0.02</v>
      </c>
      <c r="T507" s="218">
        <f>S507*H507</f>
        <v>0.6986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19" t="s">
        <v>256</v>
      </c>
      <c r="AT507" s="219" t="s">
        <v>140</v>
      </c>
      <c r="AU507" s="219" t="s">
        <v>82</v>
      </c>
      <c r="AY507" s="20" t="s">
        <v>137</v>
      </c>
      <c r="BE507" s="220">
        <f>IF(N507="základní",J507,0)</f>
        <v>0</v>
      </c>
      <c r="BF507" s="220">
        <f>IF(N507="snížená",J507,0)</f>
        <v>0</v>
      </c>
      <c r="BG507" s="220">
        <f>IF(N507="zákl. přenesená",J507,0)</f>
        <v>0</v>
      </c>
      <c r="BH507" s="220">
        <f>IF(N507="sníž. přenesená",J507,0)</f>
        <v>0</v>
      </c>
      <c r="BI507" s="220">
        <f>IF(N507="nulová",J507,0)</f>
        <v>0</v>
      </c>
      <c r="BJ507" s="20" t="s">
        <v>80</v>
      </c>
      <c r="BK507" s="220">
        <f>ROUND(I507*H507,2)</f>
        <v>0</v>
      </c>
      <c r="BL507" s="20" t="s">
        <v>256</v>
      </c>
      <c r="BM507" s="219" t="s">
        <v>750</v>
      </c>
    </row>
    <row r="508" spans="1:47" s="2" customFormat="1" ht="12">
      <c r="A508" s="41"/>
      <c r="B508" s="42"/>
      <c r="C508" s="43"/>
      <c r="D508" s="221" t="s">
        <v>147</v>
      </c>
      <c r="E508" s="43"/>
      <c r="F508" s="222" t="s">
        <v>749</v>
      </c>
      <c r="G508" s="43"/>
      <c r="H508" s="43"/>
      <c r="I508" s="223"/>
      <c r="J508" s="43"/>
      <c r="K508" s="43"/>
      <c r="L508" s="47"/>
      <c r="M508" s="224"/>
      <c r="N508" s="225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20" t="s">
        <v>147</v>
      </c>
      <c r="AU508" s="20" t="s">
        <v>82</v>
      </c>
    </row>
    <row r="509" spans="1:51" s="14" customFormat="1" ht="12">
      <c r="A509" s="14"/>
      <c r="B509" s="236"/>
      <c r="C509" s="237"/>
      <c r="D509" s="221" t="s">
        <v>149</v>
      </c>
      <c r="E509" s="238" t="s">
        <v>19</v>
      </c>
      <c r="F509" s="239" t="s">
        <v>751</v>
      </c>
      <c r="G509" s="237"/>
      <c r="H509" s="240">
        <v>32.83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6" t="s">
        <v>149</v>
      </c>
      <c r="AU509" s="246" t="s">
        <v>82</v>
      </c>
      <c r="AV509" s="14" t="s">
        <v>82</v>
      </c>
      <c r="AW509" s="14" t="s">
        <v>33</v>
      </c>
      <c r="AX509" s="14" t="s">
        <v>72</v>
      </c>
      <c r="AY509" s="246" t="s">
        <v>137</v>
      </c>
    </row>
    <row r="510" spans="1:51" s="14" customFormat="1" ht="12">
      <c r="A510" s="14"/>
      <c r="B510" s="236"/>
      <c r="C510" s="237"/>
      <c r="D510" s="221" t="s">
        <v>149</v>
      </c>
      <c r="E510" s="238" t="s">
        <v>19</v>
      </c>
      <c r="F510" s="239" t="s">
        <v>752</v>
      </c>
      <c r="G510" s="237"/>
      <c r="H510" s="240">
        <v>2.1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6" t="s">
        <v>149</v>
      </c>
      <c r="AU510" s="246" t="s">
        <v>82</v>
      </c>
      <c r="AV510" s="14" t="s">
        <v>82</v>
      </c>
      <c r="AW510" s="14" t="s">
        <v>33</v>
      </c>
      <c r="AX510" s="14" t="s">
        <v>72</v>
      </c>
      <c r="AY510" s="246" t="s">
        <v>137</v>
      </c>
    </row>
    <row r="511" spans="1:51" s="15" customFormat="1" ht="12">
      <c r="A511" s="15"/>
      <c r="B511" s="247"/>
      <c r="C511" s="248"/>
      <c r="D511" s="221" t="s">
        <v>149</v>
      </c>
      <c r="E511" s="249" t="s">
        <v>19</v>
      </c>
      <c r="F511" s="250" t="s">
        <v>154</v>
      </c>
      <c r="G511" s="248"/>
      <c r="H511" s="251">
        <v>34.93</v>
      </c>
      <c r="I511" s="252"/>
      <c r="J511" s="248"/>
      <c r="K511" s="248"/>
      <c r="L511" s="253"/>
      <c r="M511" s="254"/>
      <c r="N511" s="255"/>
      <c r="O511" s="255"/>
      <c r="P511" s="255"/>
      <c r="Q511" s="255"/>
      <c r="R511" s="255"/>
      <c r="S511" s="255"/>
      <c r="T511" s="256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57" t="s">
        <v>149</v>
      </c>
      <c r="AU511" s="257" t="s">
        <v>82</v>
      </c>
      <c r="AV511" s="15" t="s">
        <v>145</v>
      </c>
      <c r="AW511" s="15" t="s">
        <v>33</v>
      </c>
      <c r="AX511" s="15" t="s">
        <v>80</v>
      </c>
      <c r="AY511" s="257" t="s">
        <v>137</v>
      </c>
    </row>
    <row r="512" spans="1:65" s="2" customFormat="1" ht="16.5" customHeight="1">
      <c r="A512" s="41"/>
      <c r="B512" s="42"/>
      <c r="C512" s="208" t="s">
        <v>753</v>
      </c>
      <c r="D512" s="208" t="s">
        <v>140</v>
      </c>
      <c r="E512" s="209" t="s">
        <v>754</v>
      </c>
      <c r="F512" s="210" t="s">
        <v>755</v>
      </c>
      <c r="G512" s="211" t="s">
        <v>157</v>
      </c>
      <c r="H512" s="212">
        <v>2.1</v>
      </c>
      <c r="I512" s="213"/>
      <c r="J512" s="214">
        <f>ROUND(I512*H512,2)</f>
        <v>0</v>
      </c>
      <c r="K512" s="210" t="s">
        <v>144</v>
      </c>
      <c r="L512" s="47"/>
      <c r="M512" s="215" t="s">
        <v>19</v>
      </c>
      <c r="N512" s="216" t="s">
        <v>43</v>
      </c>
      <c r="O512" s="87"/>
      <c r="P512" s="217">
        <f>O512*H512</f>
        <v>0</v>
      </c>
      <c r="Q512" s="217">
        <v>5.5415E-06</v>
      </c>
      <c r="R512" s="217">
        <f>Q512*H512</f>
        <v>1.1637150000000001E-05</v>
      </c>
      <c r="S512" s="217">
        <v>0</v>
      </c>
      <c r="T512" s="218">
        <f>S512*H512</f>
        <v>0</v>
      </c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R512" s="219" t="s">
        <v>256</v>
      </c>
      <c r="AT512" s="219" t="s">
        <v>140</v>
      </c>
      <c r="AU512" s="219" t="s">
        <v>82</v>
      </c>
      <c r="AY512" s="20" t="s">
        <v>137</v>
      </c>
      <c r="BE512" s="220">
        <f>IF(N512="základní",J512,0)</f>
        <v>0</v>
      </c>
      <c r="BF512" s="220">
        <f>IF(N512="snížená",J512,0)</f>
        <v>0</v>
      </c>
      <c r="BG512" s="220">
        <f>IF(N512="zákl. přenesená",J512,0)</f>
        <v>0</v>
      </c>
      <c r="BH512" s="220">
        <f>IF(N512="sníž. přenesená",J512,0)</f>
        <v>0</v>
      </c>
      <c r="BI512" s="220">
        <f>IF(N512="nulová",J512,0)</f>
        <v>0</v>
      </c>
      <c r="BJ512" s="20" t="s">
        <v>80</v>
      </c>
      <c r="BK512" s="220">
        <f>ROUND(I512*H512,2)</f>
        <v>0</v>
      </c>
      <c r="BL512" s="20" t="s">
        <v>256</v>
      </c>
      <c r="BM512" s="219" t="s">
        <v>756</v>
      </c>
    </row>
    <row r="513" spans="1:47" s="2" customFormat="1" ht="12">
      <c r="A513" s="41"/>
      <c r="B513" s="42"/>
      <c r="C513" s="43"/>
      <c r="D513" s="221" t="s">
        <v>147</v>
      </c>
      <c r="E513" s="43"/>
      <c r="F513" s="222" t="s">
        <v>757</v>
      </c>
      <c r="G513" s="43"/>
      <c r="H513" s="43"/>
      <c r="I513" s="223"/>
      <c r="J513" s="43"/>
      <c r="K513" s="43"/>
      <c r="L513" s="47"/>
      <c r="M513" s="224"/>
      <c r="N513" s="225"/>
      <c r="O513" s="87"/>
      <c r="P513" s="87"/>
      <c r="Q513" s="87"/>
      <c r="R513" s="87"/>
      <c r="S513" s="87"/>
      <c r="T513" s="88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T513" s="20" t="s">
        <v>147</v>
      </c>
      <c r="AU513" s="20" t="s">
        <v>82</v>
      </c>
    </row>
    <row r="514" spans="1:51" s="14" customFormat="1" ht="12">
      <c r="A514" s="14"/>
      <c r="B514" s="236"/>
      <c r="C514" s="237"/>
      <c r="D514" s="221" t="s">
        <v>149</v>
      </c>
      <c r="E514" s="238" t="s">
        <v>19</v>
      </c>
      <c r="F514" s="239" t="s">
        <v>758</v>
      </c>
      <c r="G514" s="237"/>
      <c r="H514" s="240">
        <v>2.1</v>
      </c>
      <c r="I514" s="241"/>
      <c r="J514" s="237"/>
      <c r="K514" s="237"/>
      <c r="L514" s="242"/>
      <c r="M514" s="243"/>
      <c r="N514" s="244"/>
      <c r="O514" s="244"/>
      <c r="P514" s="244"/>
      <c r="Q514" s="244"/>
      <c r="R514" s="244"/>
      <c r="S514" s="244"/>
      <c r="T514" s="24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6" t="s">
        <v>149</v>
      </c>
      <c r="AU514" s="246" t="s">
        <v>82</v>
      </c>
      <c r="AV514" s="14" t="s">
        <v>82</v>
      </c>
      <c r="AW514" s="14" t="s">
        <v>33</v>
      </c>
      <c r="AX514" s="14" t="s">
        <v>72</v>
      </c>
      <c r="AY514" s="246" t="s">
        <v>137</v>
      </c>
    </row>
    <row r="515" spans="1:51" s="15" customFormat="1" ht="12">
      <c r="A515" s="15"/>
      <c r="B515" s="247"/>
      <c r="C515" s="248"/>
      <c r="D515" s="221" t="s">
        <v>149</v>
      </c>
      <c r="E515" s="249" t="s">
        <v>19</v>
      </c>
      <c r="F515" s="250" t="s">
        <v>154</v>
      </c>
      <c r="G515" s="248"/>
      <c r="H515" s="251">
        <v>2.1</v>
      </c>
      <c r="I515" s="252"/>
      <c r="J515" s="248"/>
      <c r="K515" s="248"/>
      <c r="L515" s="253"/>
      <c r="M515" s="254"/>
      <c r="N515" s="255"/>
      <c r="O515" s="255"/>
      <c r="P515" s="255"/>
      <c r="Q515" s="255"/>
      <c r="R515" s="255"/>
      <c r="S515" s="255"/>
      <c r="T515" s="256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7" t="s">
        <v>149</v>
      </c>
      <c r="AU515" s="257" t="s">
        <v>82</v>
      </c>
      <c r="AV515" s="15" t="s">
        <v>145</v>
      </c>
      <c r="AW515" s="15" t="s">
        <v>33</v>
      </c>
      <c r="AX515" s="15" t="s">
        <v>80</v>
      </c>
      <c r="AY515" s="257" t="s">
        <v>137</v>
      </c>
    </row>
    <row r="516" spans="1:65" s="2" customFormat="1" ht="12">
      <c r="A516" s="41"/>
      <c r="B516" s="42"/>
      <c r="C516" s="208" t="s">
        <v>759</v>
      </c>
      <c r="D516" s="208" t="s">
        <v>140</v>
      </c>
      <c r="E516" s="209" t="s">
        <v>760</v>
      </c>
      <c r="F516" s="210" t="s">
        <v>761</v>
      </c>
      <c r="G516" s="211" t="s">
        <v>201</v>
      </c>
      <c r="H516" s="212">
        <v>7</v>
      </c>
      <c r="I516" s="213"/>
      <c r="J516" s="214">
        <f>ROUND(I516*H516,2)</f>
        <v>0</v>
      </c>
      <c r="K516" s="210" t="s">
        <v>172</v>
      </c>
      <c r="L516" s="47"/>
      <c r="M516" s="215" t="s">
        <v>19</v>
      </c>
      <c r="N516" s="216" t="s">
        <v>43</v>
      </c>
      <c r="O516" s="87"/>
      <c r="P516" s="217">
        <f>O516*H516</f>
        <v>0</v>
      </c>
      <c r="Q516" s="217">
        <v>0.005</v>
      </c>
      <c r="R516" s="217">
        <f>Q516*H516</f>
        <v>0.035</v>
      </c>
      <c r="S516" s="217">
        <v>0</v>
      </c>
      <c r="T516" s="218">
        <f>S516*H516</f>
        <v>0</v>
      </c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R516" s="219" t="s">
        <v>145</v>
      </c>
      <c r="AT516" s="219" t="s">
        <v>140</v>
      </c>
      <c r="AU516" s="219" t="s">
        <v>82</v>
      </c>
      <c r="AY516" s="20" t="s">
        <v>137</v>
      </c>
      <c r="BE516" s="220">
        <f>IF(N516="základní",J516,0)</f>
        <v>0</v>
      </c>
      <c r="BF516" s="220">
        <f>IF(N516="snížená",J516,0)</f>
        <v>0</v>
      </c>
      <c r="BG516" s="220">
        <f>IF(N516="zákl. přenesená",J516,0)</f>
        <v>0</v>
      </c>
      <c r="BH516" s="220">
        <f>IF(N516="sníž. přenesená",J516,0)</f>
        <v>0</v>
      </c>
      <c r="BI516" s="220">
        <f>IF(N516="nulová",J516,0)</f>
        <v>0</v>
      </c>
      <c r="BJ516" s="20" t="s">
        <v>80</v>
      </c>
      <c r="BK516" s="220">
        <f>ROUND(I516*H516,2)</f>
        <v>0</v>
      </c>
      <c r="BL516" s="20" t="s">
        <v>145</v>
      </c>
      <c r="BM516" s="219" t="s">
        <v>762</v>
      </c>
    </row>
    <row r="517" spans="1:47" s="2" customFormat="1" ht="12">
      <c r="A517" s="41"/>
      <c r="B517" s="42"/>
      <c r="C517" s="43"/>
      <c r="D517" s="221" t="s">
        <v>147</v>
      </c>
      <c r="E517" s="43"/>
      <c r="F517" s="222" t="s">
        <v>761</v>
      </c>
      <c r="G517" s="43"/>
      <c r="H517" s="43"/>
      <c r="I517" s="223"/>
      <c r="J517" s="43"/>
      <c r="K517" s="43"/>
      <c r="L517" s="47"/>
      <c r="M517" s="224"/>
      <c r="N517" s="225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20" t="s">
        <v>147</v>
      </c>
      <c r="AU517" s="20" t="s">
        <v>82</v>
      </c>
    </row>
    <row r="518" spans="1:65" s="2" customFormat="1" ht="16.5" customHeight="1">
      <c r="A518" s="41"/>
      <c r="B518" s="42"/>
      <c r="C518" s="258" t="s">
        <v>763</v>
      </c>
      <c r="D518" s="258" t="s">
        <v>184</v>
      </c>
      <c r="E518" s="259" t="s">
        <v>764</v>
      </c>
      <c r="F518" s="260" t="s">
        <v>765</v>
      </c>
      <c r="G518" s="261" t="s">
        <v>201</v>
      </c>
      <c r="H518" s="262">
        <v>1</v>
      </c>
      <c r="I518" s="263"/>
      <c r="J518" s="264">
        <f>ROUND(I518*H518,2)</f>
        <v>0</v>
      </c>
      <c r="K518" s="260" t="s">
        <v>172</v>
      </c>
      <c r="L518" s="265"/>
      <c r="M518" s="266" t="s">
        <v>19</v>
      </c>
      <c r="N518" s="267" t="s">
        <v>43</v>
      </c>
      <c r="O518" s="87"/>
      <c r="P518" s="217">
        <f>O518*H518</f>
        <v>0</v>
      </c>
      <c r="Q518" s="217">
        <v>0.015</v>
      </c>
      <c r="R518" s="217">
        <f>Q518*H518</f>
        <v>0.015</v>
      </c>
      <c r="S518" s="217">
        <v>0</v>
      </c>
      <c r="T518" s="218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19" t="s">
        <v>188</v>
      </c>
      <c r="AT518" s="219" t="s">
        <v>184</v>
      </c>
      <c r="AU518" s="219" t="s">
        <v>82</v>
      </c>
      <c r="AY518" s="20" t="s">
        <v>137</v>
      </c>
      <c r="BE518" s="220">
        <f>IF(N518="základní",J518,0)</f>
        <v>0</v>
      </c>
      <c r="BF518" s="220">
        <f>IF(N518="snížená",J518,0)</f>
        <v>0</v>
      </c>
      <c r="BG518" s="220">
        <f>IF(N518="zákl. přenesená",J518,0)</f>
        <v>0</v>
      </c>
      <c r="BH518" s="220">
        <f>IF(N518="sníž. přenesená",J518,0)</f>
        <v>0</v>
      </c>
      <c r="BI518" s="220">
        <f>IF(N518="nulová",J518,0)</f>
        <v>0</v>
      </c>
      <c r="BJ518" s="20" t="s">
        <v>80</v>
      </c>
      <c r="BK518" s="220">
        <f>ROUND(I518*H518,2)</f>
        <v>0</v>
      </c>
      <c r="BL518" s="20" t="s">
        <v>145</v>
      </c>
      <c r="BM518" s="219" t="s">
        <v>766</v>
      </c>
    </row>
    <row r="519" spans="1:47" s="2" customFormat="1" ht="12">
      <c r="A519" s="41"/>
      <c r="B519" s="42"/>
      <c r="C519" s="43"/>
      <c r="D519" s="221" t="s">
        <v>147</v>
      </c>
      <c r="E519" s="43"/>
      <c r="F519" s="222" t="s">
        <v>765</v>
      </c>
      <c r="G519" s="43"/>
      <c r="H519" s="43"/>
      <c r="I519" s="223"/>
      <c r="J519" s="43"/>
      <c r="K519" s="43"/>
      <c r="L519" s="47"/>
      <c r="M519" s="224"/>
      <c r="N519" s="225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20" t="s">
        <v>147</v>
      </c>
      <c r="AU519" s="20" t="s">
        <v>82</v>
      </c>
    </row>
    <row r="520" spans="1:65" s="2" customFormat="1" ht="16.5" customHeight="1">
      <c r="A520" s="41"/>
      <c r="B520" s="42"/>
      <c r="C520" s="208" t="s">
        <v>767</v>
      </c>
      <c r="D520" s="208" t="s">
        <v>140</v>
      </c>
      <c r="E520" s="209" t="s">
        <v>768</v>
      </c>
      <c r="F520" s="210" t="s">
        <v>769</v>
      </c>
      <c r="G520" s="211" t="s">
        <v>341</v>
      </c>
      <c r="H520" s="212">
        <v>0.05</v>
      </c>
      <c r="I520" s="213"/>
      <c r="J520" s="214">
        <f>ROUND(I520*H520,2)</f>
        <v>0</v>
      </c>
      <c r="K520" s="210" t="s">
        <v>144</v>
      </c>
      <c r="L520" s="47"/>
      <c r="M520" s="215" t="s">
        <v>19</v>
      </c>
      <c r="N520" s="216" t="s">
        <v>43</v>
      </c>
      <c r="O520" s="87"/>
      <c r="P520" s="217">
        <f>O520*H520</f>
        <v>0</v>
      </c>
      <c r="Q520" s="217">
        <v>0</v>
      </c>
      <c r="R520" s="217">
        <f>Q520*H520</f>
        <v>0</v>
      </c>
      <c r="S520" s="217">
        <v>0</v>
      </c>
      <c r="T520" s="218">
        <f>S520*H520</f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R520" s="219" t="s">
        <v>256</v>
      </c>
      <c r="AT520" s="219" t="s">
        <v>140</v>
      </c>
      <c r="AU520" s="219" t="s">
        <v>82</v>
      </c>
      <c r="AY520" s="20" t="s">
        <v>137</v>
      </c>
      <c r="BE520" s="220">
        <f>IF(N520="základní",J520,0)</f>
        <v>0</v>
      </c>
      <c r="BF520" s="220">
        <f>IF(N520="snížená",J520,0)</f>
        <v>0</v>
      </c>
      <c r="BG520" s="220">
        <f>IF(N520="zákl. přenesená",J520,0)</f>
        <v>0</v>
      </c>
      <c r="BH520" s="220">
        <f>IF(N520="sníž. přenesená",J520,0)</f>
        <v>0</v>
      </c>
      <c r="BI520" s="220">
        <f>IF(N520="nulová",J520,0)</f>
        <v>0</v>
      </c>
      <c r="BJ520" s="20" t="s">
        <v>80</v>
      </c>
      <c r="BK520" s="220">
        <f>ROUND(I520*H520,2)</f>
        <v>0</v>
      </c>
      <c r="BL520" s="20" t="s">
        <v>256</v>
      </c>
      <c r="BM520" s="219" t="s">
        <v>770</v>
      </c>
    </row>
    <row r="521" spans="1:47" s="2" customFormat="1" ht="12">
      <c r="A521" s="41"/>
      <c r="B521" s="42"/>
      <c r="C521" s="43"/>
      <c r="D521" s="221" t="s">
        <v>147</v>
      </c>
      <c r="E521" s="43"/>
      <c r="F521" s="222" t="s">
        <v>771</v>
      </c>
      <c r="G521" s="43"/>
      <c r="H521" s="43"/>
      <c r="I521" s="223"/>
      <c r="J521" s="43"/>
      <c r="K521" s="43"/>
      <c r="L521" s="47"/>
      <c r="M521" s="224"/>
      <c r="N521" s="225"/>
      <c r="O521" s="87"/>
      <c r="P521" s="87"/>
      <c r="Q521" s="87"/>
      <c r="R521" s="87"/>
      <c r="S521" s="87"/>
      <c r="T521" s="88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T521" s="20" t="s">
        <v>147</v>
      </c>
      <c r="AU521" s="20" t="s">
        <v>82</v>
      </c>
    </row>
    <row r="522" spans="1:65" s="2" customFormat="1" ht="16.5" customHeight="1">
      <c r="A522" s="41"/>
      <c r="B522" s="42"/>
      <c r="C522" s="208" t="s">
        <v>772</v>
      </c>
      <c r="D522" s="208" t="s">
        <v>140</v>
      </c>
      <c r="E522" s="209" t="s">
        <v>773</v>
      </c>
      <c r="F522" s="210" t="s">
        <v>774</v>
      </c>
      <c r="G522" s="211" t="s">
        <v>341</v>
      </c>
      <c r="H522" s="212">
        <v>0.05</v>
      </c>
      <c r="I522" s="213"/>
      <c r="J522" s="214">
        <f>ROUND(I522*H522,2)</f>
        <v>0</v>
      </c>
      <c r="K522" s="210" t="s">
        <v>144</v>
      </c>
      <c r="L522" s="47"/>
      <c r="M522" s="215" t="s">
        <v>19</v>
      </c>
      <c r="N522" s="216" t="s">
        <v>43</v>
      </c>
      <c r="O522" s="87"/>
      <c r="P522" s="217">
        <f>O522*H522</f>
        <v>0</v>
      </c>
      <c r="Q522" s="217">
        <v>0</v>
      </c>
      <c r="R522" s="217">
        <f>Q522*H522</f>
        <v>0</v>
      </c>
      <c r="S522" s="217">
        <v>0</v>
      </c>
      <c r="T522" s="218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19" t="s">
        <v>256</v>
      </c>
      <c r="AT522" s="219" t="s">
        <v>140</v>
      </c>
      <c r="AU522" s="219" t="s">
        <v>82</v>
      </c>
      <c r="AY522" s="20" t="s">
        <v>137</v>
      </c>
      <c r="BE522" s="220">
        <f>IF(N522="základní",J522,0)</f>
        <v>0</v>
      </c>
      <c r="BF522" s="220">
        <f>IF(N522="snížená",J522,0)</f>
        <v>0</v>
      </c>
      <c r="BG522" s="220">
        <f>IF(N522="zákl. přenesená",J522,0)</f>
        <v>0</v>
      </c>
      <c r="BH522" s="220">
        <f>IF(N522="sníž. přenesená",J522,0)</f>
        <v>0</v>
      </c>
      <c r="BI522" s="220">
        <f>IF(N522="nulová",J522,0)</f>
        <v>0</v>
      </c>
      <c r="BJ522" s="20" t="s">
        <v>80</v>
      </c>
      <c r="BK522" s="220">
        <f>ROUND(I522*H522,2)</f>
        <v>0</v>
      </c>
      <c r="BL522" s="20" t="s">
        <v>256</v>
      </c>
      <c r="BM522" s="219" t="s">
        <v>775</v>
      </c>
    </row>
    <row r="523" spans="1:47" s="2" customFormat="1" ht="12">
      <c r="A523" s="41"/>
      <c r="B523" s="42"/>
      <c r="C523" s="43"/>
      <c r="D523" s="221" t="s">
        <v>147</v>
      </c>
      <c r="E523" s="43"/>
      <c r="F523" s="222" t="s">
        <v>776</v>
      </c>
      <c r="G523" s="43"/>
      <c r="H523" s="43"/>
      <c r="I523" s="223"/>
      <c r="J523" s="43"/>
      <c r="K523" s="43"/>
      <c r="L523" s="47"/>
      <c r="M523" s="224"/>
      <c r="N523" s="225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20" t="s">
        <v>147</v>
      </c>
      <c r="AU523" s="20" t="s">
        <v>82</v>
      </c>
    </row>
    <row r="524" spans="1:63" s="12" customFormat="1" ht="22.8" customHeight="1">
      <c r="A524" s="12"/>
      <c r="B524" s="192"/>
      <c r="C524" s="193"/>
      <c r="D524" s="194" t="s">
        <v>71</v>
      </c>
      <c r="E524" s="206" t="s">
        <v>777</v>
      </c>
      <c r="F524" s="206" t="s">
        <v>778</v>
      </c>
      <c r="G524" s="193"/>
      <c r="H524" s="193"/>
      <c r="I524" s="196"/>
      <c r="J524" s="207">
        <f>BK524</f>
        <v>0</v>
      </c>
      <c r="K524" s="193"/>
      <c r="L524" s="198"/>
      <c r="M524" s="199"/>
      <c r="N524" s="200"/>
      <c r="O524" s="200"/>
      <c r="P524" s="201">
        <f>SUM(P525:P529)</f>
        <v>0</v>
      </c>
      <c r="Q524" s="200"/>
      <c r="R524" s="201">
        <f>SUM(R525:R529)</f>
        <v>0</v>
      </c>
      <c r="S524" s="200"/>
      <c r="T524" s="202">
        <f>SUM(T525:T529)</f>
        <v>0.11424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3" t="s">
        <v>82</v>
      </c>
      <c r="AT524" s="204" t="s">
        <v>71</v>
      </c>
      <c r="AU524" s="204" t="s">
        <v>80</v>
      </c>
      <c r="AY524" s="203" t="s">
        <v>137</v>
      </c>
      <c r="BK524" s="205">
        <f>SUM(BK525:BK529)</f>
        <v>0</v>
      </c>
    </row>
    <row r="525" spans="1:65" s="2" customFormat="1" ht="16.5" customHeight="1">
      <c r="A525" s="41"/>
      <c r="B525" s="42"/>
      <c r="C525" s="208" t="s">
        <v>779</v>
      </c>
      <c r="D525" s="208" t="s">
        <v>140</v>
      </c>
      <c r="E525" s="209" t="s">
        <v>780</v>
      </c>
      <c r="F525" s="210" t="s">
        <v>781</v>
      </c>
      <c r="G525" s="211" t="s">
        <v>157</v>
      </c>
      <c r="H525" s="212">
        <v>4.2</v>
      </c>
      <c r="I525" s="213"/>
      <c r="J525" s="214">
        <f>ROUND(I525*H525,2)</f>
        <v>0</v>
      </c>
      <c r="K525" s="210" t="s">
        <v>144</v>
      </c>
      <c r="L525" s="47"/>
      <c r="M525" s="215" t="s">
        <v>19</v>
      </c>
      <c r="N525" s="216" t="s">
        <v>43</v>
      </c>
      <c r="O525" s="87"/>
      <c r="P525" s="217">
        <f>O525*H525</f>
        <v>0</v>
      </c>
      <c r="Q525" s="217">
        <v>0</v>
      </c>
      <c r="R525" s="217">
        <f>Q525*H525</f>
        <v>0</v>
      </c>
      <c r="S525" s="217">
        <v>0.0272</v>
      </c>
      <c r="T525" s="218">
        <f>S525*H525</f>
        <v>0.11424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19" t="s">
        <v>256</v>
      </c>
      <c r="AT525" s="219" t="s">
        <v>140</v>
      </c>
      <c r="AU525" s="219" t="s">
        <v>82</v>
      </c>
      <c r="AY525" s="20" t="s">
        <v>137</v>
      </c>
      <c r="BE525" s="220">
        <f>IF(N525="základní",J525,0)</f>
        <v>0</v>
      </c>
      <c r="BF525" s="220">
        <f>IF(N525="snížená",J525,0)</f>
        <v>0</v>
      </c>
      <c r="BG525" s="220">
        <f>IF(N525="zákl. přenesená",J525,0)</f>
        <v>0</v>
      </c>
      <c r="BH525" s="220">
        <f>IF(N525="sníž. přenesená",J525,0)</f>
        <v>0</v>
      </c>
      <c r="BI525" s="220">
        <f>IF(N525="nulová",J525,0)</f>
        <v>0</v>
      </c>
      <c r="BJ525" s="20" t="s">
        <v>80</v>
      </c>
      <c r="BK525" s="220">
        <f>ROUND(I525*H525,2)</f>
        <v>0</v>
      </c>
      <c r="BL525" s="20" t="s">
        <v>256</v>
      </c>
      <c r="BM525" s="219" t="s">
        <v>782</v>
      </c>
    </row>
    <row r="526" spans="1:47" s="2" customFormat="1" ht="12">
      <c r="A526" s="41"/>
      <c r="B526" s="42"/>
      <c r="C526" s="43"/>
      <c r="D526" s="221" t="s">
        <v>147</v>
      </c>
      <c r="E526" s="43"/>
      <c r="F526" s="222" t="s">
        <v>783</v>
      </c>
      <c r="G526" s="43"/>
      <c r="H526" s="43"/>
      <c r="I526" s="223"/>
      <c r="J526" s="43"/>
      <c r="K526" s="43"/>
      <c r="L526" s="47"/>
      <c r="M526" s="224"/>
      <c r="N526" s="225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T526" s="20" t="s">
        <v>147</v>
      </c>
      <c r="AU526" s="20" t="s">
        <v>82</v>
      </c>
    </row>
    <row r="527" spans="1:51" s="13" customFormat="1" ht="12">
      <c r="A527" s="13"/>
      <c r="B527" s="226"/>
      <c r="C527" s="227"/>
      <c r="D527" s="221" t="s">
        <v>149</v>
      </c>
      <c r="E527" s="228" t="s">
        <v>19</v>
      </c>
      <c r="F527" s="229" t="s">
        <v>784</v>
      </c>
      <c r="G527" s="227"/>
      <c r="H527" s="228" t="s">
        <v>19</v>
      </c>
      <c r="I527" s="230"/>
      <c r="J527" s="227"/>
      <c r="K527" s="227"/>
      <c r="L527" s="231"/>
      <c r="M527" s="232"/>
      <c r="N527" s="233"/>
      <c r="O527" s="233"/>
      <c r="P527" s="233"/>
      <c r="Q527" s="233"/>
      <c r="R527" s="233"/>
      <c r="S527" s="233"/>
      <c r="T527" s="23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5" t="s">
        <v>149</v>
      </c>
      <c r="AU527" s="235" t="s">
        <v>82</v>
      </c>
      <c r="AV527" s="13" t="s">
        <v>80</v>
      </c>
      <c r="AW527" s="13" t="s">
        <v>33</v>
      </c>
      <c r="AX527" s="13" t="s">
        <v>72</v>
      </c>
      <c r="AY527" s="235" t="s">
        <v>137</v>
      </c>
    </row>
    <row r="528" spans="1:51" s="14" customFormat="1" ht="12">
      <c r="A528" s="14"/>
      <c r="B528" s="236"/>
      <c r="C528" s="237"/>
      <c r="D528" s="221" t="s">
        <v>149</v>
      </c>
      <c r="E528" s="238" t="s">
        <v>19</v>
      </c>
      <c r="F528" s="239" t="s">
        <v>269</v>
      </c>
      <c r="G528" s="237"/>
      <c r="H528" s="240">
        <v>4.2</v>
      </c>
      <c r="I528" s="241"/>
      <c r="J528" s="237"/>
      <c r="K528" s="237"/>
      <c r="L528" s="242"/>
      <c r="M528" s="243"/>
      <c r="N528" s="244"/>
      <c r="O528" s="244"/>
      <c r="P528" s="244"/>
      <c r="Q528" s="244"/>
      <c r="R528" s="244"/>
      <c r="S528" s="244"/>
      <c r="T528" s="24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6" t="s">
        <v>149</v>
      </c>
      <c r="AU528" s="246" t="s">
        <v>82</v>
      </c>
      <c r="AV528" s="14" t="s">
        <v>82</v>
      </c>
      <c r="AW528" s="14" t="s">
        <v>33</v>
      </c>
      <c r="AX528" s="14" t="s">
        <v>72</v>
      </c>
      <c r="AY528" s="246" t="s">
        <v>137</v>
      </c>
    </row>
    <row r="529" spans="1:51" s="15" customFormat="1" ht="12">
      <c r="A529" s="15"/>
      <c r="B529" s="247"/>
      <c r="C529" s="248"/>
      <c r="D529" s="221" t="s">
        <v>149</v>
      </c>
      <c r="E529" s="249" t="s">
        <v>19</v>
      </c>
      <c r="F529" s="250" t="s">
        <v>154</v>
      </c>
      <c r="G529" s="248"/>
      <c r="H529" s="251">
        <v>4.2</v>
      </c>
      <c r="I529" s="252"/>
      <c r="J529" s="248"/>
      <c r="K529" s="248"/>
      <c r="L529" s="253"/>
      <c r="M529" s="254"/>
      <c r="N529" s="255"/>
      <c r="O529" s="255"/>
      <c r="P529" s="255"/>
      <c r="Q529" s="255"/>
      <c r="R529" s="255"/>
      <c r="S529" s="255"/>
      <c r="T529" s="256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7" t="s">
        <v>149</v>
      </c>
      <c r="AU529" s="257" t="s">
        <v>82</v>
      </c>
      <c r="AV529" s="15" t="s">
        <v>145</v>
      </c>
      <c r="AW529" s="15" t="s">
        <v>33</v>
      </c>
      <c r="AX529" s="15" t="s">
        <v>80</v>
      </c>
      <c r="AY529" s="257" t="s">
        <v>137</v>
      </c>
    </row>
    <row r="530" spans="1:63" s="12" customFormat="1" ht="22.8" customHeight="1">
      <c r="A530" s="12"/>
      <c r="B530" s="192"/>
      <c r="C530" s="193"/>
      <c r="D530" s="194" t="s">
        <v>71</v>
      </c>
      <c r="E530" s="206" t="s">
        <v>785</v>
      </c>
      <c r="F530" s="206" t="s">
        <v>786</v>
      </c>
      <c r="G530" s="193"/>
      <c r="H530" s="193"/>
      <c r="I530" s="196"/>
      <c r="J530" s="207">
        <f>BK530</f>
        <v>0</v>
      </c>
      <c r="K530" s="193"/>
      <c r="L530" s="198"/>
      <c r="M530" s="199"/>
      <c r="N530" s="200"/>
      <c r="O530" s="200"/>
      <c r="P530" s="201">
        <f>SUM(P531:P630)</f>
        <v>0</v>
      </c>
      <c r="Q530" s="200"/>
      <c r="R530" s="201">
        <f>SUM(R531:R630)</f>
        <v>0.07391991100000002</v>
      </c>
      <c r="S530" s="200"/>
      <c r="T530" s="202">
        <f>SUM(T531:T630)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203" t="s">
        <v>82</v>
      </c>
      <c r="AT530" s="204" t="s">
        <v>71</v>
      </c>
      <c r="AU530" s="204" t="s">
        <v>80</v>
      </c>
      <c r="AY530" s="203" t="s">
        <v>137</v>
      </c>
      <c r="BK530" s="205">
        <f>SUM(BK531:BK630)</f>
        <v>0</v>
      </c>
    </row>
    <row r="531" spans="1:65" s="2" customFormat="1" ht="16.5" customHeight="1">
      <c r="A531" s="41"/>
      <c r="B531" s="42"/>
      <c r="C531" s="208" t="s">
        <v>787</v>
      </c>
      <c r="D531" s="208" t="s">
        <v>140</v>
      </c>
      <c r="E531" s="209" t="s">
        <v>788</v>
      </c>
      <c r="F531" s="210" t="s">
        <v>789</v>
      </c>
      <c r="G531" s="211" t="s">
        <v>157</v>
      </c>
      <c r="H531" s="212">
        <v>2.1</v>
      </c>
      <c r="I531" s="213"/>
      <c r="J531" s="214">
        <f>ROUND(I531*H531,2)</f>
        <v>0</v>
      </c>
      <c r="K531" s="210" t="s">
        <v>144</v>
      </c>
      <c r="L531" s="47"/>
      <c r="M531" s="215" t="s">
        <v>19</v>
      </c>
      <c r="N531" s="216" t="s">
        <v>43</v>
      </c>
      <c r="O531" s="87"/>
      <c r="P531" s="217">
        <f>O531*H531</f>
        <v>0</v>
      </c>
      <c r="Q531" s="217">
        <v>8E-05</v>
      </c>
      <c r="R531" s="217">
        <f>Q531*H531</f>
        <v>0.00016800000000000002</v>
      </c>
      <c r="S531" s="217">
        <v>0</v>
      </c>
      <c r="T531" s="218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19" t="s">
        <v>256</v>
      </c>
      <c r="AT531" s="219" t="s">
        <v>140</v>
      </c>
      <c r="AU531" s="219" t="s">
        <v>82</v>
      </c>
      <c r="AY531" s="20" t="s">
        <v>137</v>
      </c>
      <c r="BE531" s="220">
        <f>IF(N531="základní",J531,0)</f>
        <v>0</v>
      </c>
      <c r="BF531" s="220">
        <f>IF(N531="snížená",J531,0)</f>
        <v>0</v>
      </c>
      <c r="BG531" s="220">
        <f>IF(N531="zákl. přenesená",J531,0)</f>
        <v>0</v>
      </c>
      <c r="BH531" s="220">
        <f>IF(N531="sníž. přenesená",J531,0)</f>
        <v>0</v>
      </c>
      <c r="BI531" s="220">
        <f>IF(N531="nulová",J531,0)</f>
        <v>0</v>
      </c>
      <c r="BJ531" s="20" t="s">
        <v>80</v>
      </c>
      <c r="BK531" s="220">
        <f>ROUND(I531*H531,2)</f>
        <v>0</v>
      </c>
      <c r="BL531" s="20" t="s">
        <v>256</v>
      </c>
      <c r="BM531" s="219" t="s">
        <v>790</v>
      </c>
    </row>
    <row r="532" spans="1:47" s="2" customFormat="1" ht="12">
      <c r="A532" s="41"/>
      <c r="B532" s="42"/>
      <c r="C532" s="43"/>
      <c r="D532" s="221" t="s">
        <v>147</v>
      </c>
      <c r="E532" s="43"/>
      <c r="F532" s="222" t="s">
        <v>791</v>
      </c>
      <c r="G532" s="43"/>
      <c r="H532" s="43"/>
      <c r="I532" s="223"/>
      <c r="J532" s="43"/>
      <c r="K532" s="43"/>
      <c r="L532" s="47"/>
      <c r="M532" s="224"/>
      <c r="N532" s="225"/>
      <c r="O532" s="87"/>
      <c r="P532" s="87"/>
      <c r="Q532" s="87"/>
      <c r="R532" s="87"/>
      <c r="S532" s="87"/>
      <c r="T532" s="88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T532" s="20" t="s">
        <v>147</v>
      </c>
      <c r="AU532" s="20" t="s">
        <v>82</v>
      </c>
    </row>
    <row r="533" spans="1:51" s="14" customFormat="1" ht="12">
      <c r="A533" s="14"/>
      <c r="B533" s="236"/>
      <c r="C533" s="237"/>
      <c r="D533" s="221" t="s">
        <v>149</v>
      </c>
      <c r="E533" s="238" t="s">
        <v>19</v>
      </c>
      <c r="F533" s="239" t="s">
        <v>758</v>
      </c>
      <c r="G533" s="237"/>
      <c r="H533" s="240">
        <v>2.1</v>
      </c>
      <c r="I533" s="241"/>
      <c r="J533" s="237"/>
      <c r="K533" s="237"/>
      <c r="L533" s="242"/>
      <c r="M533" s="243"/>
      <c r="N533" s="244"/>
      <c r="O533" s="244"/>
      <c r="P533" s="244"/>
      <c r="Q533" s="244"/>
      <c r="R533" s="244"/>
      <c r="S533" s="244"/>
      <c r="T533" s="245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6" t="s">
        <v>149</v>
      </c>
      <c r="AU533" s="246" t="s">
        <v>82</v>
      </c>
      <c r="AV533" s="14" t="s">
        <v>82</v>
      </c>
      <c r="AW533" s="14" t="s">
        <v>33</v>
      </c>
      <c r="AX533" s="14" t="s">
        <v>72</v>
      </c>
      <c r="AY533" s="246" t="s">
        <v>137</v>
      </c>
    </row>
    <row r="534" spans="1:51" s="15" customFormat="1" ht="12">
      <c r="A534" s="15"/>
      <c r="B534" s="247"/>
      <c r="C534" s="248"/>
      <c r="D534" s="221" t="s">
        <v>149</v>
      </c>
      <c r="E534" s="249" t="s">
        <v>19</v>
      </c>
      <c r="F534" s="250" t="s">
        <v>154</v>
      </c>
      <c r="G534" s="248"/>
      <c r="H534" s="251">
        <v>2.1</v>
      </c>
      <c r="I534" s="252"/>
      <c r="J534" s="248"/>
      <c r="K534" s="248"/>
      <c r="L534" s="253"/>
      <c r="M534" s="254"/>
      <c r="N534" s="255"/>
      <c r="O534" s="255"/>
      <c r="P534" s="255"/>
      <c r="Q534" s="255"/>
      <c r="R534" s="255"/>
      <c r="S534" s="255"/>
      <c r="T534" s="256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57" t="s">
        <v>149</v>
      </c>
      <c r="AU534" s="257" t="s">
        <v>82</v>
      </c>
      <c r="AV534" s="15" t="s">
        <v>145</v>
      </c>
      <c r="AW534" s="15" t="s">
        <v>33</v>
      </c>
      <c r="AX534" s="15" t="s">
        <v>80</v>
      </c>
      <c r="AY534" s="257" t="s">
        <v>137</v>
      </c>
    </row>
    <row r="535" spans="1:65" s="2" customFormat="1" ht="16.5" customHeight="1">
      <c r="A535" s="41"/>
      <c r="B535" s="42"/>
      <c r="C535" s="208" t="s">
        <v>792</v>
      </c>
      <c r="D535" s="208" t="s">
        <v>140</v>
      </c>
      <c r="E535" s="209" t="s">
        <v>793</v>
      </c>
      <c r="F535" s="210" t="s">
        <v>794</v>
      </c>
      <c r="G535" s="211" t="s">
        <v>157</v>
      </c>
      <c r="H535" s="212">
        <v>4.2</v>
      </c>
      <c r="I535" s="213"/>
      <c r="J535" s="214">
        <f>ROUND(I535*H535,2)</f>
        <v>0</v>
      </c>
      <c r="K535" s="210" t="s">
        <v>144</v>
      </c>
      <c r="L535" s="47"/>
      <c r="M535" s="215" t="s">
        <v>19</v>
      </c>
      <c r="N535" s="216" t="s">
        <v>43</v>
      </c>
      <c r="O535" s="87"/>
      <c r="P535" s="217">
        <f>O535*H535</f>
        <v>0</v>
      </c>
      <c r="Q535" s="217">
        <v>0.00014375</v>
      </c>
      <c r="R535" s="217">
        <f>Q535*H535</f>
        <v>0.00060375</v>
      </c>
      <c r="S535" s="217">
        <v>0</v>
      </c>
      <c r="T535" s="218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19" t="s">
        <v>256</v>
      </c>
      <c r="AT535" s="219" t="s">
        <v>140</v>
      </c>
      <c r="AU535" s="219" t="s">
        <v>82</v>
      </c>
      <c r="AY535" s="20" t="s">
        <v>137</v>
      </c>
      <c r="BE535" s="220">
        <f>IF(N535="základní",J535,0)</f>
        <v>0</v>
      </c>
      <c r="BF535" s="220">
        <f>IF(N535="snížená",J535,0)</f>
        <v>0</v>
      </c>
      <c r="BG535" s="220">
        <f>IF(N535="zákl. přenesená",J535,0)</f>
        <v>0</v>
      </c>
      <c r="BH535" s="220">
        <f>IF(N535="sníž. přenesená",J535,0)</f>
        <v>0</v>
      </c>
      <c r="BI535" s="220">
        <f>IF(N535="nulová",J535,0)</f>
        <v>0</v>
      </c>
      <c r="BJ535" s="20" t="s">
        <v>80</v>
      </c>
      <c r="BK535" s="220">
        <f>ROUND(I535*H535,2)</f>
        <v>0</v>
      </c>
      <c r="BL535" s="20" t="s">
        <v>256</v>
      </c>
      <c r="BM535" s="219" t="s">
        <v>795</v>
      </c>
    </row>
    <row r="536" spans="1:47" s="2" customFormat="1" ht="12">
      <c r="A536" s="41"/>
      <c r="B536" s="42"/>
      <c r="C536" s="43"/>
      <c r="D536" s="221" t="s">
        <v>147</v>
      </c>
      <c r="E536" s="43"/>
      <c r="F536" s="222" t="s">
        <v>796</v>
      </c>
      <c r="G536" s="43"/>
      <c r="H536" s="43"/>
      <c r="I536" s="223"/>
      <c r="J536" s="43"/>
      <c r="K536" s="43"/>
      <c r="L536" s="47"/>
      <c r="M536" s="224"/>
      <c r="N536" s="225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20" t="s">
        <v>147</v>
      </c>
      <c r="AU536" s="20" t="s">
        <v>82</v>
      </c>
    </row>
    <row r="537" spans="1:51" s="14" customFormat="1" ht="12">
      <c r="A537" s="14"/>
      <c r="B537" s="236"/>
      <c r="C537" s="237"/>
      <c r="D537" s="221" t="s">
        <v>149</v>
      </c>
      <c r="E537" s="238" t="s">
        <v>19</v>
      </c>
      <c r="F537" s="239" t="s">
        <v>797</v>
      </c>
      <c r="G537" s="237"/>
      <c r="H537" s="240">
        <v>4.2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6" t="s">
        <v>149</v>
      </c>
      <c r="AU537" s="246" t="s">
        <v>82</v>
      </c>
      <c r="AV537" s="14" t="s">
        <v>82</v>
      </c>
      <c r="AW537" s="14" t="s">
        <v>33</v>
      </c>
      <c r="AX537" s="14" t="s">
        <v>72</v>
      </c>
      <c r="AY537" s="246" t="s">
        <v>137</v>
      </c>
    </row>
    <row r="538" spans="1:51" s="15" customFormat="1" ht="12">
      <c r="A538" s="15"/>
      <c r="B538" s="247"/>
      <c r="C538" s="248"/>
      <c r="D538" s="221" t="s">
        <v>149</v>
      </c>
      <c r="E538" s="249" t="s">
        <v>19</v>
      </c>
      <c r="F538" s="250" t="s">
        <v>154</v>
      </c>
      <c r="G538" s="248"/>
      <c r="H538" s="251">
        <v>4.2</v>
      </c>
      <c r="I538" s="252"/>
      <c r="J538" s="248"/>
      <c r="K538" s="248"/>
      <c r="L538" s="253"/>
      <c r="M538" s="254"/>
      <c r="N538" s="255"/>
      <c r="O538" s="255"/>
      <c r="P538" s="255"/>
      <c r="Q538" s="255"/>
      <c r="R538" s="255"/>
      <c r="S538" s="255"/>
      <c r="T538" s="256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57" t="s">
        <v>149</v>
      </c>
      <c r="AU538" s="257" t="s">
        <v>82</v>
      </c>
      <c r="AV538" s="15" t="s">
        <v>145</v>
      </c>
      <c r="AW538" s="15" t="s">
        <v>33</v>
      </c>
      <c r="AX538" s="15" t="s">
        <v>80</v>
      </c>
      <c r="AY538" s="257" t="s">
        <v>137</v>
      </c>
    </row>
    <row r="539" spans="1:65" s="2" customFormat="1" ht="16.5" customHeight="1">
      <c r="A539" s="41"/>
      <c r="B539" s="42"/>
      <c r="C539" s="208" t="s">
        <v>798</v>
      </c>
      <c r="D539" s="208" t="s">
        <v>140</v>
      </c>
      <c r="E539" s="209" t="s">
        <v>799</v>
      </c>
      <c r="F539" s="210" t="s">
        <v>800</v>
      </c>
      <c r="G539" s="211" t="s">
        <v>157</v>
      </c>
      <c r="H539" s="212">
        <v>2.1</v>
      </c>
      <c r="I539" s="213"/>
      <c r="J539" s="214">
        <f>ROUND(I539*H539,2)</f>
        <v>0</v>
      </c>
      <c r="K539" s="210" t="s">
        <v>144</v>
      </c>
      <c r="L539" s="47"/>
      <c r="M539" s="215" t="s">
        <v>19</v>
      </c>
      <c r="N539" s="216" t="s">
        <v>43</v>
      </c>
      <c r="O539" s="87"/>
      <c r="P539" s="217">
        <f>O539*H539</f>
        <v>0</v>
      </c>
      <c r="Q539" s="217">
        <v>0.00012305</v>
      </c>
      <c r="R539" s="217">
        <f>Q539*H539</f>
        <v>0.000258405</v>
      </c>
      <c r="S539" s="217">
        <v>0</v>
      </c>
      <c r="T539" s="218">
        <f>S539*H539</f>
        <v>0</v>
      </c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R539" s="219" t="s">
        <v>256</v>
      </c>
      <c r="AT539" s="219" t="s">
        <v>140</v>
      </c>
      <c r="AU539" s="219" t="s">
        <v>82</v>
      </c>
      <c r="AY539" s="20" t="s">
        <v>137</v>
      </c>
      <c r="BE539" s="220">
        <f>IF(N539="základní",J539,0)</f>
        <v>0</v>
      </c>
      <c r="BF539" s="220">
        <f>IF(N539="snížená",J539,0)</f>
        <v>0</v>
      </c>
      <c r="BG539" s="220">
        <f>IF(N539="zákl. přenesená",J539,0)</f>
        <v>0</v>
      </c>
      <c r="BH539" s="220">
        <f>IF(N539="sníž. přenesená",J539,0)</f>
        <v>0</v>
      </c>
      <c r="BI539" s="220">
        <f>IF(N539="nulová",J539,0)</f>
        <v>0</v>
      </c>
      <c r="BJ539" s="20" t="s">
        <v>80</v>
      </c>
      <c r="BK539" s="220">
        <f>ROUND(I539*H539,2)</f>
        <v>0</v>
      </c>
      <c r="BL539" s="20" t="s">
        <v>256</v>
      </c>
      <c r="BM539" s="219" t="s">
        <v>801</v>
      </c>
    </row>
    <row r="540" spans="1:47" s="2" customFormat="1" ht="12">
      <c r="A540" s="41"/>
      <c r="B540" s="42"/>
      <c r="C540" s="43"/>
      <c r="D540" s="221" t="s">
        <v>147</v>
      </c>
      <c r="E540" s="43"/>
      <c r="F540" s="222" t="s">
        <v>802</v>
      </c>
      <c r="G540" s="43"/>
      <c r="H540" s="43"/>
      <c r="I540" s="223"/>
      <c r="J540" s="43"/>
      <c r="K540" s="43"/>
      <c r="L540" s="47"/>
      <c r="M540" s="224"/>
      <c r="N540" s="225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T540" s="20" t="s">
        <v>147</v>
      </c>
      <c r="AU540" s="20" t="s">
        <v>82</v>
      </c>
    </row>
    <row r="541" spans="1:51" s="14" customFormat="1" ht="12">
      <c r="A541" s="14"/>
      <c r="B541" s="236"/>
      <c r="C541" s="237"/>
      <c r="D541" s="221" t="s">
        <v>149</v>
      </c>
      <c r="E541" s="238" t="s">
        <v>19</v>
      </c>
      <c r="F541" s="239" t="s">
        <v>758</v>
      </c>
      <c r="G541" s="237"/>
      <c r="H541" s="240">
        <v>2.1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6" t="s">
        <v>149</v>
      </c>
      <c r="AU541" s="246" t="s">
        <v>82</v>
      </c>
      <c r="AV541" s="14" t="s">
        <v>82</v>
      </c>
      <c r="AW541" s="14" t="s">
        <v>33</v>
      </c>
      <c r="AX541" s="14" t="s">
        <v>72</v>
      </c>
      <c r="AY541" s="246" t="s">
        <v>137</v>
      </c>
    </row>
    <row r="542" spans="1:51" s="15" customFormat="1" ht="12">
      <c r="A542" s="15"/>
      <c r="B542" s="247"/>
      <c r="C542" s="248"/>
      <c r="D542" s="221" t="s">
        <v>149</v>
      </c>
      <c r="E542" s="249" t="s">
        <v>19</v>
      </c>
      <c r="F542" s="250" t="s">
        <v>154</v>
      </c>
      <c r="G542" s="248"/>
      <c r="H542" s="251">
        <v>2.1</v>
      </c>
      <c r="I542" s="252"/>
      <c r="J542" s="248"/>
      <c r="K542" s="248"/>
      <c r="L542" s="253"/>
      <c r="M542" s="254"/>
      <c r="N542" s="255"/>
      <c r="O542" s="255"/>
      <c r="P542" s="255"/>
      <c r="Q542" s="255"/>
      <c r="R542" s="255"/>
      <c r="S542" s="255"/>
      <c r="T542" s="256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7" t="s">
        <v>149</v>
      </c>
      <c r="AU542" s="257" t="s">
        <v>82</v>
      </c>
      <c r="AV542" s="15" t="s">
        <v>145</v>
      </c>
      <c r="AW542" s="15" t="s">
        <v>33</v>
      </c>
      <c r="AX542" s="15" t="s">
        <v>80</v>
      </c>
      <c r="AY542" s="257" t="s">
        <v>137</v>
      </c>
    </row>
    <row r="543" spans="1:65" s="2" customFormat="1" ht="16.5" customHeight="1">
      <c r="A543" s="41"/>
      <c r="B543" s="42"/>
      <c r="C543" s="208" t="s">
        <v>803</v>
      </c>
      <c r="D543" s="208" t="s">
        <v>140</v>
      </c>
      <c r="E543" s="209" t="s">
        <v>804</v>
      </c>
      <c r="F543" s="210" t="s">
        <v>805</v>
      </c>
      <c r="G543" s="211" t="s">
        <v>157</v>
      </c>
      <c r="H543" s="212">
        <v>2.1</v>
      </c>
      <c r="I543" s="213"/>
      <c r="J543" s="214">
        <f>ROUND(I543*H543,2)</f>
        <v>0</v>
      </c>
      <c r="K543" s="210" t="s">
        <v>144</v>
      </c>
      <c r="L543" s="47"/>
      <c r="M543" s="215" t="s">
        <v>19</v>
      </c>
      <c r="N543" s="216" t="s">
        <v>43</v>
      </c>
      <c r="O543" s="87"/>
      <c r="P543" s="217">
        <f>O543*H543</f>
        <v>0</v>
      </c>
      <c r="Q543" s="217">
        <v>0.00012305</v>
      </c>
      <c r="R543" s="217">
        <f>Q543*H543</f>
        <v>0.000258405</v>
      </c>
      <c r="S543" s="217">
        <v>0</v>
      </c>
      <c r="T543" s="218">
        <f>S543*H543</f>
        <v>0</v>
      </c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R543" s="219" t="s">
        <v>256</v>
      </c>
      <c r="AT543" s="219" t="s">
        <v>140</v>
      </c>
      <c r="AU543" s="219" t="s">
        <v>82</v>
      </c>
      <c r="AY543" s="20" t="s">
        <v>137</v>
      </c>
      <c r="BE543" s="220">
        <f>IF(N543="základní",J543,0)</f>
        <v>0</v>
      </c>
      <c r="BF543" s="220">
        <f>IF(N543="snížená",J543,0)</f>
        <v>0</v>
      </c>
      <c r="BG543" s="220">
        <f>IF(N543="zákl. přenesená",J543,0)</f>
        <v>0</v>
      </c>
      <c r="BH543" s="220">
        <f>IF(N543="sníž. přenesená",J543,0)</f>
        <v>0</v>
      </c>
      <c r="BI543" s="220">
        <f>IF(N543="nulová",J543,0)</f>
        <v>0</v>
      </c>
      <c r="BJ543" s="20" t="s">
        <v>80</v>
      </c>
      <c r="BK543" s="220">
        <f>ROUND(I543*H543,2)</f>
        <v>0</v>
      </c>
      <c r="BL543" s="20" t="s">
        <v>256</v>
      </c>
      <c r="BM543" s="219" t="s">
        <v>806</v>
      </c>
    </row>
    <row r="544" spans="1:47" s="2" customFormat="1" ht="12">
      <c r="A544" s="41"/>
      <c r="B544" s="42"/>
      <c r="C544" s="43"/>
      <c r="D544" s="221" t="s">
        <v>147</v>
      </c>
      <c r="E544" s="43"/>
      <c r="F544" s="222" t="s">
        <v>807</v>
      </c>
      <c r="G544" s="43"/>
      <c r="H544" s="43"/>
      <c r="I544" s="223"/>
      <c r="J544" s="43"/>
      <c r="K544" s="43"/>
      <c r="L544" s="47"/>
      <c r="M544" s="224"/>
      <c r="N544" s="225"/>
      <c r="O544" s="87"/>
      <c r="P544" s="87"/>
      <c r="Q544" s="87"/>
      <c r="R544" s="87"/>
      <c r="S544" s="87"/>
      <c r="T544" s="88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T544" s="20" t="s">
        <v>147</v>
      </c>
      <c r="AU544" s="20" t="s">
        <v>82</v>
      </c>
    </row>
    <row r="545" spans="1:51" s="14" customFormat="1" ht="12">
      <c r="A545" s="14"/>
      <c r="B545" s="236"/>
      <c r="C545" s="237"/>
      <c r="D545" s="221" t="s">
        <v>149</v>
      </c>
      <c r="E545" s="238" t="s">
        <v>19</v>
      </c>
      <c r="F545" s="239" t="s">
        <v>758</v>
      </c>
      <c r="G545" s="237"/>
      <c r="H545" s="240">
        <v>2.1</v>
      </c>
      <c r="I545" s="241"/>
      <c r="J545" s="237"/>
      <c r="K545" s="237"/>
      <c r="L545" s="242"/>
      <c r="M545" s="243"/>
      <c r="N545" s="244"/>
      <c r="O545" s="244"/>
      <c r="P545" s="244"/>
      <c r="Q545" s="244"/>
      <c r="R545" s="244"/>
      <c r="S545" s="244"/>
      <c r="T545" s="24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6" t="s">
        <v>149</v>
      </c>
      <c r="AU545" s="246" t="s">
        <v>82</v>
      </c>
      <c r="AV545" s="14" t="s">
        <v>82</v>
      </c>
      <c r="AW545" s="14" t="s">
        <v>33</v>
      </c>
      <c r="AX545" s="14" t="s">
        <v>72</v>
      </c>
      <c r="AY545" s="246" t="s">
        <v>137</v>
      </c>
    </row>
    <row r="546" spans="1:51" s="15" customFormat="1" ht="12">
      <c r="A546" s="15"/>
      <c r="B546" s="247"/>
      <c r="C546" s="248"/>
      <c r="D546" s="221" t="s">
        <v>149</v>
      </c>
      <c r="E546" s="249" t="s">
        <v>19</v>
      </c>
      <c r="F546" s="250" t="s">
        <v>154</v>
      </c>
      <c r="G546" s="248"/>
      <c r="H546" s="251">
        <v>2.1</v>
      </c>
      <c r="I546" s="252"/>
      <c r="J546" s="248"/>
      <c r="K546" s="248"/>
      <c r="L546" s="253"/>
      <c r="M546" s="254"/>
      <c r="N546" s="255"/>
      <c r="O546" s="255"/>
      <c r="P546" s="255"/>
      <c r="Q546" s="255"/>
      <c r="R546" s="255"/>
      <c r="S546" s="255"/>
      <c r="T546" s="256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57" t="s">
        <v>149</v>
      </c>
      <c r="AU546" s="257" t="s">
        <v>82</v>
      </c>
      <c r="AV546" s="15" t="s">
        <v>145</v>
      </c>
      <c r="AW546" s="15" t="s">
        <v>33</v>
      </c>
      <c r="AX546" s="15" t="s">
        <v>80</v>
      </c>
      <c r="AY546" s="257" t="s">
        <v>137</v>
      </c>
    </row>
    <row r="547" spans="1:65" s="2" customFormat="1" ht="16.5" customHeight="1">
      <c r="A547" s="41"/>
      <c r="B547" s="42"/>
      <c r="C547" s="208" t="s">
        <v>808</v>
      </c>
      <c r="D547" s="208" t="s">
        <v>140</v>
      </c>
      <c r="E547" s="209" t="s">
        <v>809</v>
      </c>
      <c r="F547" s="210" t="s">
        <v>810</v>
      </c>
      <c r="G547" s="211" t="s">
        <v>157</v>
      </c>
      <c r="H547" s="212">
        <v>18.17</v>
      </c>
      <c r="I547" s="213"/>
      <c r="J547" s="214">
        <f>ROUND(I547*H547,2)</f>
        <v>0</v>
      </c>
      <c r="K547" s="210" t="s">
        <v>144</v>
      </c>
      <c r="L547" s="47"/>
      <c r="M547" s="215" t="s">
        <v>19</v>
      </c>
      <c r="N547" s="216" t="s">
        <v>43</v>
      </c>
      <c r="O547" s="87"/>
      <c r="P547" s="217">
        <f>O547*H547</f>
        <v>0</v>
      </c>
      <c r="Q547" s="217">
        <v>8E-05</v>
      </c>
      <c r="R547" s="217">
        <f>Q547*H547</f>
        <v>0.0014536000000000002</v>
      </c>
      <c r="S547" s="217">
        <v>0</v>
      </c>
      <c r="T547" s="218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19" t="s">
        <v>256</v>
      </c>
      <c r="AT547" s="219" t="s">
        <v>140</v>
      </c>
      <c r="AU547" s="219" t="s">
        <v>82</v>
      </c>
      <c r="AY547" s="20" t="s">
        <v>137</v>
      </c>
      <c r="BE547" s="220">
        <f>IF(N547="základní",J547,0)</f>
        <v>0</v>
      </c>
      <c r="BF547" s="220">
        <f>IF(N547="snížená",J547,0)</f>
        <v>0</v>
      </c>
      <c r="BG547" s="220">
        <f>IF(N547="zákl. přenesená",J547,0)</f>
        <v>0</v>
      </c>
      <c r="BH547" s="220">
        <f>IF(N547="sníž. přenesená",J547,0)</f>
        <v>0</v>
      </c>
      <c r="BI547" s="220">
        <f>IF(N547="nulová",J547,0)</f>
        <v>0</v>
      </c>
      <c r="BJ547" s="20" t="s">
        <v>80</v>
      </c>
      <c r="BK547" s="220">
        <f>ROUND(I547*H547,2)</f>
        <v>0</v>
      </c>
      <c r="BL547" s="20" t="s">
        <v>256</v>
      </c>
      <c r="BM547" s="219" t="s">
        <v>811</v>
      </c>
    </row>
    <row r="548" spans="1:47" s="2" customFormat="1" ht="12">
      <c r="A548" s="41"/>
      <c r="B548" s="42"/>
      <c r="C548" s="43"/>
      <c r="D548" s="221" t="s">
        <v>147</v>
      </c>
      <c r="E548" s="43"/>
      <c r="F548" s="222" t="s">
        <v>812</v>
      </c>
      <c r="G548" s="43"/>
      <c r="H548" s="43"/>
      <c r="I548" s="223"/>
      <c r="J548" s="43"/>
      <c r="K548" s="43"/>
      <c r="L548" s="47"/>
      <c r="M548" s="224"/>
      <c r="N548" s="225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20" t="s">
        <v>147</v>
      </c>
      <c r="AU548" s="20" t="s">
        <v>82</v>
      </c>
    </row>
    <row r="549" spans="1:51" s="13" customFormat="1" ht="12">
      <c r="A549" s="13"/>
      <c r="B549" s="226"/>
      <c r="C549" s="227"/>
      <c r="D549" s="221" t="s">
        <v>149</v>
      </c>
      <c r="E549" s="228" t="s">
        <v>19</v>
      </c>
      <c r="F549" s="229" t="s">
        <v>813</v>
      </c>
      <c r="G549" s="227"/>
      <c r="H549" s="228" t="s">
        <v>19</v>
      </c>
      <c r="I549" s="230"/>
      <c r="J549" s="227"/>
      <c r="K549" s="227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149</v>
      </c>
      <c r="AU549" s="235" t="s">
        <v>82</v>
      </c>
      <c r="AV549" s="13" t="s">
        <v>80</v>
      </c>
      <c r="AW549" s="13" t="s">
        <v>33</v>
      </c>
      <c r="AX549" s="13" t="s">
        <v>72</v>
      </c>
      <c r="AY549" s="235" t="s">
        <v>137</v>
      </c>
    </row>
    <row r="550" spans="1:51" s="14" customFormat="1" ht="12">
      <c r="A550" s="14"/>
      <c r="B550" s="236"/>
      <c r="C550" s="237"/>
      <c r="D550" s="221" t="s">
        <v>149</v>
      </c>
      <c r="E550" s="238" t="s">
        <v>19</v>
      </c>
      <c r="F550" s="239" t="s">
        <v>814</v>
      </c>
      <c r="G550" s="237"/>
      <c r="H550" s="240">
        <v>18.17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149</v>
      </c>
      <c r="AU550" s="246" t="s">
        <v>82</v>
      </c>
      <c r="AV550" s="14" t="s">
        <v>82</v>
      </c>
      <c r="AW550" s="14" t="s">
        <v>33</v>
      </c>
      <c r="AX550" s="14" t="s">
        <v>72</v>
      </c>
      <c r="AY550" s="246" t="s">
        <v>137</v>
      </c>
    </row>
    <row r="551" spans="1:51" s="15" customFormat="1" ht="12">
      <c r="A551" s="15"/>
      <c r="B551" s="247"/>
      <c r="C551" s="248"/>
      <c r="D551" s="221" t="s">
        <v>149</v>
      </c>
      <c r="E551" s="249" t="s">
        <v>19</v>
      </c>
      <c r="F551" s="250" t="s">
        <v>154</v>
      </c>
      <c r="G551" s="248"/>
      <c r="H551" s="251">
        <v>18.17</v>
      </c>
      <c r="I551" s="252"/>
      <c r="J551" s="248"/>
      <c r="K551" s="248"/>
      <c r="L551" s="253"/>
      <c r="M551" s="254"/>
      <c r="N551" s="255"/>
      <c r="O551" s="255"/>
      <c r="P551" s="255"/>
      <c r="Q551" s="255"/>
      <c r="R551" s="255"/>
      <c r="S551" s="255"/>
      <c r="T551" s="256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57" t="s">
        <v>149</v>
      </c>
      <c r="AU551" s="257" t="s">
        <v>82</v>
      </c>
      <c r="AV551" s="15" t="s">
        <v>145</v>
      </c>
      <c r="AW551" s="15" t="s">
        <v>33</v>
      </c>
      <c r="AX551" s="15" t="s">
        <v>80</v>
      </c>
      <c r="AY551" s="257" t="s">
        <v>137</v>
      </c>
    </row>
    <row r="552" spans="1:65" s="2" customFormat="1" ht="16.5" customHeight="1">
      <c r="A552" s="41"/>
      <c r="B552" s="42"/>
      <c r="C552" s="208" t="s">
        <v>815</v>
      </c>
      <c r="D552" s="208" t="s">
        <v>140</v>
      </c>
      <c r="E552" s="209" t="s">
        <v>816</v>
      </c>
      <c r="F552" s="210" t="s">
        <v>817</v>
      </c>
      <c r="G552" s="211" t="s">
        <v>157</v>
      </c>
      <c r="H552" s="212">
        <v>18.17</v>
      </c>
      <c r="I552" s="213"/>
      <c r="J552" s="214">
        <f>ROUND(I552*H552,2)</f>
        <v>0</v>
      </c>
      <c r="K552" s="210" t="s">
        <v>144</v>
      </c>
      <c r="L552" s="47"/>
      <c r="M552" s="215" t="s">
        <v>19</v>
      </c>
      <c r="N552" s="216" t="s">
        <v>43</v>
      </c>
      <c r="O552" s="87"/>
      <c r="P552" s="217">
        <f>O552*H552</f>
        <v>0</v>
      </c>
      <c r="Q552" s="217">
        <v>0.000135</v>
      </c>
      <c r="R552" s="217">
        <f>Q552*H552</f>
        <v>0.00245295</v>
      </c>
      <c r="S552" s="217">
        <v>0</v>
      </c>
      <c r="T552" s="218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19" t="s">
        <v>256</v>
      </c>
      <c r="AT552" s="219" t="s">
        <v>140</v>
      </c>
      <c r="AU552" s="219" t="s">
        <v>82</v>
      </c>
      <c r="AY552" s="20" t="s">
        <v>137</v>
      </c>
      <c r="BE552" s="220">
        <f>IF(N552="základní",J552,0)</f>
        <v>0</v>
      </c>
      <c r="BF552" s="220">
        <f>IF(N552="snížená",J552,0)</f>
        <v>0</v>
      </c>
      <c r="BG552" s="220">
        <f>IF(N552="zákl. přenesená",J552,0)</f>
        <v>0</v>
      </c>
      <c r="BH552" s="220">
        <f>IF(N552="sníž. přenesená",J552,0)</f>
        <v>0</v>
      </c>
      <c r="BI552" s="220">
        <f>IF(N552="nulová",J552,0)</f>
        <v>0</v>
      </c>
      <c r="BJ552" s="20" t="s">
        <v>80</v>
      </c>
      <c r="BK552" s="220">
        <f>ROUND(I552*H552,2)</f>
        <v>0</v>
      </c>
      <c r="BL552" s="20" t="s">
        <v>256</v>
      </c>
      <c r="BM552" s="219" t="s">
        <v>818</v>
      </c>
    </row>
    <row r="553" spans="1:47" s="2" customFormat="1" ht="12">
      <c r="A553" s="41"/>
      <c r="B553" s="42"/>
      <c r="C553" s="43"/>
      <c r="D553" s="221" t="s">
        <v>147</v>
      </c>
      <c r="E553" s="43"/>
      <c r="F553" s="222" t="s">
        <v>819</v>
      </c>
      <c r="G553" s="43"/>
      <c r="H553" s="43"/>
      <c r="I553" s="223"/>
      <c r="J553" s="43"/>
      <c r="K553" s="43"/>
      <c r="L553" s="47"/>
      <c r="M553" s="224"/>
      <c r="N553" s="225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20" t="s">
        <v>147</v>
      </c>
      <c r="AU553" s="20" t="s">
        <v>82</v>
      </c>
    </row>
    <row r="554" spans="1:65" s="2" customFormat="1" ht="16.5" customHeight="1">
      <c r="A554" s="41"/>
      <c r="B554" s="42"/>
      <c r="C554" s="208" t="s">
        <v>820</v>
      </c>
      <c r="D554" s="208" t="s">
        <v>140</v>
      </c>
      <c r="E554" s="209" t="s">
        <v>821</v>
      </c>
      <c r="F554" s="210" t="s">
        <v>822</v>
      </c>
      <c r="G554" s="211" t="s">
        <v>157</v>
      </c>
      <c r="H554" s="212">
        <v>18.17</v>
      </c>
      <c r="I554" s="213"/>
      <c r="J554" s="214">
        <f>ROUND(I554*H554,2)</f>
        <v>0</v>
      </c>
      <c r="K554" s="210" t="s">
        <v>144</v>
      </c>
      <c r="L554" s="47"/>
      <c r="M554" s="215" t="s">
        <v>19</v>
      </c>
      <c r="N554" s="216" t="s">
        <v>43</v>
      </c>
      <c r="O554" s="87"/>
      <c r="P554" s="217">
        <f>O554*H554</f>
        <v>0</v>
      </c>
      <c r="Q554" s="217">
        <v>0.00012765</v>
      </c>
      <c r="R554" s="217">
        <f>Q554*H554</f>
        <v>0.0023194005000000003</v>
      </c>
      <c r="S554" s="217">
        <v>0</v>
      </c>
      <c r="T554" s="218">
        <f>S554*H554</f>
        <v>0</v>
      </c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R554" s="219" t="s">
        <v>256</v>
      </c>
      <c r="AT554" s="219" t="s">
        <v>140</v>
      </c>
      <c r="AU554" s="219" t="s">
        <v>82</v>
      </c>
      <c r="AY554" s="20" t="s">
        <v>137</v>
      </c>
      <c r="BE554" s="220">
        <f>IF(N554="základní",J554,0)</f>
        <v>0</v>
      </c>
      <c r="BF554" s="220">
        <f>IF(N554="snížená",J554,0)</f>
        <v>0</v>
      </c>
      <c r="BG554" s="220">
        <f>IF(N554="zákl. přenesená",J554,0)</f>
        <v>0</v>
      </c>
      <c r="BH554" s="220">
        <f>IF(N554="sníž. přenesená",J554,0)</f>
        <v>0</v>
      </c>
      <c r="BI554" s="220">
        <f>IF(N554="nulová",J554,0)</f>
        <v>0</v>
      </c>
      <c r="BJ554" s="20" t="s">
        <v>80</v>
      </c>
      <c r="BK554" s="220">
        <f>ROUND(I554*H554,2)</f>
        <v>0</v>
      </c>
      <c r="BL554" s="20" t="s">
        <v>256</v>
      </c>
      <c r="BM554" s="219" t="s">
        <v>823</v>
      </c>
    </row>
    <row r="555" spans="1:47" s="2" customFormat="1" ht="12">
      <c r="A555" s="41"/>
      <c r="B555" s="42"/>
      <c r="C555" s="43"/>
      <c r="D555" s="221" t="s">
        <v>147</v>
      </c>
      <c r="E555" s="43"/>
      <c r="F555" s="222" t="s">
        <v>824</v>
      </c>
      <c r="G555" s="43"/>
      <c r="H555" s="43"/>
      <c r="I555" s="223"/>
      <c r="J555" s="43"/>
      <c r="K555" s="43"/>
      <c r="L555" s="47"/>
      <c r="M555" s="224"/>
      <c r="N555" s="225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20" t="s">
        <v>147</v>
      </c>
      <c r="AU555" s="20" t="s">
        <v>82</v>
      </c>
    </row>
    <row r="556" spans="1:65" s="2" customFormat="1" ht="16.5" customHeight="1">
      <c r="A556" s="41"/>
      <c r="B556" s="42"/>
      <c r="C556" s="208" t="s">
        <v>825</v>
      </c>
      <c r="D556" s="208" t="s">
        <v>140</v>
      </c>
      <c r="E556" s="209" t="s">
        <v>826</v>
      </c>
      <c r="F556" s="210" t="s">
        <v>827</v>
      </c>
      <c r="G556" s="211" t="s">
        <v>157</v>
      </c>
      <c r="H556" s="212">
        <v>18.17</v>
      </c>
      <c r="I556" s="213"/>
      <c r="J556" s="214">
        <f>ROUND(I556*H556,2)</f>
        <v>0</v>
      </c>
      <c r="K556" s="210" t="s">
        <v>144</v>
      </c>
      <c r="L556" s="47"/>
      <c r="M556" s="215" t="s">
        <v>19</v>
      </c>
      <c r="N556" s="216" t="s">
        <v>43</v>
      </c>
      <c r="O556" s="87"/>
      <c r="P556" s="217">
        <f>O556*H556</f>
        <v>0</v>
      </c>
      <c r="Q556" s="217">
        <v>0.00012765</v>
      </c>
      <c r="R556" s="217">
        <f>Q556*H556</f>
        <v>0.0023194005000000003</v>
      </c>
      <c r="S556" s="217">
        <v>0</v>
      </c>
      <c r="T556" s="218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19" t="s">
        <v>256</v>
      </c>
      <c r="AT556" s="219" t="s">
        <v>140</v>
      </c>
      <c r="AU556" s="219" t="s">
        <v>82</v>
      </c>
      <c r="AY556" s="20" t="s">
        <v>137</v>
      </c>
      <c r="BE556" s="220">
        <f>IF(N556="základní",J556,0)</f>
        <v>0</v>
      </c>
      <c r="BF556" s="220">
        <f>IF(N556="snížená",J556,0)</f>
        <v>0</v>
      </c>
      <c r="BG556" s="220">
        <f>IF(N556="zákl. přenesená",J556,0)</f>
        <v>0</v>
      </c>
      <c r="BH556" s="220">
        <f>IF(N556="sníž. přenesená",J556,0)</f>
        <v>0</v>
      </c>
      <c r="BI556" s="220">
        <f>IF(N556="nulová",J556,0)</f>
        <v>0</v>
      </c>
      <c r="BJ556" s="20" t="s">
        <v>80</v>
      </c>
      <c r="BK556" s="220">
        <f>ROUND(I556*H556,2)</f>
        <v>0</v>
      </c>
      <c r="BL556" s="20" t="s">
        <v>256</v>
      </c>
      <c r="BM556" s="219" t="s">
        <v>828</v>
      </c>
    </row>
    <row r="557" spans="1:47" s="2" customFormat="1" ht="12">
      <c r="A557" s="41"/>
      <c r="B557" s="42"/>
      <c r="C557" s="43"/>
      <c r="D557" s="221" t="s">
        <v>147</v>
      </c>
      <c r="E557" s="43"/>
      <c r="F557" s="222" t="s">
        <v>829</v>
      </c>
      <c r="G557" s="43"/>
      <c r="H557" s="43"/>
      <c r="I557" s="223"/>
      <c r="J557" s="43"/>
      <c r="K557" s="43"/>
      <c r="L557" s="47"/>
      <c r="M557" s="224"/>
      <c r="N557" s="225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20" t="s">
        <v>147</v>
      </c>
      <c r="AU557" s="20" t="s">
        <v>82</v>
      </c>
    </row>
    <row r="558" spans="1:51" s="14" customFormat="1" ht="12">
      <c r="A558" s="14"/>
      <c r="B558" s="236"/>
      <c r="C558" s="237"/>
      <c r="D558" s="221" t="s">
        <v>149</v>
      </c>
      <c r="E558" s="238" t="s">
        <v>19</v>
      </c>
      <c r="F558" s="239" t="s">
        <v>830</v>
      </c>
      <c r="G558" s="237"/>
      <c r="H558" s="240">
        <v>18.17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149</v>
      </c>
      <c r="AU558" s="246" t="s">
        <v>82</v>
      </c>
      <c r="AV558" s="14" t="s">
        <v>82</v>
      </c>
      <c r="AW558" s="14" t="s">
        <v>33</v>
      </c>
      <c r="AX558" s="14" t="s">
        <v>80</v>
      </c>
      <c r="AY558" s="246" t="s">
        <v>137</v>
      </c>
    </row>
    <row r="559" spans="1:65" s="2" customFormat="1" ht="16.5" customHeight="1">
      <c r="A559" s="41"/>
      <c r="B559" s="42"/>
      <c r="C559" s="208" t="s">
        <v>831</v>
      </c>
      <c r="D559" s="208" t="s">
        <v>140</v>
      </c>
      <c r="E559" s="209" t="s">
        <v>832</v>
      </c>
      <c r="F559" s="210" t="s">
        <v>833</v>
      </c>
      <c r="G559" s="211" t="s">
        <v>157</v>
      </c>
      <c r="H559" s="212">
        <v>77.68</v>
      </c>
      <c r="I559" s="213"/>
      <c r="J559" s="214">
        <f>ROUND(I559*H559,2)</f>
        <v>0</v>
      </c>
      <c r="K559" s="210" t="s">
        <v>144</v>
      </c>
      <c r="L559" s="47"/>
      <c r="M559" s="215" t="s">
        <v>19</v>
      </c>
      <c r="N559" s="216" t="s">
        <v>43</v>
      </c>
      <c r="O559" s="87"/>
      <c r="P559" s="217">
        <f>O559*H559</f>
        <v>0</v>
      </c>
      <c r="Q559" s="217">
        <v>0</v>
      </c>
      <c r="R559" s="217">
        <f>Q559*H559</f>
        <v>0</v>
      </c>
      <c r="S559" s="217">
        <v>0</v>
      </c>
      <c r="T559" s="218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19" t="s">
        <v>256</v>
      </c>
      <c r="AT559" s="219" t="s">
        <v>140</v>
      </c>
      <c r="AU559" s="219" t="s">
        <v>82</v>
      </c>
      <c r="AY559" s="20" t="s">
        <v>137</v>
      </c>
      <c r="BE559" s="220">
        <f>IF(N559="základní",J559,0)</f>
        <v>0</v>
      </c>
      <c r="BF559" s="220">
        <f>IF(N559="snížená",J559,0)</f>
        <v>0</v>
      </c>
      <c r="BG559" s="220">
        <f>IF(N559="zákl. přenesená",J559,0)</f>
        <v>0</v>
      </c>
      <c r="BH559" s="220">
        <f>IF(N559="sníž. přenesená",J559,0)</f>
        <v>0</v>
      </c>
      <c r="BI559" s="220">
        <f>IF(N559="nulová",J559,0)</f>
        <v>0</v>
      </c>
      <c r="BJ559" s="20" t="s">
        <v>80</v>
      </c>
      <c r="BK559" s="220">
        <f>ROUND(I559*H559,2)</f>
        <v>0</v>
      </c>
      <c r="BL559" s="20" t="s">
        <v>256</v>
      </c>
      <c r="BM559" s="219" t="s">
        <v>834</v>
      </c>
    </row>
    <row r="560" spans="1:47" s="2" customFormat="1" ht="12">
      <c r="A560" s="41"/>
      <c r="B560" s="42"/>
      <c r="C560" s="43"/>
      <c r="D560" s="221" t="s">
        <v>147</v>
      </c>
      <c r="E560" s="43"/>
      <c r="F560" s="222" t="s">
        <v>835</v>
      </c>
      <c r="G560" s="43"/>
      <c r="H560" s="43"/>
      <c r="I560" s="223"/>
      <c r="J560" s="43"/>
      <c r="K560" s="43"/>
      <c r="L560" s="47"/>
      <c r="M560" s="224"/>
      <c r="N560" s="225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T560" s="20" t="s">
        <v>147</v>
      </c>
      <c r="AU560" s="20" t="s">
        <v>82</v>
      </c>
    </row>
    <row r="561" spans="1:51" s="13" customFormat="1" ht="12">
      <c r="A561" s="13"/>
      <c r="B561" s="226"/>
      <c r="C561" s="227"/>
      <c r="D561" s="221" t="s">
        <v>149</v>
      </c>
      <c r="E561" s="228" t="s">
        <v>19</v>
      </c>
      <c r="F561" s="229" t="s">
        <v>836</v>
      </c>
      <c r="G561" s="227"/>
      <c r="H561" s="228" t="s">
        <v>19</v>
      </c>
      <c r="I561" s="230"/>
      <c r="J561" s="227"/>
      <c r="K561" s="227"/>
      <c r="L561" s="231"/>
      <c r="M561" s="232"/>
      <c r="N561" s="233"/>
      <c r="O561" s="233"/>
      <c r="P561" s="233"/>
      <c r="Q561" s="233"/>
      <c r="R561" s="233"/>
      <c r="S561" s="233"/>
      <c r="T561" s="23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35" t="s">
        <v>149</v>
      </c>
      <c r="AU561" s="235" t="s">
        <v>82</v>
      </c>
      <c r="AV561" s="13" t="s">
        <v>80</v>
      </c>
      <c r="AW561" s="13" t="s">
        <v>33</v>
      </c>
      <c r="AX561" s="13" t="s">
        <v>72</v>
      </c>
      <c r="AY561" s="235" t="s">
        <v>137</v>
      </c>
    </row>
    <row r="562" spans="1:51" s="14" customFormat="1" ht="12">
      <c r="A562" s="14"/>
      <c r="B562" s="236"/>
      <c r="C562" s="237"/>
      <c r="D562" s="221" t="s">
        <v>149</v>
      </c>
      <c r="E562" s="238" t="s">
        <v>19</v>
      </c>
      <c r="F562" s="239" t="s">
        <v>233</v>
      </c>
      <c r="G562" s="237"/>
      <c r="H562" s="240">
        <v>3.348</v>
      </c>
      <c r="I562" s="241"/>
      <c r="J562" s="237"/>
      <c r="K562" s="237"/>
      <c r="L562" s="242"/>
      <c r="M562" s="243"/>
      <c r="N562" s="244"/>
      <c r="O562" s="244"/>
      <c r="P562" s="244"/>
      <c r="Q562" s="244"/>
      <c r="R562" s="244"/>
      <c r="S562" s="244"/>
      <c r="T562" s="24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6" t="s">
        <v>149</v>
      </c>
      <c r="AU562" s="246" t="s">
        <v>82</v>
      </c>
      <c r="AV562" s="14" t="s">
        <v>82</v>
      </c>
      <c r="AW562" s="14" t="s">
        <v>33</v>
      </c>
      <c r="AX562" s="14" t="s">
        <v>72</v>
      </c>
      <c r="AY562" s="246" t="s">
        <v>137</v>
      </c>
    </row>
    <row r="563" spans="1:51" s="13" customFormat="1" ht="12">
      <c r="A563" s="13"/>
      <c r="B563" s="226"/>
      <c r="C563" s="227"/>
      <c r="D563" s="221" t="s">
        <v>149</v>
      </c>
      <c r="E563" s="228" t="s">
        <v>19</v>
      </c>
      <c r="F563" s="229" t="s">
        <v>837</v>
      </c>
      <c r="G563" s="227"/>
      <c r="H563" s="228" t="s">
        <v>19</v>
      </c>
      <c r="I563" s="230"/>
      <c r="J563" s="227"/>
      <c r="K563" s="227"/>
      <c r="L563" s="231"/>
      <c r="M563" s="232"/>
      <c r="N563" s="233"/>
      <c r="O563" s="233"/>
      <c r="P563" s="233"/>
      <c r="Q563" s="233"/>
      <c r="R563" s="233"/>
      <c r="S563" s="233"/>
      <c r="T563" s="23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5" t="s">
        <v>149</v>
      </c>
      <c r="AU563" s="235" t="s">
        <v>82</v>
      </c>
      <c r="AV563" s="13" t="s">
        <v>80</v>
      </c>
      <c r="AW563" s="13" t="s">
        <v>33</v>
      </c>
      <c r="AX563" s="13" t="s">
        <v>72</v>
      </c>
      <c r="AY563" s="235" t="s">
        <v>137</v>
      </c>
    </row>
    <row r="564" spans="1:51" s="14" customFormat="1" ht="12">
      <c r="A564" s="14"/>
      <c r="B564" s="236"/>
      <c r="C564" s="237"/>
      <c r="D564" s="221" t="s">
        <v>149</v>
      </c>
      <c r="E564" s="238" t="s">
        <v>19</v>
      </c>
      <c r="F564" s="239" t="s">
        <v>234</v>
      </c>
      <c r="G564" s="237"/>
      <c r="H564" s="240">
        <v>3.689</v>
      </c>
      <c r="I564" s="241"/>
      <c r="J564" s="237"/>
      <c r="K564" s="237"/>
      <c r="L564" s="242"/>
      <c r="M564" s="243"/>
      <c r="N564" s="244"/>
      <c r="O564" s="244"/>
      <c r="P564" s="244"/>
      <c r="Q564" s="244"/>
      <c r="R564" s="244"/>
      <c r="S564" s="244"/>
      <c r="T564" s="24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6" t="s">
        <v>149</v>
      </c>
      <c r="AU564" s="246" t="s">
        <v>82</v>
      </c>
      <c r="AV564" s="14" t="s">
        <v>82</v>
      </c>
      <c r="AW564" s="14" t="s">
        <v>33</v>
      </c>
      <c r="AX564" s="14" t="s">
        <v>72</v>
      </c>
      <c r="AY564" s="246" t="s">
        <v>137</v>
      </c>
    </row>
    <row r="565" spans="1:51" s="13" customFormat="1" ht="12">
      <c r="A565" s="13"/>
      <c r="B565" s="226"/>
      <c r="C565" s="227"/>
      <c r="D565" s="221" t="s">
        <v>149</v>
      </c>
      <c r="E565" s="228" t="s">
        <v>19</v>
      </c>
      <c r="F565" s="229" t="s">
        <v>838</v>
      </c>
      <c r="G565" s="227"/>
      <c r="H565" s="228" t="s">
        <v>19</v>
      </c>
      <c r="I565" s="230"/>
      <c r="J565" s="227"/>
      <c r="K565" s="227"/>
      <c r="L565" s="231"/>
      <c r="M565" s="232"/>
      <c r="N565" s="233"/>
      <c r="O565" s="233"/>
      <c r="P565" s="233"/>
      <c r="Q565" s="233"/>
      <c r="R565" s="233"/>
      <c r="S565" s="233"/>
      <c r="T565" s="23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5" t="s">
        <v>149</v>
      </c>
      <c r="AU565" s="235" t="s">
        <v>82</v>
      </c>
      <c r="AV565" s="13" t="s">
        <v>80</v>
      </c>
      <c r="AW565" s="13" t="s">
        <v>33</v>
      </c>
      <c r="AX565" s="13" t="s">
        <v>72</v>
      </c>
      <c r="AY565" s="235" t="s">
        <v>137</v>
      </c>
    </row>
    <row r="566" spans="1:51" s="14" customFormat="1" ht="12">
      <c r="A566" s="14"/>
      <c r="B566" s="236"/>
      <c r="C566" s="237"/>
      <c r="D566" s="221" t="s">
        <v>149</v>
      </c>
      <c r="E566" s="238" t="s">
        <v>19</v>
      </c>
      <c r="F566" s="239" t="s">
        <v>235</v>
      </c>
      <c r="G566" s="237"/>
      <c r="H566" s="240">
        <v>3.605</v>
      </c>
      <c r="I566" s="241"/>
      <c r="J566" s="237"/>
      <c r="K566" s="237"/>
      <c r="L566" s="242"/>
      <c r="M566" s="243"/>
      <c r="N566" s="244"/>
      <c r="O566" s="244"/>
      <c r="P566" s="244"/>
      <c r="Q566" s="244"/>
      <c r="R566" s="244"/>
      <c r="S566" s="244"/>
      <c r="T566" s="24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6" t="s">
        <v>149</v>
      </c>
      <c r="AU566" s="246" t="s">
        <v>82</v>
      </c>
      <c r="AV566" s="14" t="s">
        <v>82</v>
      </c>
      <c r="AW566" s="14" t="s">
        <v>33</v>
      </c>
      <c r="AX566" s="14" t="s">
        <v>72</v>
      </c>
      <c r="AY566" s="246" t="s">
        <v>137</v>
      </c>
    </row>
    <row r="567" spans="1:51" s="16" customFormat="1" ht="12">
      <c r="A567" s="16"/>
      <c r="B567" s="268"/>
      <c r="C567" s="269"/>
      <c r="D567" s="221" t="s">
        <v>149</v>
      </c>
      <c r="E567" s="270" t="s">
        <v>19</v>
      </c>
      <c r="F567" s="271" t="s">
        <v>190</v>
      </c>
      <c r="G567" s="269"/>
      <c r="H567" s="272">
        <v>10.642</v>
      </c>
      <c r="I567" s="273"/>
      <c r="J567" s="269"/>
      <c r="K567" s="269"/>
      <c r="L567" s="274"/>
      <c r="M567" s="275"/>
      <c r="N567" s="276"/>
      <c r="O567" s="276"/>
      <c r="P567" s="276"/>
      <c r="Q567" s="276"/>
      <c r="R567" s="276"/>
      <c r="S567" s="276"/>
      <c r="T567" s="277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T567" s="278" t="s">
        <v>149</v>
      </c>
      <c r="AU567" s="278" t="s">
        <v>82</v>
      </c>
      <c r="AV567" s="16" t="s">
        <v>138</v>
      </c>
      <c r="AW567" s="16" t="s">
        <v>33</v>
      </c>
      <c r="AX567" s="16" t="s">
        <v>72</v>
      </c>
      <c r="AY567" s="278" t="s">
        <v>137</v>
      </c>
    </row>
    <row r="568" spans="1:51" s="13" customFormat="1" ht="12">
      <c r="A568" s="13"/>
      <c r="B568" s="226"/>
      <c r="C568" s="227"/>
      <c r="D568" s="221" t="s">
        <v>149</v>
      </c>
      <c r="E568" s="228" t="s">
        <v>19</v>
      </c>
      <c r="F568" s="229" t="s">
        <v>839</v>
      </c>
      <c r="G568" s="227"/>
      <c r="H568" s="228" t="s">
        <v>19</v>
      </c>
      <c r="I568" s="230"/>
      <c r="J568" s="227"/>
      <c r="K568" s="227"/>
      <c r="L568" s="231"/>
      <c r="M568" s="232"/>
      <c r="N568" s="233"/>
      <c r="O568" s="233"/>
      <c r="P568" s="233"/>
      <c r="Q568" s="233"/>
      <c r="R568" s="233"/>
      <c r="S568" s="233"/>
      <c r="T568" s="23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5" t="s">
        <v>149</v>
      </c>
      <c r="AU568" s="235" t="s">
        <v>82</v>
      </c>
      <c r="AV568" s="13" t="s">
        <v>80</v>
      </c>
      <c r="AW568" s="13" t="s">
        <v>33</v>
      </c>
      <c r="AX568" s="13" t="s">
        <v>72</v>
      </c>
      <c r="AY568" s="235" t="s">
        <v>137</v>
      </c>
    </row>
    <row r="569" spans="1:51" s="14" customFormat="1" ht="12">
      <c r="A569" s="14"/>
      <c r="B569" s="236"/>
      <c r="C569" s="237"/>
      <c r="D569" s="221" t="s">
        <v>149</v>
      </c>
      <c r="E569" s="238" t="s">
        <v>19</v>
      </c>
      <c r="F569" s="239" t="s">
        <v>840</v>
      </c>
      <c r="G569" s="237"/>
      <c r="H569" s="240">
        <v>4.55</v>
      </c>
      <c r="I569" s="241"/>
      <c r="J569" s="237"/>
      <c r="K569" s="237"/>
      <c r="L569" s="242"/>
      <c r="M569" s="243"/>
      <c r="N569" s="244"/>
      <c r="O569" s="244"/>
      <c r="P569" s="244"/>
      <c r="Q569" s="244"/>
      <c r="R569" s="244"/>
      <c r="S569" s="244"/>
      <c r="T569" s="24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6" t="s">
        <v>149</v>
      </c>
      <c r="AU569" s="246" t="s">
        <v>82</v>
      </c>
      <c r="AV569" s="14" t="s">
        <v>82</v>
      </c>
      <c r="AW569" s="14" t="s">
        <v>33</v>
      </c>
      <c r="AX569" s="14" t="s">
        <v>72</v>
      </c>
      <c r="AY569" s="246" t="s">
        <v>137</v>
      </c>
    </row>
    <row r="570" spans="1:51" s="13" customFormat="1" ht="12">
      <c r="A570" s="13"/>
      <c r="B570" s="226"/>
      <c r="C570" s="227"/>
      <c r="D570" s="221" t="s">
        <v>149</v>
      </c>
      <c r="E570" s="228" t="s">
        <v>19</v>
      </c>
      <c r="F570" s="229" t="s">
        <v>841</v>
      </c>
      <c r="G570" s="227"/>
      <c r="H570" s="228" t="s">
        <v>19</v>
      </c>
      <c r="I570" s="230"/>
      <c r="J570" s="227"/>
      <c r="K570" s="227"/>
      <c r="L570" s="231"/>
      <c r="M570" s="232"/>
      <c r="N570" s="233"/>
      <c r="O570" s="233"/>
      <c r="P570" s="233"/>
      <c r="Q570" s="233"/>
      <c r="R570" s="233"/>
      <c r="S570" s="233"/>
      <c r="T570" s="23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5" t="s">
        <v>149</v>
      </c>
      <c r="AU570" s="235" t="s">
        <v>82</v>
      </c>
      <c r="AV570" s="13" t="s">
        <v>80</v>
      </c>
      <c r="AW570" s="13" t="s">
        <v>33</v>
      </c>
      <c r="AX570" s="13" t="s">
        <v>72</v>
      </c>
      <c r="AY570" s="235" t="s">
        <v>137</v>
      </c>
    </row>
    <row r="571" spans="1:51" s="14" customFormat="1" ht="12">
      <c r="A571" s="14"/>
      <c r="B571" s="236"/>
      <c r="C571" s="237"/>
      <c r="D571" s="221" t="s">
        <v>149</v>
      </c>
      <c r="E571" s="238" t="s">
        <v>19</v>
      </c>
      <c r="F571" s="239" t="s">
        <v>842</v>
      </c>
      <c r="G571" s="237"/>
      <c r="H571" s="240">
        <v>10.5</v>
      </c>
      <c r="I571" s="241"/>
      <c r="J571" s="237"/>
      <c r="K571" s="237"/>
      <c r="L571" s="242"/>
      <c r="M571" s="243"/>
      <c r="N571" s="244"/>
      <c r="O571" s="244"/>
      <c r="P571" s="244"/>
      <c r="Q571" s="244"/>
      <c r="R571" s="244"/>
      <c r="S571" s="244"/>
      <c r="T571" s="24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6" t="s">
        <v>149</v>
      </c>
      <c r="AU571" s="246" t="s">
        <v>82</v>
      </c>
      <c r="AV571" s="14" t="s">
        <v>82</v>
      </c>
      <c r="AW571" s="14" t="s">
        <v>33</v>
      </c>
      <c r="AX571" s="14" t="s">
        <v>72</v>
      </c>
      <c r="AY571" s="246" t="s">
        <v>137</v>
      </c>
    </row>
    <row r="572" spans="1:51" s="13" customFormat="1" ht="12">
      <c r="A572" s="13"/>
      <c r="B572" s="226"/>
      <c r="C572" s="227"/>
      <c r="D572" s="221" t="s">
        <v>149</v>
      </c>
      <c r="E572" s="228" t="s">
        <v>19</v>
      </c>
      <c r="F572" s="229" t="s">
        <v>843</v>
      </c>
      <c r="G572" s="227"/>
      <c r="H572" s="228" t="s">
        <v>19</v>
      </c>
      <c r="I572" s="230"/>
      <c r="J572" s="227"/>
      <c r="K572" s="227"/>
      <c r="L572" s="231"/>
      <c r="M572" s="232"/>
      <c r="N572" s="233"/>
      <c r="O572" s="233"/>
      <c r="P572" s="233"/>
      <c r="Q572" s="233"/>
      <c r="R572" s="233"/>
      <c r="S572" s="233"/>
      <c r="T572" s="23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149</v>
      </c>
      <c r="AU572" s="235" t="s">
        <v>82</v>
      </c>
      <c r="AV572" s="13" t="s">
        <v>80</v>
      </c>
      <c r="AW572" s="13" t="s">
        <v>33</v>
      </c>
      <c r="AX572" s="13" t="s">
        <v>72</v>
      </c>
      <c r="AY572" s="235" t="s">
        <v>137</v>
      </c>
    </row>
    <row r="573" spans="1:51" s="14" customFormat="1" ht="12">
      <c r="A573" s="14"/>
      <c r="B573" s="236"/>
      <c r="C573" s="237"/>
      <c r="D573" s="221" t="s">
        <v>149</v>
      </c>
      <c r="E573" s="238" t="s">
        <v>19</v>
      </c>
      <c r="F573" s="239" t="s">
        <v>844</v>
      </c>
      <c r="G573" s="237"/>
      <c r="H573" s="240">
        <v>8.4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6" t="s">
        <v>149</v>
      </c>
      <c r="AU573" s="246" t="s">
        <v>82</v>
      </c>
      <c r="AV573" s="14" t="s">
        <v>82</v>
      </c>
      <c r="AW573" s="14" t="s">
        <v>33</v>
      </c>
      <c r="AX573" s="14" t="s">
        <v>72</v>
      </c>
      <c r="AY573" s="246" t="s">
        <v>137</v>
      </c>
    </row>
    <row r="574" spans="1:51" s="16" customFormat="1" ht="12">
      <c r="A574" s="16"/>
      <c r="B574" s="268"/>
      <c r="C574" s="269"/>
      <c r="D574" s="221" t="s">
        <v>149</v>
      </c>
      <c r="E574" s="270" t="s">
        <v>19</v>
      </c>
      <c r="F574" s="271" t="s">
        <v>190</v>
      </c>
      <c r="G574" s="269"/>
      <c r="H574" s="272">
        <v>23.45</v>
      </c>
      <c r="I574" s="273"/>
      <c r="J574" s="269"/>
      <c r="K574" s="269"/>
      <c r="L574" s="274"/>
      <c r="M574" s="275"/>
      <c r="N574" s="276"/>
      <c r="O574" s="276"/>
      <c r="P574" s="276"/>
      <c r="Q574" s="276"/>
      <c r="R574" s="276"/>
      <c r="S574" s="276"/>
      <c r="T574" s="277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T574" s="278" t="s">
        <v>149</v>
      </c>
      <c r="AU574" s="278" t="s">
        <v>82</v>
      </c>
      <c r="AV574" s="16" t="s">
        <v>138</v>
      </c>
      <c r="AW574" s="16" t="s">
        <v>33</v>
      </c>
      <c r="AX574" s="16" t="s">
        <v>72</v>
      </c>
      <c r="AY574" s="278" t="s">
        <v>137</v>
      </c>
    </row>
    <row r="575" spans="1:51" s="13" customFormat="1" ht="12">
      <c r="A575" s="13"/>
      <c r="B575" s="226"/>
      <c r="C575" s="227"/>
      <c r="D575" s="221" t="s">
        <v>149</v>
      </c>
      <c r="E575" s="228" t="s">
        <v>19</v>
      </c>
      <c r="F575" s="229" t="s">
        <v>845</v>
      </c>
      <c r="G575" s="227"/>
      <c r="H575" s="228" t="s">
        <v>19</v>
      </c>
      <c r="I575" s="230"/>
      <c r="J575" s="227"/>
      <c r="K575" s="227"/>
      <c r="L575" s="231"/>
      <c r="M575" s="232"/>
      <c r="N575" s="233"/>
      <c r="O575" s="233"/>
      <c r="P575" s="233"/>
      <c r="Q575" s="233"/>
      <c r="R575" s="233"/>
      <c r="S575" s="233"/>
      <c r="T575" s="23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5" t="s">
        <v>149</v>
      </c>
      <c r="AU575" s="235" t="s">
        <v>82</v>
      </c>
      <c r="AV575" s="13" t="s">
        <v>80</v>
      </c>
      <c r="AW575" s="13" t="s">
        <v>33</v>
      </c>
      <c r="AX575" s="13" t="s">
        <v>72</v>
      </c>
      <c r="AY575" s="235" t="s">
        <v>137</v>
      </c>
    </row>
    <row r="576" spans="1:51" s="14" customFormat="1" ht="12">
      <c r="A576" s="14"/>
      <c r="B576" s="236"/>
      <c r="C576" s="237"/>
      <c r="D576" s="221" t="s">
        <v>149</v>
      </c>
      <c r="E576" s="238" t="s">
        <v>19</v>
      </c>
      <c r="F576" s="239" t="s">
        <v>846</v>
      </c>
      <c r="G576" s="237"/>
      <c r="H576" s="240">
        <v>14.3</v>
      </c>
      <c r="I576" s="241"/>
      <c r="J576" s="237"/>
      <c r="K576" s="237"/>
      <c r="L576" s="242"/>
      <c r="M576" s="243"/>
      <c r="N576" s="244"/>
      <c r="O576" s="244"/>
      <c r="P576" s="244"/>
      <c r="Q576" s="244"/>
      <c r="R576" s="244"/>
      <c r="S576" s="244"/>
      <c r="T576" s="245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6" t="s">
        <v>149</v>
      </c>
      <c r="AU576" s="246" t="s">
        <v>82</v>
      </c>
      <c r="AV576" s="14" t="s">
        <v>82</v>
      </c>
      <c r="AW576" s="14" t="s">
        <v>33</v>
      </c>
      <c r="AX576" s="14" t="s">
        <v>72</v>
      </c>
      <c r="AY576" s="246" t="s">
        <v>137</v>
      </c>
    </row>
    <row r="577" spans="1:51" s="13" customFormat="1" ht="12">
      <c r="A577" s="13"/>
      <c r="B577" s="226"/>
      <c r="C577" s="227"/>
      <c r="D577" s="221" t="s">
        <v>149</v>
      </c>
      <c r="E577" s="228" t="s">
        <v>19</v>
      </c>
      <c r="F577" s="229" t="s">
        <v>847</v>
      </c>
      <c r="G577" s="227"/>
      <c r="H577" s="228" t="s">
        <v>19</v>
      </c>
      <c r="I577" s="230"/>
      <c r="J577" s="227"/>
      <c r="K577" s="227"/>
      <c r="L577" s="231"/>
      <c r="M577" s="232"/>
      <c r="N577" s="233"/>
      <c r="O577" s="233"/>
      <c r="P577" s="233"/>
      <c r="Q577" s="233"/>
      <c r="R577" s="233"/>
      <c r="S577" s="233"/>
      <c r="T577" s="23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5" t="s">
        <v>149</v>
      </c>
      <c r="AU577" s="235" t="s">
        <v>82</v>
      </c>
      <c r="AV577" s="13" t="s">
        <v>80</v>
      </c>
      <c r="AW577" s="13" t="s">
        <v>33</v>
      </c>
      <c r="AX577" s="13" t="s">
        <v>72</v>
      </c>
      <c r="AY577" s="235" t="s">
        <v>137</v>
      </c>
    </row>
    <row r="578" spans="1:51" s="14" customFormat="1" ht="12">
      <c r="A578" s="14"/>
      <c r="B578" s="236"/>
      <c r="C578" s="237"/>
      <c r="D578" s="221" t="s">
        <v>149</v>
      </c>
      <c r="E578" s="238" t="s">
        <v>19</v>
      </c>
      <c r="F578" s="239" t="s">
        <v>848</v>
      </c>
      <c r="G578" s="237"/>
      <c r="H578" s="240">
        <v>14.644</v>
      </c>
      <c r="I578" s="241"/>
      <c r="J578" s="237"/>
      <c r="K578" s="237"/>
      <c r="L578" s="242"/>
      <c r="M578" s="243"/>
      <c r="N578" s="244"/>
      <c r="O578" s="244"/>
      <c r="P578" s="244"/>
      <c r="Q578" s="244"/>
      <c r="R578" s="244"/>
      <c r="S578" s="244"/>
      <c r="T578" s="245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6" t="s">
        <v>149</v>
      </c>
      <c r="AU578" s="246" t="s">
        <v>82</v>
      </c>
      <c r="AV578" s="14" t="s">
        <v>82</v>
      </c>
      <c r="AW578" s="14" t="s">
        <v>33</v>
      </c>
      <c r="AX578" s="14" t="s">
        <v>72</v>
      </c>
      <c r="AY578" s="246" t="s">
        <v>137</v>
      </c>
    </row>
    <row r="579" spans="1:51" s="13" customFormat="1" ht="12">
      <c r="A579" s="13"/>
      <c r="B579" s="226"/>
      <c r="C579" s="227"/>
      <c r="D579" s="221" t="s">
        <v>149</v>
      </c>
      <c r="E579" s="228" t="s">
        <v>19</v>
      </c>
      <c r="F579" s="229" t="s">
        <v>849</v>
      </c>
      <c r="G579" s="227"/>
      <c r="H579" s="228" t="s">
        <v>19</v>
      </c>
      <c r="I579" s="230"/>
      <c r="J579" s="227"/>
      <c r="K579" s="227"/>
      <c r="L579" s="231"/>
      <c r="M579" s="232"/>
      <c r="N579" s="233"/>
      <c r="O579" s="233"/>
      <c r="P579" s="233"/>
      <c r="Q579" s="233"/>
      <c r="R579" s="233"/>
      <c r="S579" s="233"/>
      <c r="T579" s="23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5" t="s">
        <v>149</v>
      </c>
      <c r="AU579" s="235" t="s">
        <v>82</v>
      </c>
      <c r="AV579" s="13" t="s">
        <v>80</v>
      </c>
      <c r="AW579" s="13" t="s">
        <v>33</v>
      </c>
      <c r="AX579" s="13" t="s">
        <v>72</v>
      </c>
      <c r="AY579" s="235" t="s">
        <v>137</v>
      </c>
    </row>
    <row r="580" spans="1:51" s="14" customFormat="1" ht="12">
      <c r="A580" s="14"/>
      <c r="B580" s="236"/>
      <c r="C580" s="237"/>
      <c r="D580" s="221" t="s">
        <v>149</v>
      </c>
      <c r="E580" s="238" t="s">
        <v>19</v>
      </c>
      <c r="F580" s="239" t="s">
        <v>848</v>
      </c>
      <c r="G580" s="237"/>
      <c r="H580" s="240">
        <v>14.644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6" t="s">
        <v>149</v>
      </c>
      <c r="AU580" s="246" t="s">
        <v>82</v>
      </c>
      <c r="AV580" s="14" t="s">
        <v>82</v>
      </c>
      <c r="AW580" s="14" t="s">
        <v>33</v>
      </c>
      <c r="AX580" s="14" t="s">
        <v>72</v>
      </c>
      <c r="AY580" s="246" t="s">
        <v>137</v>
      </c>
    </row>
    <row r="581" spans="1:51" s="16" customFormat="1" ht="12">
      <c r="A581" s="16"/>
      <c r="B581" s="268"/>
      <c r="C581" s="269"/>
      <c r="D581" s="221" t="s">
        <v>149</v>
      </c>
      <c r="E581" s="270" t="s">
        <v>19</v>
      </c>
      <c r="F581" s="271" t="s">
        <v>190</v>
      </c>
      <c r="G581" s="269"/>
      <c r="H581" s="272">
        <v>43.588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T581" s="278" t="s">
        <v>149</v>
      </c>
      <c r="AU581" s="278" t="s">
        <v>82</v>
      </c>
      <c r="AV581" s="16" t="s">
        <v>138</v>
      </c>
      <c r="AW581" s="16" t="s">
        <v>33</v>
      </c>
      <c r="AX581" s="16" t="s">
        <v>72</v>
      </c>
      <c r="AY581" s="278" t="s">
        <v>137</v>
      </c>
    </row>
    <row r="582" spans="1:51" s="15" customFormat="1" ht="12">
      <c r="A582" s="15"/>
      <c r="B582" s="247"/>
      <c r="C582" s="248"/>
      <c r="D582" s="221" t="s">
        <v>149</v>
      </c>
      <c r="E582" s="249" t="s">
        <v>19</v>
      </c>
      <c r="F582" s="250" t="s">
        <v>154</v>
      </c>
      <c r="G582" s="248"/>
      <c r="H582" s="251">
        <v>77.68</v>
      </c>
      <c r="I582" s="252"/>
      <c r="J582" s="248"/>
      <c r="K582" s="248"/>
      <c r="L582" s="253"/>
      <c r="M582" s="254"/>
      <c r="N582" s="255"/>
      <c r="O582" s="255"/>
      <c r="P582" s="255"/>
      <c r="Q582" s="255"/>
      <c r="R582" s="255"/>
      <c r="S582" s="255"/>
      <c r="T582" s="256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57" t="s">
        <v>149</v>
      </c>
      <c r="AU582" s="257" t="s">
        <v>82</v>
      </c>
      <c r="AV582" s="15" t="s">
        <v>145</v>
      </c>
      <c r="AW582" s="15" t="s">
        <v>33</v>
      </c>
      <c r="AX582" s="15" t="s">
        <v>80</v>
      </c>
      <c r="AY582" s="257" t="s">
        <v>137</v>
      </c>
    </row>
    <row r="583" spans="1:65" s="2" customFormat="1" ht="16.5" customHeight="1">
      <c r="A583" s="41"/>
      <c r="B583" s="42"/>
      <c r="C583" s="208" t="s">
        <v>850</v>
      </c>
      <c r="D583" s="208" t="s">
        <v>140</v>
      </c>
      <c r="E583" s="209" t="s">
        <v>851</v>
      </c>
      <c r="F583" s="210" t="s">
        <v>852</v>
      </c>
      <c r="G583" s="211" t="s">
        <v>157</v>
      </c>
      <c r="H583" s="212">
        <v>77.68</v>
      </c>
      <c r="I583" s="213"/>
      <c r="J583" s="214">
        <f>ROUND(I583*H583,2)</f>
        <v>0</v>
      </c>
      <c r="K583" s="210" t="s">
        <v>144</v>
      </c>
      <c r="L583" s="47"/>
      <c r="M583" s="215" t="s">
        <v>19</v>
      </c>
      <c r="N583" s="216" t="s">
        <v>43</v>
      </c>
      <c r="O583" s="87"/>
      <c r="P583" s="217">
        <f>O583*H583</f>
        <v>0</v>
      </c>
      <c r="Q583" s="217">
        <v>0.000105</v>
      </c>
      <c r="R583" s="217">
        <f>Q583*H583</f>
        <v>0.008156400000000001</v>
      </c>
      <c r="S583" s="217">
        <v>0</v>
      </c>
      <c r="T583" s="218">
        <f>S583*H583</f>
        <v>0</v>
      </c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R583" s="219" t="s">
        <v>256</v>
      </c>
      <c r="AT583" s="219" t="s">
        <v>140</v>
      </c>
      <c r="AU583" s="219" t="s">
        <v>82</v>
      </c>
      <c r="AY583" s="20" t="s">
        <v>137</v>
      </c>
      <c r="BE583" s="220">
        <f>IF(N583="základní",J583,0)</f>
        <v>0</v>
      </c>
      <c r="BF583" s="220">
        <f>IF(N583="snížená",J583,0)</f>
        <v>0</v>
      </c>
      <c r="BG583" s="220">
        <f>IF(N583="zákl. přenesená",J583,0)</f>
        <v>0</v>
      </c>
      <c r="BH583" s="220">
        <f>IF(N583="sníž. přenesená",J583,0)</f>
        <v>0</v>
      </c>
      <c r="BI583" s="220">
        <f>IF(N583="nulová",J583,0)</f>
        <v>0</v>
      </c>
      <c r="BJ583" s="20" t="s">
        <v>80</v>
      </c>
      <c r="BK583" s="220">
        <f>ROUND(I583*H583,2)</f>
        <v>0</v>
      </c>
      <c r="BL583" s="20" t="s">
        <v>256</v>
      </c>
      <c r="BM583" s="219" t="s">
        <v>853</v>
      </c>
    </row>
    <row r="584" spans="1:47" s="2" customFormat="1" ht="12">
      <c r="A584" s="41"/>
      <c r="B584" s="42"/>
      <c r="C584" s="43"/>
      <c r="D584" s="221" t="s">
        <v>147</v>
      </c>
      <c r="E584" s="43"/>
      <c r="F584" s="222" t="s">
        <v>854</v>
      </c>
      <c r="G584" s="43"/>
      <c r="H584" s="43"/>
      <c r="I584" s="223"/>
      <c r="J584" s="43"/>
      <c r="K584" s="43"/>
      <c r="L584" s="47"/>
      <c r="M584" s="224"/>
      <c r="N584" s="225"/>
      <c r="O584" s="87"/>
      <c r="P584" s="87"/>
      <c r="Q584" s="87"/>
      <c r="R584" s="87"/>
      <c r="S584" s="87"/>
      <c r="T584" s="88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T584" s="20" t="s">
        <v>147</v>
      </c>
      <c r="AU584" s="20" t="s">
        <v>82</v>
      </c>
    </row>
    <row r="585" spans="1:51" s="13" customFormat="1" ht="12">
      <c r="A585" s="13"/>
      <c r="B585" s="226"/>
      <c r="C585" s="227"/>
      <c r="D585" s="221" t="s">
        <v>149</v>
      </c>
      <c r="E585" s="228" t="s">
        <v>19</v>
      </c>
      <c r="F585" s="229" t="s">
        <v>836</v>
      </c>
      <c r="G585" s="227"/>
      <c r="H585" s="228" t="s">
        <v>19</v>
      </c>
      <c r="I585" s="230"/>
      <c r="J585" s="227"/>
      <c r="K585" s="227"/>
      <c r="L585" s="231"/>
      <c r="M585" s="232"/>
      <c r="N585" s="233"/>
      <c r="O585" s="233"/>
      <c r="P585" s="233"/>
      <c r="Q585" s="233"/>
      <c r="R585" s="233"/>
      <c r="S585" s="233"/>
      <c r="T585" s="23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5" t="s">
        <v>149</v>
      </c>
      <c r="AU585" s="235" t="s">
        <v>82</v>
      </c>
      <c r="AV585" s="13" t="s">
        <v>80</v>
      </c>
      <c r="AW585" s="13" t="s">
        <v>33</v>
      </c>
      <c r="AX585" s="13" t="s">
        <v>72</v>
      </c>
      <c r="AY585" s="235" t="s">
        <v>137</v>
      </c>
    </row>
    <row r="586" spans="1:51" s="14" customFormat="1" ht="12">
      <c r="A586" s="14"/>
      <c r="B586" s="236"/>
      <c r="C586" s="237"/>
      <c r="D586" s="221" t="s">
        <v>149</v>
      </c>
      <c r="E586" s="238" t="s">
        <v>19</v>
      </c>
      <c r="F586" s="239" t="s">
        <v>233</v>
      </c>
      <c r="G586" s="237"/>
      <c r="H586" s="240">
        <v>3.348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149</v>
      </c>
      <c r="AU586" s="246" t="s">
        <v>82</v>
      </c>
      <c r="AV586" s="14" t="s">
        <v>82</v>
      </c>
      <c r="AW586" s="14" t="s">
        <v>33</v>
      </c>
      <c r="AX586" s="14" t="s">
        <v>72</v>
      </c>
      <c r="AY586" s="246" t="s">
        <v>137</v>
      </c>
    </row>
    <row r="587" spans="1:51" s="13" customFormat="1" ht="12">
      <c r="A587" s="13"/>
      <c r="B587" s="226"/>
      <c r="C587" s="227"/>
      <c r="D587" s="221" t="s">
        <v>149</v>
      </c>
      <c r="E587" s="228" t="s">
        <v>19</v>
      </c>
      <c r="F587" s="229" t="s">
        <v>837</v>
      </c>
      <c r="G587" s="227"/>
      <c r="H587" s="228" t="s">
        <v>19</v>
      </c>
      <c r="I587" s="230"/>
      <c r="J587" s="227"/>
      <c r="K587" s="227"/>
      <c r="L587" s="231"/>
      <c r="M587" s="232"/>
      <c r="N587" s="233"/>
      <c r="O587" s="233"/>
      <c r="P587" s="233"/>
      <c r="Q587" s="233"/>
      <c r="R587" s="233"/>
      <c r="S587" s="233"/>
      <c r="T587" s="23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5" t="s">
        <v>149</v>
      </c>
      <c r="AU587" s="235" t="s">
        <v>82</v>
      </c>
      <c r="AV587" s="13" t="s">
        <v>80</v>
      </c>
      <c r="AW587" s="13" t="s">
        <v>33</v>
      </c>
      <c r="AX587" s="13" t="s">
        <v>72</v>
      </c>
      <c r="AY587" s="235" t="s">
        <v>137</v>
      </c>
    </row>
    <row r="588" spans="1:51" s="14" customFormat="1" ht="12">
      <c r="A588" s="14"/>
      <c r="B588" s="236"/>
      <c r="C588" s="237"/>
      <c r="D588" s="221" t="s">
        <v>149</v>
      </c>
      <c r="E588" s="238" t="s">
        <v>19</v>
      </c>
      <c r="F588" s="239" t="s">
        <v>234</v>
      </c>
      <c r="G588" s="237"/>
      <c r="H588" s="240">
        <v>3.689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6" t="s">
        <v>149</v>
      </c>
      <c r="AU588" s="246" t="s">
        <v>82</v>
      </c>
      <c r="AV588" s="14" t="s">
        <v>82</v>
      </c>
      <c r="AW588" s="14" t="s">
        <v>33</v>
      </c>
      <c r="AX588" s="14" t="s">
        <v>72</v>
      </c>
      <c r="AY588" s="246" t="s">
        <v>137</v>
      </c>
    </row>
    <row r="589" spans="1:51" s="13" customFormat="1" ht="12">
      <c r="A589" s="13"/>
      <c r="B589" s="226"/>
      <c r="C589" s="227"/>
      <c r="D589" s="221" t="s">
        <v>149</v>
      </c>
      <c r="E589" s="228" t="s">
        <v>19</v>
      </c>
      <c r="F589" s="229" t="s">
        <v>838</v>
      </c>
      <c r="G589" s="227"/>
      <c r="H589" s="228" t="s">
        <v>19</v>
      </c>
      <c r="I589" s="230"/>
      <c r="J589" s="227"/>
      <c r="K589" s="227"/>
      <c r="L589" s="231"/>
      <c r="M589" s="232"/>
      <c r="N589" s="233"/>
      <c r="O589" s="233"/>
      <c r="P589" s="233"/>
      <c r="Q589" s="233"/>
      <c r="R589" s="233"/>
      <c r="S589" s="233"/>
      <c r="T589" s="23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5" t="s">
        <v>149</v>
      </c>
      <c r="AU589" s="235" t="s">
        <v>82</v>
      </c>
      <c r="AV589" s="13" t="s">
        <v>80</v>
      </c>
      <c r="AW589" s="13" t="s">
        <v>33</v>
      </c>
      <c r="AX589" s="13" t="s">
        <v>72</v>
      </c>
      <c r="AY589" s="235" t="s">
        <v>137</v>
      </c>
    </row>
    <row r="590" spans="1:51" s="14" customFormat="1" ht="12">
      <c r="A590" s="14"/>
      <c r="B590" s="236"/>
      <c r="C590" s="237"/>
      <c r="D590" s="221" t="s">
        <v>149</v>
      </c>
      <c r="E590" s="238" t="s">
        <v>19</v>
      </c>
      <c r="F590" s="239" t="s">
        <v>235</v>
      </c>
      <c r="G590" s="237"/>
      <c r="H590" s="240">
        <v>3.605</v>
      </c>
      <c r="I590" s="241"/>
      <c r="J590" s="237"/>
      <c r="K590" s="237"/>
      <c r="L590" s="242"/>
      <c r="M590" s="243"/>
      <c r="N590" s="244"/>
      <c r="O590" s="244"/>
      <c r="P590" s="244"/>
      <c r="Q590" s="244"/>
      <c r="R590" s="244"/>
      <c r="S590" s="244"/>
      <c r="T590" s="245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6" t="s">
        <v>149</v>
      </c>
      <c r="AU590" s="246" t="s">
        <v>82</v>
      </c>
      <c r="AV590" s="14" t="s">
        <v>82</v>
      </c>
      <c r="AW590" s="14" t="s">
        <v>33</v>
      </c>
      <c r="AX590" s="14" t="s">
        <v>72</v>
      </c>
      <c r="AY590" s="246" t="s">
        <v>137</v>
      </c>
    </row>
    <row r="591" spans="1:51" s="16" customFormat="1" ht="12">
      <c r="A591" s="16"/>
      <c r="B591" s="268"/>
      <c r="C591" s="269"/>
      <c r="D591" s="221" t="s">
        <v>149</v>
      </c>
      <c r="E591" s="270" t="s">
        <v>19</v>
      </c>
      <c r="F591" s="271" t="s">
        <v>190</v>
      </c>
      <c r="G591" s="269"/>
      <c r="H591" s="272">
        <v>10.642</v>
      </c>
      <c r="I591" s="273"/>
      <c r="J591" s="269"/>
      <c r="K591" s="269"/>
      <c r="L591" s="274"/>
      <c r="M591" s="275"/>
      <c r="N591" s="276"/>
      <c r="O591" s="276"/>
      <c r="P591" s="276"/>
      <c r="Q591" s="276"/>
      <c r="R591" s="276"/>
      <c r="S591" s="276"/>
      <c r="T591" s="277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T591" s="278" t="s">
        <v>149</v>
      </c>
      <c r="AU591" s="278" t="s">
        <v>82</v>
      </c>
      <c r="AV591" s="16" t="s">
        <v>138</v>
      </c>
      <c r="AW591" s="16" t="s">
        <v>33</v>
      </c>
      <c r="AX591" s="16" t="s">
        <v>72</v>
      </c>
      <c r="AY591" s="278" t="s">
        <v>137</v>
      </c>
    </row>
    <row r="592" spans="1:51" s="13" customFormat="1" ht="12">
      <c r="A592" s="13"/>
      <c r="B592" s="226"/>
      <c r="C592" s="227"/>
      <c r="D592" s="221" t="s">
        <v>149</v>
      </c>
      <c r="E592" s="228" t="s">
        <v>19</v>
      </c>
      <c r="F592" s="229" t="s">
        <v>839</v>
      </c>
      <c r="G592" s="227"/>
      <c r="H592" s="228" t="s">
        <v>19</v>
      </c>
      <c r="I592" s="230"/>
      <c r="J592" s="227"/>
      <c r="K592" s="227"/>
      <c r="L592" s="231"/>
      <c r="M592" s="232"/>
      <c r="N592" s="233"/>
      <c r="O592" s="233"/>
      <c r="P592" s="233"/>
      <c r="Q592" s="233"/>
      <c r="R592" s="233"/>
      <c r="S592" s="233"/>
      <c r="T592" s="23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5" t="s">
        <v>149</v>
      </c>
      <c r="AU592" s="235" t="s">
        <v>82</v>
      </c>
      <c r="AV592" s="13" t="s">
        <v>80</v>
      </c>
      <c r="AW592" s="13" t="s">
        <v>33</v>
      </c>
      <c r="AX592" s="13" t="s">
        <v>72</v>
      </c>
      <c r="AY592" s="235" t="s">
        <v>137</v>
      </c>
    </row>
    <row r="593" spans="1:51" s="14" customFormat="1" ht="12">
      <c r="A593" s="14"/>
      <c r="B593" s="236"/>
      <c r="C593" s="237"/>
      <c r="D593" s="221" t="s">
        <v>149</v>
      </c>
      <c r="E593" s="238" t="s">
        <v>19</v>
      </c>
      <c r="F593" s="239" t="s">
        <v>840</v>
      </c>
      <c r="G593" s="237"/>
      <c r="H593" s="240">
        <v>4.55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6" t="s">
        <v>149</v>
      </c>
      <c r="AU593" s="246" t="s">
        <v>82</v>
      </c>
      <c r="AV593" s="14" t="s">
        <v>82</v>
      </c>
      <c r="AW593" s="14" t="s">
        <v>33</v>
      </c>
      <c r="AX593" s="14" t="s">
        <v>72</v>
      </c>
      <c r="AY593" s="246" t="s">
        <v>137</v>
      </c>
    </row>
    <row r="594" spans="1:51" s="13" customFormat="1" ht="12">
      <c r="A594" s="13"/>
      <c r="B594" s="226"/>
      <c r="C594" s="227"/>
      <c r="D594" s="221" t="s">
        <v>149</v>
      </c>
      <c r="E594" s="228" t="s">
        <v>19</v>
      </c>
      <c r="F594" s="229" t="s">
        <v>841</v>
      </c>
      <c r="G594" s="227"/>
      <c r="H594" s="228" t="s">
        <v>19</v>
      </c>
      <c r="I594" s="230"/>
      <c r="J594" s="227"/>
      <c r="K594" s="227"/>
      <c r="L594" s="231"/>
      <c r="M594" s="232"/>
      <c r="N594" s="233"/>
      <c r="O594" s="233"/>
      <c r="P594" s="233"/>
      <c r="Q594" s="233"/>
      <c r="R594" s="233"/>
      <c r="S594" s="233"/>
      <c r="T594" s="23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5" t="s">
        <v>149</v>
      </c>
      <c r="AU594" s="235" t="s">
        <v>82</v>
      </c>
      <c r="AV594" s="13" t="s">
        <v>80</v>
      </c>
      <c r="AW594" s="13" t="s">
        <v>33</v>
      </c>
      <c r="AX594" s="13" t="s">
        <v>72</v>
      </c>
      <c r="AY594" s="235" t="s">
        <v>137</v>
      </c>
    </row>
    <row r="595" spans="1:51" s="14" customFormat="1" ht="12">
      <c r="A595" s="14"/>
      <c r="B595" s="236"/>
      <c r="C595" s="237"/>
      <c r="D595" s="221" t="s">
        <v>149</v>
      </c>
      <c r="E595" s="238" t="s">
        <v>19</v>
      </c>
      <c r="F595" s="239" t="s">
        <v>842</v>
      </c>
      <c r="G595" s="237"/>
      <c r="H595" s="240">
        <v>10.5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5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6" t="s">
        <v>149</v>
      </c>
      <c r="AU595" s="246" t="s">
        <v>82</v>
      </c>
      <c r="AV595" s="14" t="s">
        <v>82</v>
      </c>
      <c r="AW595" s="14" t="s">
        <v>33</v>
      </c>
      <c r="AX595" s="14" t="s">
        <v>72</v>
      </c>
      <c r="AY595" s="246" t="s">
        <v>137</v>
      </c>
    </row>
    <row r="596" spans="1:51" s="13" customFormat="1" ht="12">
      <c r="A596" s="13"/>
      <c r="B596" s="226"/>
      <c r="C596" s="227"/>
      <c r="D596" s="221" t="s">
        <v>149</v>
      </c>
      <c r="E596" s="228" t="s">
        <v>19</v>
      </c>
      <c r="F596" s="229" t="s">
        <v>843</v>
      </c>
      <c r="G596" s="227"/>
      <c r="H596" s="228" t="s">
        <v>19</v>
      </c>
      <c r="I596" s="230"/>
      <c r="J596" s="227"/>
      <c r="K596" s="227"/>
      <c r="L596" s="231"/>
      <c r="M596" s="232"/>
      <c r="N596" s="233"/>
      <c r="O596" s="233"/>
      <c r="P596" s="233"/>
      <c r="Q596" s="233"/>
      <c r="R596" s="233"/>
      <c r="S596" s="233"/>
      <c r="T596" s="23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5" t="s">
        <v>149</v>
      </c>
      <c r="AU596" s="235" t="s">
        <v>82</v>
      </c>
      <c r="AV596" s="13" t="s">
        <v>80</v>
      </c>
      <c r="AW596" s="13" t="s">
        <v>33</v>
      </c>
      <c r="AX596" s="13" t="s">
        <v>72</v>
      </c>
      <c r="AY596" s="235" t="s">
        <v>137</v>
      </c>
    </row>
    <row r="597" spans="1:51" s="14" customFormat="1" ht="12">
      <c r="A597" s="14"/>
      <c r="B597" s="236"/>
      <c r="C597" s="237"/>
      <c r="D597" s="221" t="s">
        <v>149</v>
      </c>
      <c r="E597" s="238" t="s">
        <v>19</v>
      </c>
      <c r="F597" s="239" t="s">
        <v>844</v>
      </c>
      <c r="G597" s="237"/>
      <c r="H597" s="240">
        <v>8.4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6" t="s">
        <v>149</v>
      </c>
      <c r="AU597" s="246" t="s">
        <v>82</v>
      </c>
      <c r="AV597" s="14" t="s">
        <v>82</v>
      </c>
      <c r="AW597" s="14" t="s">
        <v>33</v>
      </c>
      <c r="AX597" s="14" t="s">
        <v>72</v>
      </c>
      <c r="AY597" s="246" t="s">
        <v>137</v>
      </c>
    </row>
    <row r="598" spans="1:51" s="16" customFormat="1" ht="12">
      <c r="A598" s="16"/>
      <c r="B598" s="268"/>
      <c r="C598" s="269"/>
      <c r="D598" s="221" t="s">
        <v>149</v>
      </c>
      <c r="E598" s="270" t="s">
        <v>19</v>
      </c>
      <c r="F598" s="271" t="s">
        <v>190</v>
      </c>
      <c r="G598" s="269"/>
      <c r="H598" s="272">
        <v>23.45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T598" s="278" t="s">
        <v>149</v>
      </c>
      <c r="AU598" s="278" t="s">
        <v>82</v>
      </c>
      <c r="AV598" s="16" t="s">
        <v>138</v>
      </c>
      <c r="AW598" s="16" t="s">
        <v>33</v>
      </c>
      <c r="AX598" s="16" t="s">
        <v>72</v>
      </c>
      <c r="AY598" s="278" t="s">
        <v>137</v>
      </c>
    </row>
    <row r="599" spans="1:51" s="13" customFormat="1" ht="12">
      <c r="A599" s="13"/>
      <c r="B599" s="226"/>
      <c r="C599" s="227"/>
      <c r="D599" s="221" t="s">
        <v>149</v>
      </c>
      <c r="E599" s="228" t="s">
        <v>19</v>
      </c>
      <c r="F599" s="229" t="s">
        <v>845</v>
      </c>
      <c r="G599" s="227"/>
      <c r="H599" s="228" t="s">
        <v>19</v>
      </c>
      <c r="I599" s="230"/>
      <c r="J599" s="227"/>
      <c r="K599" s="227"/>
      <c r="L599" s="231"/>
      <c r="M599" s="232"/>
      <c r="N599" s="233"/>
      <c r="O599" s="233"/>
      <c r="P599" s="233"/>
      <c r="Q599" s="233"/>
      <c r="R599" s="233"/>
      <c r="S599" s="233"/>
      <c r="T599" s="23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5" t="s">
        <v>149</v>
      </c>
      <c r="AU599" s="235" t="s">
        <v>82</v>
      </c>
      <c r="AV599" s="13" t="s">
        <v>80</v>
      </c>
      <c r="AW599" s="13" t="s">
        <v>33</v>
      </c>
      <c r="AX599" s="13" t="s">
        <v>72</v>
      </c>
      <c r="AY599" s="235" t="s">
        <v>137</v>
      </c>
    </row>
    <row r="600" spans="1:51" s="14" customFormat="1" ht="12">
      <c r="A600" s="14"/>
      <c r="B600" s="236"/>
      <c r="C600" s="237"/>
      <c r="D600" s="221" t="s">
        <v>149</v>
      </c>
      <c r="E600" s="238" t="s">
        <v>19</v>
      </c>
      <c r="F600" s="239" t="s">
        <v>846</v>
      </c>
      <c r="G600" s="237"/>
      <c r="H600" s="240">
        <v>14.3</v>
      </c>
      <c r="I600" s="241"/>
      <c r="J600" s="237"/>
      <c r="K600" s="237"/>
      <c r="L600" s="242"/>
      <c r="M600" s="243"/>
      <c r="N600" s="244"/>
      <c r="O600" s="244"/>
      <c r="P600" s="244"/>
      <c r="Q600" s="244"/>
      <c r="R600" s="244"/>
      <c r="S600" s="244"/>
      <c r="T600" s="245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6" t="s">
        <v>149</v>
      </c>
      <c r="AU600" s="246" t="s">
        <v>82</v>
      </c>
      <c r="AV600" s="14" t="s">
        <v>82</v>
      </c>
      <c r="AW600" s="14" t="s">
        <v>33</v>
      </c>
      <c r="AX600" s="14" t="s">
        <v>72</v>
      </c>
      <c r="AY600" s="246" t="s">
        <v>137</v>
      </c>
    </row>
    <row r="601" spans="1:51" s="13" customFormat="1" ht="12">
      <c r="A601" s="13"/>
      <c r="B601" s="226"/>
      <c r="C601" s="227"/>
      <c r="D601" s="221" t="s">
        <v>149</v>
      </c>
      <c r="E601" s="228" t="s">
        <v>19</v>
      </c>
      <c r="F601" s="229" t="s">
        <v>847</v>
      </c>
      <c r="G601" s="227"/>
      <c r="H601" s="228" t="s">
        <v>19</v>
      </c>
      <c r="I601" s="230"/>
      <c r="J601" s="227"/>
      <c r="K601" s="227"/>
      <c r="L601" s="231"/>
      <c r="M601" s="232"/>
      <c r="N601" s="233"/>
      <c r="O601" s="233"/>
      <c r="P601" s="233"/>
      <c r="Q601" s="233"/>
      <c r="R601" s="233"/>
      <c r="S601" s="233"/>
      <c r="T601" s="23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5" t="s">
        <v>149</v>
      </c>
      <c r="AU601" s="235" t="s">
        <v>82</v>
      </c>
      <c r="AV601" s="13" t="s">
        <v>80</v>
      </c>
      <c r="AW601" s="13" t="s">
        <v>33</v>
      </c>
      <c r="AX601" s="13" t="s">
        <v>72</v>
      </c>
      <c r="AY601" s="235" t="s">
        <v>137</v>
      </c>
    </row>
    <row r="602" spans="1:51" s="14" customFormat="1" ht="12">
      <c r="A602" s="14"/>
      <c r="B602" s="236"/>
      <c r="C602" s="237"/>
      <c r="D602" s="221" t="s">
        <v>149</v>
      </c>
      <c r="E602" s="238" t="s">
        <v>19</v>
      </c>
      <c r="F602" s="239" t="s">
        <v>848</v>
      </c>
      <c r="G602" s="237"/>
      <c r="H602" s="240">
        <v>14.644</v>
      </c>
      <c r="I602" s="241"/>
      <c r="J602" s="237"/>
      <c r="K602" s="237"/>
      <c r="L602" s="242"/>
      <c r="M602" s="243"/>
      <c r="N602" s="244"/>
      <c r="O602" s="244"/>
      <c r="P602" s="244"/>
      <c r="Q602" s="244"/>
      <c r="R602" s="244"/>
      <c r="S602" s="244"/>
      <c r="T602" s="24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6" t="s">
        <v>149</v>
      </c>
      <c r="AU602" s="246" t="s">
        <v>82</v>
      </c>
      <c r="AV602" s="14" t="s">
        <v>82</v>
      </c>
      <c r="AW602" s="14" t="s">
        <v>33</v>
      </c>
      <c r="AX602" s="14" t="s">
        <v>72</v>
      </c>
      <c r="AY602" s="246" t="s">
        <v>137</v>
      </c>
    </row>
    <row r="603" spans="1:51" s="13" customFormat="1" ht="12">
      <c r="A603" s="13"/>
      <c r="B603" s="226"/>
      <c r="C603" s="227"/>
      <c r="D603" s="221" t="s">
        <v>149</v>
      </c>
      <c r="E603" s="228" t="s">
        <v>19</v>
      </c>
      <c r="F603" s="229" t="s">
        <v>849</v>
      </c>
      <c r="G603" s="227"/>
      <c r="H603" s="228" t="s">
        <v>19</v>
      </c>
      <c r="I603" s="230"/>
      <c r="J603" s="227"/>
      <c r="K603" s="227"/>
      <c r="L603" s="231"/>
      <c r="M603" s="232"/>
      <c r="N603" s="233"/>
      <c r="O603" s="233"/>
      <c r="P603" s="233"/>
      <c r="Q603" s="233"/>
      <c r="R603" s="233"/>
      <c r="S603" s="233"/>
      <c r="T603" s="23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5" t="s">
        <v>149</v>
      </c>
      <c r="AU603" s="235" t="s">
        <v>82</v>
      </c>
      <c r="AV603" s="13" t="s">
        <v>80</v>
      </c>
      <c r="AW603" s="13" t="s">
        <v>33</v>
      </c>
      <c r="AX603" s="13" t="s">
        <v>72</v>
      </c>
      <c r="AY603" s="235" t="s">
        <v>137</v>
      </c>
    </row>
    <row r="604" spans="1:51" s="14" customFormat="1" ht="12">
      <c r="A604" s="14"/>
      <c r="B604" s="236"/>
      <c r="C604" s="237"/>
      <c r="D604" s="221" t="s">
        <v>149</v>
      </c>
      <c r="E604" s="238" t="s">
        <v>19</v>
      </c>
      <c r="F604" s="239" t="s">
        <v>848</v>
      </c>
      <c r="G604" s="237"/>
      <c r="H604" s="240">
        <v>14.644</v>
      </c>
      <c r="I604" s="241"/>
      <c r="J604" s="237"/>
      <c r="K604" s="237"/>
      <c r="L604" s="242"/>
      <c r="M604" s="243"/>
      <c r="N604" s="244"/>
      <c r="O604" s="244"/>
      <c r="P604" s="244"/>
      <c r="Q604" s="244"/>
      <c r="R604" s="244"/>
      <c r="S604" s="244"/>
      <c r="T604" s="24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6" t="s">
        <v>149</v>
      </c>
      <c r="AU604" s="246" t="s">
        <v>82</v>
      </c>
      <c r="AV604" s="14" t="s">
        <v>82</v>
      </c>
      <c r="AW604" s="14" t="s">
        <v>33</v>
      </c>
      <c r="AX604" s="14" t="s">
        <v>72</v>
      </c>
      <c r="AY604" s="246" t="s">
        <v>137</v>
      </c>
    </row>
    <row r="605" spans="1:51" s="16" customFormat="1" ht="12">
      <c r="A605" s="16"/>
      <c r="B605" s="268"/>
      <c r="C605" s="269"/>
      <c r="D605" s="221" t="s">
        <v>149</v>
      </c>
      <c r="E605" s="270" t="s">
        <v>19</v>
      </c>
      <c r="F605" s="271" t="s">
        <v>190</v>
      </c>
      <c r="G605" s="269"/>
      <c r="H605" s="272">
        <v>43.588</v>
      </c>
      <c r="I605" s="273"/>
      <c r="J605" s="269"/>
      <c r="K605" s="269"/>
      <c r="L605" s="274"/>
      <c r="M605" s="275"/>
      <c r="N605" s="276"/>
      <c r="O605" s="276"/>
      <c r="P605" s="276"/>
      <c r="Q605" s="276"/>
      <c r="R605" s="276"/>
      <c r="S605" s="276"/>
      <c r="T605" s="277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78" t="s">
        <v>149</v>
      </c>
      <c r="AU605" s="278" t="s">
        <v>82</v>
      </c>
      <c r="AV605" s="16" t="s">
        <v>138</v>
      </c>
      <c r="AW605" s="16" t="s">
        <v>33</v>
      </c>
      <c r="AX605" s="16" t="s">
        <v>72</v>
      </c>
      <c r="AY605" s="278" t="s">
        <v>137</v>
      </c>
    </row>
    <row r="606" spans="1:51" s="15" customFormat="1" ht="12">
      <c r="A606" s="15"/>
      <c r="B606" s="247"/>
      <c r="C606" s="248"/>
      <c r="D606" s="221" t="s">
        <v>149</v>
      </c>
      <c r="E606" s="249" t="s">
        <v>19</v>
      </c>
      <c r="F606" s="250" t="s">
        <v>154</v>
      </c>
      <c r="G606" s="248"/>
      <c r="H606" s="251">
        <v>77.68</v>
      </c>
      <c r="I606" s="252"/>
      <c r="J606" s="248"/>
      <c r="K606" s="248"/>
      <c r="L606" s="253"/>
      <c r="M606" s="254"/>
      <c r="N606" s="255"/>
      <c r="O606" s="255"/>
      <c r="P606" s="255"/>
      <c r="Q606" s="255"/>
      <c r="R606" s="255"/>
      <c r="S606" s="255"/>
      <c r="T606" s="256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T606" s="257" t="s">
        <v>149</v>
      </c>
      <c r="AU606" s="257" t="s">
        <v>82</v>
      </c>
      <c r="AV606" s="15" t="s">
        <v>145</v>
      </c>
      <c r="AW606" s="15" t="s">
        <v>33</v>
      </c>
      <c r="AX606" s="15" t="s">
        <v>80</v>
      </c>
      <c r="AY606" s="257" t="s">
        <v>137</v>
      </c>
    </row>
    <row r="607" spans="1:65" s="2" customFormat="1" ht="16.5" customHeight="1">
      <c r="A607" s="41"/>
      <c r="B607" s="42"/>
      <c r="C607" s="208" t="s">
        <v>855</v>
      </c>
      <c r="D607" s="208" t="s">
        <v>140</v>
      </c>
      <c r="E607" s="209" t="s">
        <v>856</v>
      </c>
      <c r="F607" s="210" t="s">
        <v>857</v>
      </c>
      <c r="G607" s="211" t="s">
        <v>157</v>
      </c>
      <c r="H607" s="212">
        <v>77.68</v>
      </c>
      <c r="I607" s="213"/>
      <c r="J607" s="214">
        <f>ROUND(I607*H607,2)</f>
        <v>0</v>
      </c>
      <c r="K607" s="210" t="s">
        <v>144</v>
      </c>
      <c r="L607" s="47"/>
      <c r="M607" s="215" t="s">
        <v>19</v>
      </c>
      <c r="N607" s="216" t="s">
        <v>43</v>
      </c>
      <c r="O607" s="87"/>
      <c r="P607" s="217">
        <f>O607*H607</f>
        <v>0</v>
      </c>
      <c r="Q607" s="217">
        <v>0.00072</v>
      </c>
      <c r="R607" s="217">
        <f>Q607*H607</f>
        <v>0.05592960000000001</v>
      </c>
      <c r="S607" s="217">
        <v>0</v>
      </c>
      <c r="T607" s="218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19" t="s">
        <v>256</v>
      </c>
      <c r="AT607" s="219" t="s">
        <v>140</v>
      </c>
      <c r="AU607" s="219" t="s">
        <v>82</v>
      </c>
      <c r="AY607" s="20" t="s">
        <v>137</v>
      </c>
      <c r="BE607" s="220">
        <f>IF(N607="základní",J607,0)</f>
        <v>0</v>
      </c>
      <c r="BF607" s="220">
        <f>IF(N607="snížená",J607,0)</f>
        <v>0</v>
      </c>
      <c r="BG607" s="220">
        <f>IF(N607="zákl. přenesená",J607,0)</f>
        <v>0</v>
      </c>
      <c r="BH607" s="220">
        <f>IF(N607="sníž. přenesená",J607,0)</f>
        <v>0</v>
      </c>
      <c r="BI607" s="220">
        <f>IF(N607="nulová",J607,0)</f>
        <v>0</v>
      </c>
      <c r="BJ607" s="20" t="s">
        <v>80</v>
      </c>
      <c r="BK607" s="220">
        <f>ROUND(I607*H607,2)</f>
        <v>0</v>
      </c>
      <c r="BL607" s="20" t="s">
        <v>256</v>
      </c>
      <c r="BM607" s="219" t="s">
        <v>858</v>
      </c>
    </row>
    <row r="608" spans="1:47" s="2" customFormat="1" ht="12">
      <c r="A608" s="41"/>
      <c r="B608" s="42"/>
      <c r="C608" s="43"/>
      <c r="D608" s="221" t="s">
        <v>147</v>
      </c>
      <c r="E608" s="43"/>
      <c r="F608" s="222" t="s">
        <v>859</v>
      </c>
      <c r="G608" s="43"/>
      <c r="H608" s="43"/>
      <c r="I608" s="223"/>
      <c r="J608" s="43"/>
      <c r="K608" s="43"/>
      <c r="L608" s="47"/>
      <c r="M608" s="224"/>
      <c r="N608" s="225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20" t="s">
        <v>147</v>
      </c>
      <c r="AU608" s="20" t="s">
        <v>82</v>
      </c>
    </row>
    <row r="609" spans="1:51" s="13" customFormat="1" ht="12">
      <c r="A609" s="13"/>
      <c r="B609" s="226"/>
      <c r="C609" s="227"/>
      <c r="D609" s="221" t="s">
        <v>149</v>
      </c>
      <c r="E609" s="228" t="s">
        <v>19</v>
      </c>
      <c r="F609" s="229" t="s">
        <v>836</v>
      </c>
      <c r="G609" s="227"/>
      <c r="H609" s="228" t="s">
        <v>19</v>
      </c>
      <c r="I609" s="230"/>
      <c r="J609" s="227"/>
      <c r="K609" s="227"/>
      <c r="L609" s="231"/>
      <c r="M609" s="232"/>
      <c r="N609" s="233"/>
      <c r="O609" s="233"/>
      <c r="P609" s="233"/>
      <c r="Q609" s="233"/>
      <c r="R609" s="233"/>
      <c r="S609" s="233"/>
      <c r="T609" s="23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5" t="s">
        <v>149</v>
      </c>
      <c r="AU609" s="235" t="s">
        <v>82</v>
      </c>
      <c r="AV609" s="13" t="s">
        <v>80</v>
      </c>
      <c r="AW609" s="13" t="s">
        <v>33</v>
      </c>
      <c r="AX609" s="13" t="s">
        <v>72</v>
      </c>
      <c r="AY609" s="235" t="s">
        <v>137</v>
      </c>
    </row>
    <row r="610" spans="1:51" s="14" customFormat="1" ht="12">
      <c r="A610" s="14"/>
      <c r="B610" s="236"/>
      <c r="C610" s="237"/>
      <c r="D610" s="221" t="s">
        <v>149</v>
      </c>
      <c r="E610" s="238" t="s">
        <v>19</v>
      </c>
      <c r="F610" s="239" t="s">
        <v>233</v>
      </c>
      <c r="G610" s="237"/>
      <c r="H610" s="240">
        <v>3.348</v>
      </c>
      <c r="I610" s="241"/>
      <c r="J610" s="237"/>
      <c r="K610" s="237"/>
      <c r="L610" s="242"/>
      <c r="M610" s="243"/>
      <c r="N610" s="244"/>
      <c r="O610" s="244"/>
      <c r="P610" s="244"/>
      <c r="Q610" s="244"/>
      <c r="R610" s="244"/>
      <c r="S610" s="244"/>
      <c r="T610" s="245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6" t="s">
        <v>149</v>
      </c>
      <c r="AU610" s="246" t="s">
        <v>82</v>
      </c>
      <c r="AV610" s="14" t="s">
        <v>82</v>
      </c>
      <c r="AW610" s="14" t="s">
        <v>33</v>
      </c>
      <c r="AX610" s="14" t="s">
        <v>72</v>
      </c>
      <c r="AY610" s="246" t="s">
        <v>137</v>
      </c>
    </row>
    <row r="611" spans="1:51" s="13" customFormat="1" ht="12">
      <c r="A611" s="13"/>
      <c r="B611" s="226"/>
      <c r="C611" s="227"/>
      <c r="D611" s="221" t="s">
        <v>149</v>
      </c>
      <c r="E611" s="228" t="s">
        <v>19</v>
      </c>
      <c r="F611" s="229" t="s">
        <v>837</v>
      </c>
      <c r="G611" s="227"/>
      <c r="H611" s="228" t="s">
        <v>19</v>
      </c>
      <c r="I611" s="230"/>
      <c r="J611" s="227"/>
      <c r="K611" s="227"/>
      <c r="L611" s="231"/>
      <c r="M611" s="232"/>
      <c r="N611" s="233"/>
      <c r="O611" s="233"/>
      <c r="P611" s="233"/>
      <c r="Q611" s="233"/>
      <c r="R611" s="233"/>
      <c r="S611" s="233"/>
      <c r="T611" s="23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5" t="s">
        <v>149</v>
      </c>
      <c r="AU611" s="235" t="s">
        <v>82</v>
      </c>
      <c r="AV611" s="13" t="s">
        <v>80</v>
      </c>
      <c r="AW611" s="13" t="s">
        <v>33</v>
      </c>
      <c r="AX611" s="13" t="s">
        <v>72</v>
      </c>
      <c r="AY611" s="235" t="s">
        <v>137</v>
      </c>
    </row>
    <row r="612" spans="1:51" s="14" customFormat="1" ht="12">
      <c r="A612" s="14"/>
      <c r="B612" s="236"/>
      <c r="C612" s="237"/>
      <c r="D612" s="221" t="s">
        <v>149</v>
      </c>
      <c r="E612" s="238" t="s">
        <v>19</v>
      </c>
      <c r="F612" s="239" t="s">
        <v>234</v>
      </c>
      <c r="G612" s="237"/>
      <c r="H612" s="240">
        <v>3.689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6" t="s">
        <v>149</v>
      </c>
      <c r="AU612" s="246" t="s">
        <v>82</v>
      </c>
      <c r="AV612" s="14" t="s">
        <v>82</v>
      </c>
      <c r="AW612" s="14" t="s">
        <v>33</v>
      </c>
      <c r="AX612" s="14" t="s">
        <v>72</v>
      </c>
      <c r="AY612" s="246" t="s">
        <v>137</v>
      </c>
    </row>
    <row r="613" spans="1:51" s="13" customFormat="1" ht="12">
      <c r="A613" s="13"/>
      <c r="B613" s="226"/>
      <c r="C613" s="227"/>
      <c r="D613" s="221" t="s">
        <v>149</v>
      </c>
      <c r="E613" s="228" t="s">
        <v>19</v>
      </c>
      <c r="F613" s="229" t="s">
        <v>838</v>
      </c>
      <c r="G613" s="227"/>
      <c r="H613" s="228" t="s">
        <v>19</v>
      </c>
      <c r="I613" s="230"/>
      <c r="J613" s="227"/>
      <c r="K613" s="227"/>
      <c r="L613" s="231"/>
      <c r="M613" s="232"/>
      <c r="N613" s="233"/>
      <c r="O613" s="233"/>
      <c r="P613" s="233"/>
      <c r="Q613" s="233"/>
      <c r="R613" s="233"/>
      <c r="S613" s="233"/>
      <c r="T613" s="23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5" t="s">
        <v>149</v>
      </c>
      <c r="AU613" s="235" t="s">
        <v>82</v>
      </c>
      <c r="AV613" s="13" t="s">
        <v>80</v>
      </c>
      <c r="AW613" s="13" t="s">
        <v>33</v>
      </c>
      <c r="AX613" s="13" t="s">
        <v>72</v>
      </c>
      <c r="AY613" s="235" t="s">
        <v>137</v>
      </c>
    </row>
    <row r="614" spans="1:51" s="14" customFormat="1" ht="12">
      <c r="A614" s="14"/>
      <c r="B614" s="236"/>
      <c r="C614" s="237"/>
      <c r="D614" s="221" t="s">
        <v>149</v>
      </c>
      <c r="E614" s="238" t="s">
        <v>19</v>
      </c>
      <c r="F614" s="239" t="s">
        <v>235</v>
      </c>
      <c r="G614" s="237"/>
      <c r="H614" s="240">
        <v>3.605</v>
      </c>
      <c r="I614" s="241"/>
      <c r="J614" s="237"/>
      <c r="K614" s="237"/>
      <c r="L614" s="242"/>
      <c r="M614" s="243"/>
      <c r="N614" s="244"/>
      <c r="O614" s="244"/>
      <c r="P614" s="244"/>
      <c r="Q614" s="244"/>
      <c r="R614" s="244"/>
      <c r="S614" s="244"/>
      <c r="T614" s="24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6" t="s">
        <v>149</v>
      </c>
      <c r="AU614" s="246" t="s">
        <v>82</v>
      </c>
      <c r="AV614" s="14" t="s">
        <v>82</v>
      </c>
      <c r="AW614" s="14" t="s">
        <v>33</v>
      </c>
      <c r="AX614" s="14" t="s">
        <v>72</v>
      </c>
      <c r="AY614" s="246" t="s">
        <v>137</v>
      </c>
    </row>
    <row r="615" spans="1:51" s="16" customFormat="1" ht="12">
      <c r="A615" s="16"/>
      <c r="B615" s="268"/>
      <c r="C615" s="269"/>
      <c r="D615" s="221" t="s">
        <v>149</v>
      </c>
      <c r="E615" s="270" t="s">
        <v>19</v>
      </c>
      <c r="F615" s="271" t="s">
        <v>190</v>
      </c>
      <c r="G615" s="269"/>
      <c r="H615" s="272">
        <v>10.642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T615" s="278" t="s">
        <v>149</v>
      </c>
      <c r="AU615" s="278" t="s">
        <v>82</v>
      </c>
      <c r="AV615" s="16" t="s">
        <v>138</v>
      </c>
      <c r="AW615" s="16" t="s">
        <v>33</v>
      </c>
      <c r="AX615" s="16" t="s">
        <v>72</v>
      </c>
      <c r="AY615" s="278" t="s">
        <v>137</v>
      </c>
    </row>
    <row r="616" spans="1:51" s="13" customFormat="1" ht="12">
      <c r="A616" s="13"/>
      <c r="B616" s="226"/>
      <c r="C616" s="227"/>
      <c r="D616" s="221" t="s">
        <v>149</v>
      </c>
      <c r="E616" s="228" t="s">
        <v>19</v>
      </c>
      <c r="F616" s="229" t="s">
        <v>839</v>
      </c>
      <c r="G616" s="227"/>
      <c r="H616" s="228" t="s">
        <v>19</v>
      </c>
      <c r="I616" s="230"/>
      <c r="J616" s="227"/>
      <c r="K616" s="227"/>
      <c r="L616" s="231"/>
      <c r="M616" s="232"/>
      <c r="N616" s="233"/>
      <c r="O616" s="233"/>
      <c r="P616" s="233"/>
      <c r="Q616" s="233"/>
      <c r="R616" s="233"/>
      <c r="S616" s="233"/>
      <c r="T616" s="23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5" t="s">
        <v>149</v>
      </c>
      <c r="AU616" s="235" t="s">
        <v>82</v>
      </c>
      <c r="AV616" s="13" t="s">
        <v>80</v>
      </c>
      <c r="AW616" s="13" t="s">
        <v>33</v>
      </c>
      <c r="AX616" s="13" t="s">
        <v>72</v>
      </c>
      <c r="AY616" s="235" t="s">
        <v>137</v>
      </c>
    </row>
    <row r="617" spans="1:51" s="14" customFormat="1" ht="12">
      <c r="A617" s="14"/>
      <c r="B617" s="236"/>
      <c r="C617" s="237"/>
      <c r="D617" s="221" t="s">
        <v>149</v>
      </c>
      <c r="E617" s="238" t="s">
        <v>19</v>
      </c>
      <c r="F617" s="239" t="s">
        <v>840</v>
      </c>
      <c r="G617" s="237"/>
      <c r="H617" s="240">
        <v>4.55</v>
      </c>
      <c r="I617" s="241"/>
      <c r="J617" s="237"/>
      <c r="K617" s="237"/>
      <c r="L617" s="242"/>
      <c r="M617" s="243"/>
      <c r="N617" s="244"/>
      <c r="O617" s="244"/>
      <c r="P617" s="244"/>
      <c r="Q617" s="244"/>
      <c r="R617" s="244"/>
      <c r="S617" s="244"/>
      <c r="T617" s="245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6" t="s">
        <v>149</v>
      </c>
      <c r="AU617" s="246" t="s">
        <v>82</v>
      </c>
      <c r="AV617" s="14" t="s">
        <v>82</v>
      </c>
      <c r="AW617" s="14" t="s">
        <v>33</v>
      </c>
      <c r="AX617" s="14" t="s">
        <v>72</v>
      </c>
      <c r="AY617" s="246" t="s">
        <v>137</v>
      </c>
    </row>
    <row r="618" spans="1:51" s="13" customFormat="1" ht="12">
      <c r="A618" s="13"/>
      <c r="B618" s="226"/>
      <c r="C618" s="227"/>
      <c r="D618" s="221" t="s">
        <v>149</v>
      </c>
      <c r="E618" s="228" t="s">
        <v>19</v>
      </c>
      <c r="F618" s="229" t="s">
        <v>841</v>
      </c>
      <c r="G618" s="227"/>
      <c r="H618" s="228" t="s">
        <v>19</v>
      </c>
      <c r="I618" s="230"/>
      <c r="J618" s="227"/>
      <c r="K618" s="227"/>
      <c r="L618" s="231"/>
      <c r="M618" s="232"/>
      <c r="N618" s="233"/>
      <c r="O618" s="233"/>
      <c r="P618" s="233"/>
      <c r="Q618" s="233"/>
      <c r="R618" s="233"/>
      <c r="S618" s="233"/>
      <c r="T618" s="23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5" t="s">
        <v>149</v>
      </c>
      <c r="AU618" s="235" t="s">
        <v>82</v>
      </c>
      <c r="AV618" s="13" t="s">
        <v>80</v>
      </c>
      <c r="AW618" s="13" t="s">
        <v>33</v>
      </c>
      <c r="AX618" s="13" t="s">
        <v>72</v>
      </c>
      <c r="AY618" s="235" t="s">
        <v>137</v>
      </c>
    </row>
    <row r="619" spans="1:51" s="14" customFormat="1" ht="12">
      <c r="A619" s="14"/>
      <c r="B619" s="236"/>
      <c r="C619" s="237"/>
      <c r="D619" s="221" t="s">
        <v>149</v>
      </c>
      <c r="E619" s="238" t="s">
        <v>19</v>
      </c>
      <c r="F619" s="239" t="s">
        <v>842</v>
      </c>
      <c r="G619" s="237"/>
      <c r="H619" s="240">
        <v>10.5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149</v>
      </c>
      <c r="AU619" s="246" t="s">
        <v>82</v>
      </c>
      <c r="AV619" s="14" t="s">
        <v>82</v>
      </c>
      <c r="AW619" s="14" t="s">
        <v>33</v>
      </c>
      <c r="AX619" s="14" t="s">
        <v>72</v>
      </c>
      <c r="AY619" s="246" t="s">
        <v>137</v>
      </c>
    </row>
    <row r="620" spans="1:51" s="13" customFormat="1" ht="12">
      <c r="A620" s="13"/>
      <c r="B620" s="226"/>
      <c r="C620" s="227"/>
      <c r="D620" s="221" t="s">
        <v>149</v>
      </c>
      <c r="E620" s="228" t="s">
        <v>19</v>
      </c>
      <c r="F620" s="229" t="s">
        <v>843</v>
      </c>
      <c r="G620" s="227"/>
      <c r="H620" s="228" t="s">
        <v>19</v>
      </c>
      <c r="I620" s="230"/>
      <c r="J620" s="227"/>
      <c r="K620" s="227"/>
      <c r="L620" s="231"/>
      <c r="M620" s="232"/>
      <c r="N620" s="233"/>
      <c r="O620" s="233"/>
      <c r="P620" s="233"/>
      <c r="Q620" s="233"/>
      <c r="R620" s="233"/>
      <c r="S620" s="233"/>
      <c r="T620" s="23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5" t="s">
        <v>149</v>
      </c>
      <c r="AU620" s="235" t="s">
        <v>82</v>
      </c>
      <c r="AV620" s="13" t="s">
        <v>80</v>
      </c>
      <c r="AW620" s="13" t="s">
        <v>33</v>
      </c>
      <c r="AX620" s="13" t="s">
        <v>72</v>
      </c>
      <c r="AY620" s="235" t="s">
        <v>137</v>
      </c>
    </row>
    <row r="621" spans="1:51" s="14" customFormat="1" ht="12">
      <c r="A621" s="14"/>
      <c r="B621" s="236"/>
      <c r="C621" s="237"/>
      <c r="D621" s="221" t="s">
        <v>149</v>
      </c>
      <c r="E621" s="238" t="s">
        <v>19</v>
      </c>
      <c r="F621" s="239" t="s">
        <v>844</v>
      </c>
      <c r="G621" s="237"/>
      <c r="H621" s="240">
        <v>8.4</v>
      </c>
      <c r="I621" s="241"/>
      <c r="J621" s="237"/>
      <c r="K621" s="237"/>
      <c r="L621" s="242"/>
      <c r="M621" s="243"/>
      <c r="N621" s="244"/>
      <c r="O621" s="244"/>
      <c r="P621" s="244"/>
      <c r="Q621" s="244"/>
      <c r="R621" s="244"/>
      <c r="S621" s="244"/>
      <c r="T621" s="24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6" t="s">
        <v>149</v>
      </c>
      <c r="AU621" s="246" t="s">
        <v>82</v>
      </c>
      <c r="AV621" s="14" t="s">
        <v>82</v>
      </c>
      <c r="AW621" s="14" t="s">
        <v>33</v>
      </c>
      <c r="AX621" s="14" t="s">
        <v>72</v>
      </c>
      <c r="AY621" s="246" t="s">
        <v>137</v>
      </c>
    </row>
    <row r="622" spans="1:51" s="16" customFormat="1" ht="12">
      <c r="A622" s="16"/>
      <c r="B622" s="268"/>
      <c r="C622" s="269"/>
      <c r="D622" s="221" t="s">
        <v>149</v>
      </c>
      <c r="E622" s="270" t="s">
        <v>19</v>
      </c>
      <c r="F622" s="271" t="s">
        <v>190</v>
      </c>
      <c r="G622" s="269"/>
      <c r="H622" s="272">
        <v>23.45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T622" s="278" t="s">
        <v>149</v>
      </c>
      <c r="AU622" s="278" t="s">
        <v>82</v>
      </c>
      <c r="AV622" s="16" t="s">
        <v>138</v>
      </c>
      <c r="AW622" s="16" t="s">
        <v>33</v>
      </c>
      <c r="AX622" s="16" t="s">
        <v>72</v>
      </c>
      <c r="AY622" s="278" t="s">
        <v>137</v>
      </c>
    </row>
    <row r="623" spans="1:51" s="13" customFormat="1" ht="12">
      <c r="A623" s="13"/>
      <c r="B623" s="226"/>
      <c r="C623" s="227"/>
      <c r="D623" s="221" t="s">
        <v>149</v>
      </c>
      <c r="E623" s="228" t="s">
        <v>19</v>
      </c>
      <c r="F623" s="229" t="s">
        <v>845</v>
      </c>
      <c r="G623" s="227"/>
      <c r="H623" s="228" t="s">
        <v>19</v>
      </c>
      <c r="I623" s="230"/>
      <c r="J623" s="227"/>
      <c r="K623" s="227"/>
      <c r="L623" s="231"/>
      <c r="M623" s="232"/>
      <c r="N623" s="233"/>
      <c r="O623" s="233"/>
      <c r="P623" s="233"/>
      <c r="Q623" s="233"/>
      <c r="R623" s="233"/>
      <c r="S623" s="233"/>
      <c r="T623" s="23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5" t="s">
        <v>149</v>
      </c>
      <c r="AU623" s="235" t="s">
        <v>82</v>
      </c>
      <c r="AV623" s="13" t="s">
        <v>80</v>
      </c>
      <c r="AW623" s="13" t="s">
        <v>33</v>
      </c>
      <c r="AX623" s="13" t="s">
        <v>72</v>
      </c>
      <c r="AY623" s="235" t="s">
        <v>137</v>
      </c>
    </row>
    <row r="624" spans="1:51" s="14" customFormat="1" ht="12">
      <c r="A624" s="14"/>
      <c r="B624" s="236"/>
      <c r="C624" s="237"/>
      <c r="D624" s="221" t="s">
        <v>149</v>
      </c>
      <c r="E624" s="238" t="s">
        <v>19</v>
      </c>
      <c r="F624" s="239" t="s">
        <v>846</v>
      </c>
      <c r="G624" s="237"/>
      <c r="H624" s="240">
        <v>14.3</v>
      </c>
      <c r="I624" s="241"/>
      <c r="J624" s="237"/>
      <c r="K624" s="237"/>
      <c r="L624" s="242"/>
      <c r="M624" s="243"/>
      <c r="N624" s="244"/>
      <c r="O624" s="244"/>
      <c r="P624" s="244"/>
      <c r="Q624" s="244"/>
      <c r="R624" s="244"/>
      <c r="S624" s="244"/>
      <c r="T624" s="245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6" t="s">
        <v>149</v>
      </c>
      <c r="AU624" s="246" t="s">
        <v>82</v>
      </c>
      <c r="AV624" s="14" t="s">
        <v>82</v>
      </c>
      <c r="AW624" s="14" t="s">
        <v>33</v>
      </c>
      <c r="AX624" s="14" t="s">
        <v>72</v>
      </c>
      <c r="AY624" s="246" t="s">
        <v>137</v>
      </c>
    </row>
    <row r="625" spans="1:51" s="13" customFormat="1" ht="12">
      <c r="A625" s="13"/>
      <c r="B625" s="226"/>
      <c r="C625" s="227"/>
      <c r="D625" s="221" t="s">
        <v>149</v>
      </c>
      <c r="E625" s="228" t="s">
        <v>19</v>
      </c>
      <c r="F625" s="229" t="s">
        <v>847</v>
      </c>
      <c r="G625" s="227"/>
      <c r="H625" s="228" t="s">
        <v>19</v>
      </c>
      <c r="I625" s="230"/>
      <c r="J625" s="227"/>
      <c r="K625" s="227"/>
      <c r="L625" s="231"/>
      <c r="M625" s="232"/>
      <c r="N625" s="233"/>
      <c r="O625" s="233"/>
      <c r="P625" s="233"/>
      <c r="Q625" s="233"/>
      <c r="R625" s="233"/>
      <c r="S625" s="233"/>
      <c r="T625" s="23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5" t="s">
        <v>149</v>
      </c>
      <c r="AU625" s="235" t="s">
        <v>82</v>
      </c>
      <c r="AV625" s="13" t="s">
        <v>80</v>
      </c>
      <c r="AW625" s="13" t="s">
        <v>33</v>
      </c>
      <c r="AX625" s="13" t="s">
        <v>72</v>
      </c>
      <c r="AY625" s="235" t="s">
        <v>137</v>
      </c>
    </row>
    <row r="626" spans="1:51" s="14" customFormat="1" ht="12">
      <c r="A626" s="14"/>
      <c r="B626" s="236"/>
      <c r="C626" s="237"/>
      <c r="D626" s="221" t="s">
        <v>149</v>
      </c>
      <c r="E626" s="238" t="s">
        <v>19</v>
      </c>
      <c r="F626" s="239" t="s">
        <v>848</v>
      </c>
      <c r="G626" s="237"/>
      <c r="H626" s="240">
        <v>14.644</v>
      </c>
      <c r="I626" s="241"/>
      <c r="J626" s="237"/>
      <c r="K626" s="237"/>
      <c r="L626" s="242"/>
      <c r="M626" s="243"/>
      <c r="N626" s="244"/>
      <c r="O626" s="244"/>
      <c r="P626" s="244"/>
      <c r="Q626" s="244"/>
      <c r="R626" s="244"/>
      <c r="S626" s="244"/>
      <c r="T626" s="245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6" t="s">
        <v>149</v>
      </c>
      <c r="AU626" s="246" t="s">
        <v>82</v>
      </c>
      <c r="AV626" s="14" t="s">
        <v>82</v>
      </c>
      <c r="AW626" s="14" t="s">
        <v>33</v>
      </c>
      <c r="AX626" s="14" t="s">
        <v>72</v>
      </c>
      <c r="AY626" s="246" t="s">
        <v>137</v>
      </c>
    </row>
    <row r="627" spans="1:51" s="13" customFormat="1" ht="12">
      <c r="A627" s="13"/>
      <c r="B627" s="226"/>
      <c r="C627" s="227"/>
      <c r="D627" s="221" t="s">
        <v>149</v>
      </c>
      <c r="E627" s="228" t="s">
        <v>19</v>
      </c>
      <c r="F627" s="229" t="s">
        <v>849</v>
      </c>
      <c r="G627" s="227"/>
      <c r="H627" s="228" t="s">
        <v>19</v>
      </c>
      <c r="I627" s="230"/>
      <c r="J627" s="227"/>
      <c r="K627" s="227"/>
      <c r="L627" s="231"/>
      <c r="M627" s="232"/>
      <c r="N627" s="233"/>
      <c r="O627" s="233"/>
      <c r="P627" s="233"/>
      <c r="Q627" s="233"/>
      <c r="R627" s="233"/>
      <c r="S627" s="233"/>
      <c r="T627" s="23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5" t="s">
        <v>149</v>
      </c>
      <c r="AU627" s="235" t="s">
        <v>82</v>
      </c>
      <c r="AV627" s="13" t="s">
        <v>80</v>
      </c>
      <c r="AW627" s="13" t="s">
        <v>33</v>
      </c>
      <c r="AX627" s="13" t="s">
        <v>72</v>
      </c>
      <c r="AY627" s="235" t="s">
        <v>137</v>
      </c>
    </row>
    <row r="628" spans="1:51" s="14" customFormat="1" ht="12">
      <c r="A628" s="14"/>
      <c r="B628" s="236"/>
      <c r="C628" s="237"/>
      <c r="D628" s="221" t="s">
        <v>149</v>
      </c>
      <c r="E628" s="238" t="s">
        <v>19</v>
      </c>
      <c r="F628" s="239" t="s">
        <v>848</v>
      </c>
      <c r="G628" s="237"/>
      <c r="H628" s="240">
        <v>14.644</v>
      </c>
      <c r="I628" s="241"/>
      <c r="J628" s="237"/>
      <c r="K628" s="237"/>
      <c r="L628" s="242"/>
      <c r="M628" s="243"/>
      <c r="N628" s="244"/>
      <c r="O628" s="244"/>
      <c r="P628" s="244"/>
      <c r="Q628" s="244"/>
      <c r="R628" s="244"/>
      <c r="S628" s="244"/>
      <c r="T628" s="24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6" t="s">
        <v>149</v>
      </c>
      <c r="AU628" s="246" t="s">
        <v>82</v>
      </c>
      <c r="AV628" s="14" t="s">
        <v>82</v>
      </c>
      <c r="AW628" s="14" t="s">
        <v>33</v>
      </c>
      <c r="AX628" s="14" t="s">
        <v>72</v>
      </c>
      <c r="AY628" s="246" t="s">
        <v>137</v>
      </c>
    </row>
    <row r="629" spans="1:51" s="16" customFormat="1" ht="12">
      <c r="A629" s="16"/>
      <c r="B629" s="268"/>
      <c r="C629" s="269"/>
      <c r="D629" s="221" t="s">
        <v>149</v>
      </c>
      <c r="E629" s="270" t="s">
        <v>19</v>
      </c>
      <c r="F629" s="271" t="s">
        <v>190</v>
      </c>
      <c r="G629" s="269"/>
      <c r="H629" s="272">
        <v>43.588</v>
      </c>
      <c r="I629" s="273"/>
      <c r="J629" s="269"/>
      <c r="K629" s="269"/>
      <c r="L629" s="274"/>
      <c r="M629" s="275"/>
      <c r="N629" s="276"/>
      <c r="O629" s="276"/>
      <c r="P629" s="276"/>
      <c r="Q629" s="276"/>
      <c r="R629" s="276"/>
      <c r="S629" s="276"/>
      <c r="T629" s="277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T629" s="278" t="s">
        <v>149</v>
      </c>
      <c r="AU629" s="278" t="s">
        <v>82</v>
      </c>
      <c r="AV629" s="16" t="s">
        <v>138</v>
      </c>
      <c r="AW629" s="16" t="s">
        <v>33</v>
      </c>
      <c r="AX629" s="16" t="s">
        <v>72</v>
      </c>
      <c r="AY629" s="278" t="s">
        <v>137</v>
      </c>
    </row>
    <row r="630" spans="1:51" s="15" customFormat="1" ht="12">
      <c r="A630" s="15"/>
      <c r="B630" s="247"/>
      <c r="C630" s="248"/>
      <c r="D630" s="221" t="s">
        <v>149</v>
      </c>
      <c r="E630" s="249" t="s">
        <v>19</v>
      </c>
      <c r="F630" s="250" t="s">
        <v>154</v>
      </c>
      <c r="G630" s="248"/>
      <c r="H630" s="251">
        <v>77.68</v>
      </c>
      <c r="I630" s="252"/>
      <c r="J630" s="248"/>
      <c r="K630" s="248"/>
      <c r="L630" s="253"/>
      <c r="M630" s="254"/>
      <c r="N630" s="255"/>
      <c r="O630" s="255"/>
      <c r="P630" s="255"/>
      <c r="Q630" s="255"/>
      <c r="R630" s="255"/>
      <c r="S630" s="255"/>
      <c r="T630" s="256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57" t="s">
        <v>149</v>
      </c>
      <c r="AU630" s="257" t="s">
        <v>82</v>
      </c>
      <c r="AV630" s="15" t="s">
        <v>145</v>
      </c>
      <c r="AW630" s="15" t="s">
        <v>33</v>
      </c>
      <c r="AX630" s="15" t="s">
        <v>80</v>
      </c>
      <c r="AY630" s="257" t="s">
        <v>137</v>
      </c>
    </row>
    <row r="631" spans="1:63" s="12" customFormat="1" ht="22.8" customHeight="1">
      <c r="A631" s="12"/>
      <c r="B631" s="192"/>
      <c r="C631" s="193"/>
      <c r="D631" s="194" t="s">
        <v>71</v>
      </c>
      <c r="E631" s="206" t="s">
        <v>860</v>
      </c>
      <c r="F631" s="206" t="s">
        <v>861</v>
      </c>
      <c r="G631" s="193"/>
      <c r="H631" s="193"/>
      <c r="I631" s="196"/>
      <c r="J631" s="207">
        <f>BK631</f>
        <v>0</v>
      </c>
      <c r="K631" s="193"/>
      <c r="L631" s="198"/>
      <c r="M631" s="199"/>
      <c r="N631" s="200"/>
      <c r="O631" s="200"/>
      <c r="P631" s="201">
        <f>SUM(P632:P654)</f>
        <v>0</v>
      </c>
      <c r="Q631" s="200"/>
      <c r="R631" s="201">
        <f>SUM(R632:R654)</f>
        <v>0.07933838016000001</v>
      </c>
      <c r="S631" s="200"/>
      <c r="T631" s="202">
        <f>SUM(T632:T654)</f>
        <v>0.024382799999999996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03" t="s">
        <v>82</v>
      </c>
      <c r="AT631" s="204" t="s">
        <v>71</v>
      </c>
      <c r="AU631" s="204" t="s">
        <v>80</v>
      </c>
      <c r="AY631" s="203" t="s">
        <v>137</v>
      </c>
      <c r="BK631" s="205">
        <f>SUM(BK632:BK654)</f>
        <v>0</v>
      </c>
    </row>
    <row r="632" spans="1:65" s="2" customFormat="1" ht="16.5" customHeight="1">
      <c r="A632" s="41"/>
      <c r="B632" s="42"/>
      <c r="C632" s="208" t="s">
        <v>862</v>
      </c>
      <c r="D632" s="208" t="s">
        <v>140</v>
      </c>
      <c r="E632" s="209" t="s">
        <v>863</v>
      </c>
      <c r="F632" s="210" t="s">
        <v>864</v>
      </c>
      <c r="G632" s="211" t="s">
        <v>157</v>
      </c>
      <c r="H632" s="212">
        <v>162.552</v>
      </c>
      <c r="I632" s="213"/>
      <c r="J632" s="214">
        <f>ROUND(I632*H632,2)</f>
        <v>0</v>
      </c>
      <c r="K632" s="210" t="s">
        <v>144</v>
      </c>
      <c r="L632" s="47"/>
      <c r="M632" s="215" t="s">
        <v>19</v>
      </c>
      <c r="N632" s="216" t="s">
        <v>43</v>
      </c>
      <c r="O632" s="87"/>
      <c r="P632" s="217">
        <f>O632*H632</f>
        <v>0</v>
      </c>
      <c r="Q632" s="217">
        <v>0</v>
      </c>
      <c r="R632" s="217">
        <f>Q632*H632</f>
        <v>0</v>
      </c>
      <c r="S632" s="217">
        <v>0</v>
      </c>
      <c r="T632" s="218">
        <f>S632*H632</f>
        <v>0</v>
      </c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R632" s="219" t="s">
        <v>256</v>
      </c>
      <c r="AT632" s="219" t="s">
        <v>140</v>
      </c>
      <c r="AU632" s="219" t="s">
        <v>82</v>
      </c>
      <c r="AY632" s="20" t="s">
        <v>137</v>
      </c>
      <c r="BE632" s="220">
        <f>IF(N632="základní",J632,0)</f>
        <v>0</v>
      </c>
      <c r="BF632" s="220">
        <f>IF(N632="snížená",J632,0)</f>
        <v>0</v>
      </c>
      <c r="BG632" s="220">
        <f>IF(N632="zákl. přenesená",J632,0)</f>
        <v>0</v>
      </c>
      <c r="BH632" s="220">
        <f>IF(N632="sníž. přenesená",J632,0)</f>
        <v>0</v>
      </c>
      <c r="BI632" s="220">
        <f>IF(N632="nulová",J632,0)</f>
        <v>0</v>
      </c>
      <c r="BJ632" s="20" t="s">
        <v>80</v>
      </c>
      <c r="BK632" s="220">
        <f>ROUND(I632*H632,2)</f>
        <v>0</v>
      </c>
      <c r="BL632" s="20" t="s">
        <v>256</v>
      </c>
      <c r="BM632" s="219" t="s">
        <v>865</v>
      </c>
    </row>
    <row r="633" spans="1:47" s="2" customFormat="1" ht="12">
      <c r="A633" s="41"/>
      <c r="B633" s="42"/>
      <c r="C633" s="43"/>
      <c r="D633" s="221" t="s">
        <v>147</v>
      </c>
      <c r="E633" s="43"/>
      <c r="F633" s="222" t="s">
        <v>866</v>
      </c>
      <c r="G633" s="43"/>
      <c r="H633" s="43"/>
      <c r="I633" s="223"/>
      <c r="J633" s="43"/>
      <c r="K633" s="43"/>
      <c r="L633" s="47"/>
      <c r="M633" s="224"/>
      <c r="N633" s="225"/>
      <c r="O633" s="87"/>
      <c r="P633" s="87"/>
      <c r="Q633" s="87"/>
      <c r="R633" s="87"/>
      <c r="S633" s="87"/>
      <c r="T633" s="88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T633" s="20" t="s">
        <v>147</v>
      </c>
      <c r="AU633" s="20" t="s">
        <v>82</v>
      </c>
    </row>
    <row r="634" spans="1:51" s="14" customFormat="1" ht="12">
      <c r="A634" s="14"/>
      <c r="B634" s="236"/>
      <c r="C634" s="237"/>
      <c r="D634" s="221" t="s">
        <v>149</v>
      </c>
      <c r="E634" s="238" t="s">
        <v>19</v>
      </c>
      <c r="F634" s="239" t="s">
        <v>88</v>
      </c>
      <c r="G634" s="237"/>
      <c r="H634" s="240">
        <v>162.552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6" t="s">
        <v>149</v>
      </c>
      <c r="AU634" s="246" t="s">
        <v>82</v>
      </c>
      <c r="AV634" s="14" t="s">
        <v>82</v>
      </c>
      <c r="AW634" s="14" t="s">
        <v>33</v>
      </c>
      <c r="AX634" s="14" t="s">
        <v>80</v>
      </c>
      <c r="AY634" s="246" t="s">
        <v>137</v>
      </c>
    </row>
    <row r="635" spans="1:65" s="2" customFormat="1" ht="16.5" customHeight="1">
      <c r="A635" s="41"/>
      <c r="B635" s="42"/>
      <c r="C635" s="208" t="s">
        <v>867</v>
      </c>
      <c r="D635" s="208" t="s">
        <v>140</v>
      </c>
      <c r="E635" s="209" t="s">
        <v>868</v>
      </c>
      <c r="F635" s="210" t="s">
        <v>869</v>
      </c>
      <c r="G635" s="211" t="s">
        <v>157</v>
      </c>
      <c r="H635" s="212">
        <v>162.552</v>
      </c>
      <c r="I635" s="213"/>
      <c r="J635" s="214">
        <f>ROUND(I635*H635,2)</f>
        <v>0</v>
      </c>
      <c r="K635" s="210" t="s">
        <v>144</v>
      </c>
      <c r="L635" s="47"/>
      <c r="M635" s="215" t="s">
        <v>19</v>
      </c>
      <c r="N635" s="216" t="s">
        <v>43</v>
      </c>
      <c r="O635" s="87"/>
      <c r="P635" s="217">
        <f>O635*H635</f>
        <v>0</v>
      </c>
      <c r="Q635" s="217">
        <v>2.08E-06</v>
      </c>
      <c r="R635" s="217">
        <f>Q635*H635</f>
        <v>0.00033810816</v>
      </c>
      <c r="S635" s="217">
        <v>0.00015</v>
      </c>
      <c r="T635" s="218">
        <f>S635*H635</f>
        <v>0.024382799999999996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R635" s="219" t="s">
        <v>256</v>
      </c>
      <c r="AT635" s="219" t="s">
        <v>140</v>
      </c>
      <c r="AU635" s="219" t="s">
        <v>82</v>
      </c>
      <c r="AY635" s="20" t="s">
        <v>137</v>
      </c>
      <c r="BE635" s="220">
        <f>IF(N635="základní",J635,0)</f>
        <v>0</v>
      </c>
      <c r="BF635" s="220">
        <f>IF(N635="snížená",J635,0)</f>
        <v>0</v>
      </c>
      <c r="BG635" s="220">
        <f>IF(N635="zákl. přenesená",J635,0)</f>
        <v>0</v>
      </c>
      <c r="BH635" s="220">
        <f>IF(N635="sníž. přenesená",J635,0)</f>
        <v>0</v>
      </c>
      <c r="BI635" s="220">
        <f>IF(N635="nulová",J635,0)</f>
        <v>0</v>
      </c>
      <c r="BJ635" s="20" t="s">
        <v>80</v>
      </c>
      <c r="BK635" s="220">
        <f>ROUND(I635*H635,2)</f>
        <v>0</v>
      </c>
      <c r="BL635" s="20" t="s">
        <v>256</v>
      </c>
      <c r="BM635" s="219" t="s">
        <v>870</v>
      </c>
    </row>
    <row r="636" spans="1:47" s="2" customFormat="1" ht="12">
      <c r="A636" s="41"/>
      <c r="B636" s="42"/>
      <c r="C636" s="43"/>
      <c r="D636" s="221" t="s">
        <v>147</v>
      </c>
      <c r="E636" s="43"/>
      <c r="F636" s="222" t="s">
        <v>871</v>
      </c>
      <c r="G636" s="43"/>
      <c r="H636" s="43"/>
      <c r="I636" s="223"/>
      <c r="J636" s="43"/>
      <c r="K636" s="43"/>
      <c r="L636" s="47"/>
      <c r="M636" s="224"/>
      <c r="N636" s="225"/>
      <c r="O636" s="87"/>
      <c r="P636" s="87"/>
      <c r="Q636" s="87"/>
      <c r="R636" s="87"/>
      <c r="S636" s="87"/>
      <c r="T636" s="88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T636" s="20" t="s">
        <v>147</v>
      </c>
      <c r="AU636" s="20" t="s">
        <v>82</v>
      </c>
    </row>
    <row r="637" spans="1:51" s="14" customFormat="1" ht="12">
      <c r="A637" s="14"/>
      <c r="B637" s="236"/>
      <c r="C637" s="237"/>
      <c r="D637" s="221" t="s">
        <v>149</v>
      </c>
      <c r="E637" s="238" t="s">
        <v>19</v>
      </c>
      <c r="F637" s="239" t="s">
        <v>88</v>
      </c>
      <c r="G637" s="237"/>
      <c r="H637" s="240">
        <v>162.552</v>
      </c>
      <c r="I637" s="241"/>
      <c r="J637" s="237"/>
      <c r="K637" s="237"/>
      <c r="L637" s="242"/>
      <c r="M637" s="243"/>
      <c r="N637" s="244"/>
      <c r="O637" s="244"/>
      <c r="P637" s="244"/>
      <c r="Q637" s="244"/>
      <c r="R637" s="244"/>
      <c r="S637" s="244"/>
      <c r="T637" s="24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6" t="s">
        <v>149</v>
      </c>
      <c r="AU637" s="246" t="s">
        <v>82</v>
      </c>
      <c r="AV637" s="14" t="s">
        <v>82</v>
      </c>
      <c r="AW637" s="14" t="s">
        <v>33</v>
      </c>
      <c r="AX637" s="14" t="s">
        <v>80</v>
      </c>
      <c r="AY637" s="246" t="s">
        <v>137</v>
      </c>
    </row>
    <row r="638" spans="1:65" s="2" customFormat="1" ht="16.5" customHeight="1">
      <c r="A638" s="41"/>
      <c r="B638" s="42"/>
      <c r="C638" s="208" t="s">
        <v>872</v>
      </c>
      <c r="D638" s="208" t="s">
        <v>140</v>
      </c>
      <c r="E638" s="209" t="s">
        <v>873</v>
      </c>
      <c r="F638" s="210" t="s">
        <v>874</v>
      </c>
      <c r="G638" s="211" t="s">
        <v>157</v>
      </c>
      <c r="H638" s="212">
        <v>82</v>
      </c>
      <c r="I638" s="213"/>
      <c r="J638" s="214">
        <f>ROUND(I638*H638,2)</f>
        <v>0</v>
      </c>
      <c r="K638" s="210" t="s">
        <v>144</v>
      </c>
      <c r="L638" s="47"/>
      <c r="M638" s="215" t="s">
        <v>19</v>
      </c>
      <c r="N638" s="216" t="s">
        <v>43</v>
      </c>
      <c r="O638" s="87"/>
      <c r="P638" s="217">
        <f>O638*H638</f>
        <v>0</v>
      </c>
      <c r="Q638" s="217">
        <v>0</v>
      </c>
      <c r="R638" s="217">
        <f>Q638*H638</f>
        <v>0</v>
      </c>
      <c r="S638" s="217">
        <v>0</v>
      </c>
      <c r="T638" s="218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19" t="s">
        <v>256</v>
      </c>
      <c r="AT638" s="219" t="s">
        <v>140</v>
      </c>
      <c r="AU638" s="219" t="s">
        <v>82</v>
      </c>
      <c r="AY638" s="20" t="s">
        <v>137</v>
      </c>
      <c r="BE638" s="220">
        <f>IF(N638="základní",J638,0)</f>
        <v>0</v>
      </c>
      <c r="BF638" s="220">
        <f>IF(N638="snížená",J638,0)</f>
        <v>0</v>
      </c>
      <c r="BG638" s="220">
        <f>IF(N638="zákl. přenesená",J638,0)</f>
        <v>0</v>
      </c>
      <c r="BH638" s="220">
        <f>IF(N638="sníž. přenesená",J638,0)</f>
        <v>0</v>
      </c>
      <c r="BI638" s="220">
        <f>IF(N638="nulová",J638,0)</f>
        <v>0</v>
      </c>
      <c r="BJ638" s="20" t="s">
        <v>80</v>
      </c>
      <c r="BK638" s="220">
        <f>ROUND(I638*H638,2)</f>
        <v>0</v>
      </c>
      <c r="BL638" s="20" t="s">
        <v>256</v>
      </c>
      <c r="BM638" s="219" t="s">
        <v>875</v>
      </c>
    </row>
    <row r="639" spans="1:47" s="2" customFormat="1" ht="12">
      <c r="A639" s="41"/>
      <c r="B639" s="42"/>
      <c r="C639" s="43"/>
      <c r="D639" s="221" t="s">
        <v>147</v>
      </c>
      <c r="E639" s="43"/>
      <c r="F639" s="222" t="s">
        <v>876</v>
      </c>
      <c r="G639" s="43"/>
      <c r="H639" s="43"/>
      <c r="I639" s="223"/>
      <c r="J639" s="43"/>
      <c r="K639" s="43"/>
      <c r="L639" s="47"/>
      <c r="M639" s="224"/>
      <c r="N639" s="225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20" t="s">
        <v>147</v>
      </c>
      <c r="AU639" s="20" t="s">
        <v>82</v>
      </c>
    </row>
    <row r="640" spans="1:65" s="2" customFormat="1" ht="16.5" customHeight="1">
      <c r="A640" s="41"/>
      <c r="B640" s="42"/>
      <c r="C640" s="258" t="s">
        <v>877</v>
      </c>
      <c r="D640" s="258" t="s">
        <v>184</v>
      </c>
      <c r="E640" s="259" t="s">
        <v>878</v>
      </c>
      <c r="F640" s="260" t="s">
        <v>879</v>
      </c>
      <c r="G640" s="261" t="s">
        <v>157</v>
      </c>
      <c r="H640" s="262">
        <v>86.1</v>
      </c>
      <c r="I640" s="263"/>
      <c r="J640" s="264">
        <f>ROUND(I640*H640,2)</f>
        <v>0</v>
      </c>
      <c r="K640" s="260" t="s">
        <v>144</v>
      </c>
      <c r="L640" s="265"/>
      <c r="M640" s="266" t="s">
        <v>19</v>
      </c>
      <c r="N640" s="267" t="s">
        <v>43</v>
      </c>
      <c r="O640" s="87"/>
      <c r="P640" s="217">
        <f>O640*H640</f>
        <v>0</v>
      </c>
      <c r="Q640" s="217">
        <v>0</v>
      </c>
      <c r="R640" s="217">
        <f>Q640*H640</f>
        <v>0</v>
      </c>
      <c r="S640" s="217">
        <v>0</v>
      </c>
      <c r="T640" s="218">
        <f>S640*H640</f>
        <v>0</v>
      </c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R640" s="219" t="s">
        <v>352</v>
      </c>
      <c r="AT640" s="219" t="s">
        <v>184</v>
      </c>
      <c r="AU640" s="219" t="s">
        <v>82</v>
      </c>
      <c r="AY640" s="20" t="s">
        <v>137</v>
      </c>
      <c r="BE640" s="220">
        <f>IF(N640="základní",J640,0)</f>
        <v>0</v>
      </c>
      <c r="BF640" s="220">
        <f>IF(N640="snížená",J640,0)</f>
        <v>0</v>
      </c>
      <c r="BG640" s="220">
        <f>IF(N640="zákl. přenesená",J640,0)</f>
        <v>0</v>
      </c>
      <c r="BH640" s="220">
        <f>IF(N640="sníž. přenesená",J640,0)</f>
        <v>0</v>
      </c>
      <c r="BI640" s="220">
        <f>IF(N640="nulová",J640,0)</f>
        <v>0</v>
      </c>
      <c r="BJ640" s="20" t="s">
        <v>80</v>
      </c>
      <c r="BK640" s="220">
        <f>ROUND(I640*H640,2)</f>
        <v>0</v>
      </c>
      <c r="BL640" s="20" t="s">
        <v>256</v>
      </c>
      <c r="BM640" s="219" t="s">
        <v>880</v>
      </c>
    </row>
    <row r="641" spans="1:47" s="2" customFormat="1" ht="12">
      <c r="A641" s="41"/>
      <c r="B641" s="42"/>
      <c r="C641" s="43"/>
      <c r="D641" s="221" t="s">
        <v>147</v>
      </c>
      <c r="E641" s="43"/>
      <c r="F641" s="222" t="s">
        <v>879</v>
      </c>
      <c r="G641" s="43"/>
      <c r="H641" s="43"/>
      <c r="I641" s="223"/>
      <c r="J641" s="43"/>
      <c r="K641" s="43"/>
      <c r="L641" s="47"/>
      <c r="M641" s="224"/>
      <c r="N641" s="225"/>
      <c r="O641" s="87"/>
      <c r="P641" s="87"/>
      <c r="Q641" s="87"/>
      <c r="R641" s="87"/>
      <c r="S641" s="87"/>
      <c r="T641" s="88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T641" s="20" t="s">
        <v>147</v>
      </c>
      <c r="AU641" s="20" t="s">
        <v>82</v>
      </c>
    </row>
    <row r="642" spans="1:51" s="14" customFormat="1" ht="12">
      <c r="A642" s="14"/>
      <c r="B642" s="236"/>
      <c r="C642" s="237"/>
      <c r="D642" s="221" t="s">
        <v>149</v>
      </c>
      <c r="E642" s="237"/>
      <c r="F642" s="239" t="s">
        <v>881</v>
      </c>
      <c r="G642" s="237"/>
      <c r="H642" s="240">
        <v>86.1</v>
      </c>
      <c r="I642" s="241"/>
      <c r="J642" s="237"/>
      <c r="K642" s="237"/>
      <c r="L642" s="242"/>
      <c r="M642" s="243"/>
      <c r="N642" s="244"/>
      <c r="O642" s="244"/>
      <c r="P642" s="244"/>
      <c r="Q642" s="244"/>
      <c r="R642" s="244"/>
      <c r="S642" s="244"/>
      <c r="T642" s="245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6" t="s">
        <v>149</v>
      </c>
      <c r="AU642" s="246" t="s">
        <v>82</v>
      </c>
      <c r="AV642" s="14" t="s">
        <v>82</v>
      </c>
      <c r="AW642" s="14" t="s">
        <v>4</v>
      </c>
      <c r="AX642" s="14" t="s">
        <v>80</v>
      </c>
      <c r="AY642" s="246" t="s">
        <v>137</v>
      </c>
    </row>
    <row r="643" spans="1:65" s="2" customFormat="1" ht="16.5" customHeight="1">
      <c r="A643" s="41"/>
      <c r="B643" s="42"/>
      <c r="C643" s="208" t="s">
        <v>882</v>
      </c>
      <c r="D643" s="208" t="s">
        <v>140</v>
      </c>
      <c r="E643" s="209" t="s">
        <v>883</v>
      </c>
      <c r="F643" s="210" t="s">
        <v>884</v>
      </c>
      <c r="G643" s="211" t="s">
        <v>157</v>
      </c>
      <c r="H643" s="212">
        <v>162.552</v>
      </c>
      <c r="I643" s="213"/>
      <c r="J643" s="214">
        <f>ROUND(I643*H643,2)</f>
        <v>0</v>
      </c>
      <c r="K643" s="210" t="s">
        <v>144</v>
      </c>
      <c r="L643" s="47"/>
      <c r="M643" s="215" t="s">
        <v>19</v>
      </c>
      <c r="N643" s="216" t="s">
        <v>43</v>
      </c>
      <c r="O643" s="87"/>
      <c r="P643" s="217">
        <f>O643*H643</f>
        <v>0</v>
      </c>
      <c r="Q643" s="217">
        <v>0.0002</v>
      </c>
      <c r="R643" s="217">
        <f>Q643*H643</f>
        <v>0.0325104</v>
      </c>
      <c r="S643" s="217">
        <v>0</v>
      </c>
      <c r="T643" s="218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19" t="s">
        <v>256</v>
      </c>
      <c r="AT643" s="219" t="s">
        <v>140</v>
      </c>
      <c r="AU643" s="219" t="s">
        <v>82</v>
      </c>
      <c r="AY643" s="20" t="s">
        <v>137</v>
      </c>
      <c r="BE643" s="220">
        <f>IF(N643="základní",J643,0)</f>
        <v>0</v>
      </c>
      <c r="BF643" s="220">
        <f>IF(N643="snížená",J643,0)</f>
        <v>0</v>
      </c>
      <c r="BG643" s="220">
        <f>IF(N643="zákl. přenesená",J643,0)</f>
        <v>0</v>
      </c>
      <c r="BH643" s="220">
        <f>IF(N643="sníž. přenesená",J643,0)</f>
        <v>0</v>
      </c>
      <c r="BI643" s="220">
        <f>IF(N643="nulová",J643,0)</f>
        <v>0</v>
      </c>
      <c r="BJ643" s="20" t="s">
        <v>80</v>
      </c>
      <c r="BK643" s="220">
        <f>ROUND(I643*H643,2)</f>
        <v>0</v>
      </c>
      <c r="BL643" s="20" t="s">
        <v>256</v>
      </c>
      <c r="BM643" s="219" t="s">
        <v>885</v>
      </c>
    </row>
    <row r="644" spans="1:47" s="2" customFormat="1" ht="12">
      <c r="A644" s="41"/>
      <c r="B644" s="42"/>
      <c r="C644" s="43"/>
      <c r="D644" s="221" t="s">
        <v>147</v>
      </c>
      <c r="E644" s="43"/>
      <c r="F644" s="222" t="s">
        <v>886</v>
      </c>
      <c r="G644" s="43"/>
      <c r="H644" s="43"/>
      <c r="I644" s="223"/>
      <c r="J644" s="43"/>
      <c r="K644" s="43"/>
      <c r="L644" s="47"/>
      <c r="M644" s="224"/>
      <c r="N644" s="225"/>
      <c r="O644" s="87"/>
      <c r="P644" s="87"/>
      <c r="Q644" s="87"/>
      <c r="R644" s="87"/>
      <c r="S644" s="87"/>
      <c r="T644" s="88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T644" s="20" t="s">
        <v>147</v>
      </c>
      <c r="AU644" s="20" t="s">
        <v>82</v>
      </c>
    </row>
    <row r="645" spans="1:51" s="14" customFormat="1" ht="12">
      <c r="A645" s="14"/>
      <c r="B645" s="236"/>
      <c r="C645" s="237"/>
      <c r="D645" s="221" t="s">
        <v>149</v>
      </c>
      <c r="E645" s="238" t="s">
        <v>19</v>
      </c>
      <c r="F645" s="239" t="s">
        <v>88</v>
      </c>
      <c r="G645" s="237"/>
      <c r="H645" s="240">
        <v>162.552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6" t="s">
        <v>149</v>
      </c>
      <c r="AU645" s="246" t="s">
        <v>82</v>
      </c>
      <c r="AV645" s="14" t="s">
        <v>82</v>
      </c>
      <c r="AW645" s="14" t="s">
        <v>33</v>
      </c>
      <c r="AX645" s="14" t="s">
        <v>80</v>
      </c>
      <c r="AY645" s="246" t="s">
        <v>137</v>
      </c>
    </row>
    <row r="646" spans="1:65" s="2" customFormat="1" ht="16.5" customHeight="1">
      <c r="A646" s="41"/>
      <c r="B646" s="42"/>
      <c r="C646" s="208" t="s">
        <v>887</v>
      </c>
      <c r="D646" s="208" t="s">
        <v>140</v>
      </c>
      <c r="E646" s="209" t="s">
        <v>888</v>
      </c>
      <c r="F646" s="210" t="s">
        <v>889</v>
      </c>
      <c r="G646" s="211" t="s">
        <v>157</v>
      </c>
      <c r="H646" s="212">
        <v>162.552</v>
      </c>
      <c r="I646" s="213"/>
      <c r="J646" s="214">
        <f>ROUND(I646*H646,2)</f>
        <v>0</v>
      </c>
      <c r="K646" s="210" t="s">
        <v>144</v>
      </c>
      <c r="L646" s="47"/>
      <c r="M646" s="215" t="s">
        <v>19</v>
      </c>
      <c r="N646" s="216" t="s">
        <v>43</v>
      </c>
      <c r="O646" s="87"/>
      <c r="P646" s="217">
        <f>O646*H646</f>
        <v>0</v>
      </c>
      <c r="Q646" s="217">
        <v>0.000286</v>
      </c>
      <c r="R646" s="217">
        <f>Q646*H646</f>
        <v>0.046489872</v>
      </c>
      <c r="S646" s="217">
        <v>0</v>
      </c>
      <c r="T646" s="218">
        <f>S646*H646</f>
        <v>0</v>
      </c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R646" s="219" t="s">
        <v>256</v>
      </c>
      <c r="AT646" s="219" t="s">
        <v>140</v>
      </c>
      <c r="AU646" s="219" t="s">
        <v>82</v>
      </c>
      <c r="AY646" s="20" t="s">
        <v>137</v>
      </c>
      <c r="BE646" s="220">
        <f>IF(N646="základní",J646,0)</f>
        <v>0</v>
      </c>
      <c r="BF646" s="220">
        <f>IF(N646="snížená",J646,0)</f>
        <v>0</v>
      </c>
      <c r="BG646" s="220">
        <f>IF(N646="zákl. přenesená",J646,0)</f>
        <v>0</v>
      </c>
      <c r="BH646" s="220">
        <f>IF(N646="sníž. přenesená",J646,0)</f>
        <v>0</v>
      </c>
      <c r="BI646" s="220">
        <f>IF(N646="nulová",J646,0)</f>
        <v>0</v>
      </c>
      <c r="BJ646" s="20" t="s">
        <v>80</v>
      </c>
      <c r="BK646" s="220">
        <f>ROUND(I646*H646,2)</f>
        <v>0</v>
      </c>
      <c r="BL646" s="20" t="s">
        <v>256</v>
      </c>
      <c r="BM646" s="219" t="s">
        <v>890</v>
      </c>
    </row>
    <row r="647" spans="1:47" s="2" customFormat="1" ht="12">
      <c r="A647" s="41"/>
      <c r="B647" s="42"/>
      <c r="C647" s="43"/>
      <c r="D647" s="221" t="s">
        <v>147</v>
      </c>
      <c r="E647" s="43"/>
      <c r="F647" s="222" t="s">
        <v>891</v>
      </c>
      <c r="G647" s="43"/>
      <c r="H647" s="43"/>
      <c r="I647" s="223"/>
      <c r="J647" s="43"/>
      <c r="K647" s="43"/>
      <c r="L647" s="47"/>
      <c r="M647" s="224"/>
      <c r="N647" s="225"/>
      <c r="O647" s="87"/>
      <c r="P647" s="87"/>
      <c r="Q647" s="87"/>
      <c r="R647" s="87"/>
      <c r="S647" s="87"/>
      <c r="T647" s="88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T647" s="20" t="s">
        <v>147</v>
      </c>
      <c r="AU647" s="20" t="s">
        <v>82</v>
      </c>
    </row>
    <row r="648" spans="1:51" s="13" customFormat="1" ht="12">
      <c r="A648" s="13"/>
      <c r="B648" s="226"/>
      <c r="C648" s="227"/>
      <c r="D648" s="221" t="s">
        <v>149</v>
      </c>
      <c r="E648" s="228" t="s">
        <v>19</v>
      </c>
      <c r="F648" s="229" t="s">
        <v>162</v>
      </c>
      <c r="G648" s="227"/>
      <c r="H648" s="228" t="s">
        <v>19</v>
      </c>
      <c r="I648" s="230"/>
      <c r="J648" s="227"/>
      <c r="K648" s="227"/>
      <c r="L648" s="231"/>
      <c r="M648" s="232"/>
      <c r="N648" s="233"/>
      <c r="O648" s="233"/>
      <c r="P648" s="233"/>
      <c r="Q648" s="233"/>
      <c r="R648" s="233"/>
      <c r="S648" s="233"/>
      <c r="T648" s="23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5" t="s">
        <v>149</v>
      </c>
      <c r="AU648" s="235" t="s">
        <v>82</v>
      </c>
      <c r="AV648" s="13" t="s">
        <v>80</v>
      </c>
      <c r="AW648" s="13" t="s">
        <v>33</v>
      </c>
      <c r="AX648" s="13" t="s">
        <v>72</v>
      </c>
      <c r="AY648" s="235" t="s">
        <v>137</v>
      </c>
    </row>
    <row r="649" spans="1:51" s="14" customFormat="1" ht="12">
      <c r="A649" s="14"/>
      <c r="B649" s="236"/>
      <c r="C649" s="237"/>
      <c r="D649" s="221" t="s">
        <v>149</v>
      </c>
      <c r="E649" s="238" t="s">
        <v>19</v>
      </c>
      <c r="F649" s="239" t="s">
        <v>216</v>
      </c>
      <c r="G649" s="237"/>
      <c r="H649" s="240">
        <v>58.247</v>
      </c>
      <c r="I649" s="241"/>
      <c r="J649" s="237"/>
      <c r="K649" s="237"/>
      <c r="L649" s="242"/>
      <c r="M649" s="243"/>
      <c r="N649" s="244"/>
      <c r="O649" s="244"/>
      <c r="P649" s="244"/>
      <c r="Q649" s="244"/>
      <c r="R649" s="244"/>
      <c r="S649" s="244"/>
      <c r="T649" s="24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6" t="s">
        <v>149</v>
      </c>
      <c r="AU649" s="246" t="s">
        <v>82</v>
      </c>
      <c r="AV649" s="14" t="s">
        <v>82</v>
      </c>
      <c r="AW649" s="14" t="s">
        <v>33</v>
      </c>
      <c r="AX649" s="14" t="s">
        <v>72</v>
      </c>
      <c r="AY649" s="246" t="s">
        <v>137</v>
      </c>
    </row>
    <row r="650" spans="1:51" s="13" customFormat="1" ht="12">
      <c r="A650" s="13"/>
      <c r="B650" s="226"/>
      <c r="C650" s="227"/>
      <c r="D650" s="221" t="s">
        <v>149</v>
      </c>
      <c r="E650" s="228" t="s">
        <v>19</v>
      </c>
      <c r="F650" s="229" t="s">
        <v>164</v>
      </c>
      <c r="G650" s="227"/>
      <c r="H650" s="228" t="s">
        <v>19</v>
      </c>
      <c r="I650" s="230"/>
      <c r="J650" s="227"/>
      <c r="K650" s="227"/>
      <c r="L650" s="231"/>
      <c r="M650" s="232"/>
      <c r="N650" s="233"/>
      <c r="O650" s="233"/>
      <c r="P650" s="233"/>
      <c r="Q650" s="233"/>
      <c r="R650" s="233"/>
      <c r="S650" s="233"/>
      <c r="T650" s="23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35" t="s">
        <v>149</v>
      </c>
      <c r="AU650" s="235" t="s">
        <v>82</v>
      </c>
      <c r="AV650" s="13" t="s">
        <v>80</v>
      </c>
      <c r="AW650" s="13" t="s">
        <v>33</v>
      </c>
      <c r="AX650" s="13" t="s">
        <v>72</v>
      </c>
      <c r="AY650" s="235" t="s">
        <v>137</v>
      </c>
    </row>
    <row r="651" spans="1:51" s="14" customFormat="1" ht="12">
      <c r="A651" s="14"/>
      <c r="B651" s="236"/>
      <c r="C651" s="237"/>
      <c r="D651" s="221" t="s">
        <v>149</v>
      </c>
      <c r="E651" s="238" t="s">
        <v>19</v>
      </c>
      <c r="F651" s="239" t="s">
        <v>217</v>
      </c>
      <c r="G651" s="237"/>
      <c r="H651" s="240">
        <v>52.753</v>
      </c>
      <c r="I651" s="241"/>
      <c r="J651" s="237"/>
      <c r="K651" s="237"/>
      <c r="L651" s="242"/>
      <c r="M651" s="243"/>
      <c r="N651" s="244"/>
      <c r="O651" s="244"/>
      <c r="P651" s="244"/>
      <c r="Q651" s="244"/>
      <c r="R651" s="244"/>
      <c r="S651" s="244"/>
      <c r="T651" s="24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6" t="s">
        <v>149</v>
      </c>
      <c r="AU651" s="246" t="s">
        <v>82</v>
      </c>
      <c r="AV651" s="14" t="s">
        <v>82</v>
      </c>
      <c r="AW651" s="14" t="s">
        <v>33</v>
      </c>
      <c r="AX651" s="14" t="s">
        <v>72</v>
      </c>
      <c r="AY651" s="246" t="s">
        <v>137</v>
      </c>
    </row>
    <row r="652" spans="1:51" s="13" customFormat="1" ht="12">
      <c r="A652" s="13"/>
      <c r="B652" s="226"/>
      <c r="C652" s="227"/>
      <c r="D652" s="221" t="s">
        <v>149</v>
      </c>
      <c r="E652" s="228" t="s">
        <v>19</v>
      </c>
      <c r="F652" s="229" t="s">
        <v>218</v>
      </c>
      <c r="G652" s="227"/>
      <c r="H652" s="228" t="s">
        <v>19</v>
      </c>
      <c r="I652" s="230"/>
      <c r="J652" s="227"/>
      <c r="K652" s="227"/>
      <c r="L652" s="231"/>
      <c r="M652" s="232"/>
      <c r="N652" s="233"/>
      <c r="O652" s="233"/>
      <c r="P652" s="233"/>
      <c r="Q652" s="233"/>
      <c r="R652" s="233"/>
      <c r="S652" s="233"/>
      <c r="T652" s="23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5" t="s">
        <v>149</v>
      </c>
      <c r="AU652" s="235" t="s">
        <v>82</v>
      </c>
      <c r="AV652" s="13" t="s">
        <v>80</v>
      </c>
      <c r="AW652" s="13" t="s">
        <v>33</v>
      </c>
      <c r="AX652" s="13" t="s">
        <v>72</v>
      </c>
      <c r="AY652" s="235" t="s">
        <v>137</v>
      </c>
    </row>
    <row r="653" spans="1:51" s="14" customFormat="1" ht="12">
      <c r="A653" s="14"/>
      <c r="B653" s="236"/>
      <c r="C653" s="237"/>
      <c r="D653" s="221" t="s">
        <v>149</v>
      </c>
      <c r="E653" s="238" t="s">
        <v>19</v>
      </c>
      <c r="F653" s="239" t="s">
        <v>219</v>
      </c>
      <c r="G653" s="237"/>
      <c r="H653" s="240">
        <v>51.552</v>
      </c>
      <c r="I653" s="241"/>
      <c r="J653" s="237"/>
      <c r="K653" s="237"/>
      <c r="L653" s="242"/>
      <c r="M653" s="243"/>
      <c r="N653" s="244"/>
      <c r="O653" s="244"/>
      <c r="P653" s="244"/>
      <c r="Q653" s="244"/>
      <c r="R653" s="244"/>
      <c r="S653" s="244"/>
      <c r="T653" s="24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6" t="s">
        <v>149</v>
      </c>
      <c r="AU653" s="246" t="s">
        <v>82</v>
      </c>
      <c r="AV653" s="14" t="s">
        <v>82</v>
      </c>
      <c r="AW653" s="14" t="s">
        <v>33</v>
      </c>
      <c r="AX653" s="14" t="s">
        <v>72</v>
      </c>
      <c r="AY653" s="246" t="s">
        <v>137</v>
      </c>
    </row>
    <row r="654" spans="1:51" s="15" customFormat="1" ht="12">
      <c r="A654" s="15"/>
      <c r="B654" s="247"/>
      <c r="C654" s="248"/>
      <c r="D654" s="221" t="s">
        <v>149</v>
      </c>
      <c r="E654" s="249" t="s">
        <v>88</v>
      </c>
      <c r="F654" s="250" t="s">
        <v>154</v>
      </c>
      <c r="G654" s="248"/>
      <c r="H654" s="251">
        <v>162.552</v>
      </c>
      <c r="I654" s="252"/>
      <c r="J654" s="248"/>
      <c r="K654" s="248"/>
      <c r="L654" s="253"/>
      <c r="M654" s="254"/>
      <c r="N654" s="255"/>
      <c r="O654" s="255"/>
      <c r="P654" s="255"/>
      <c r="Q654" s="255"/>
      <c r="R654" s="255"/>
      <c r="S654" s="255"/>
      <c r="T654" s="256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57" t="s">
        <v>149</v>
      </c>
      <c r="AU654" s="257" t="s">
        <v>82</v>
      </c>
      <c r="AV654" s="15" t="s">
        <v>145</v>
      </c>
      <c r="AW654" s="15" t="s">
        <v>33</v>
      </c>
      <c r="AX654" s="15" t="s">
        <v>80</v>
      </c>
      <c r="AY654" s="257" t="s">
        <v>137</v>
      </c>
    </row>
    <row r="655" spans="1:63" s="12" customFormat="1" ht="25.9" customHeight="1">
      <c r="A655" s="12"/>
      <c r="B655" s="192"/>
      <c r="C655" s="193"/>
      <c r="D655" s="194" t="s">
        <v>71</v>
      </c>
      <c r="E655" s="195" t="s">
        <v>892</v>
      </c>
      <c r="F655" s="195" t="s">
        <v>893</v>
      </c>
      <c r="G655" s="193"/>
      <c r="H655" s="193"/>
      <c r="I655" s="196"/>
      <c r="J655" s="197">
        <f>BK655</f>
        <v>0</v>
      </c>
      <c r="K655" s="193"/>
      <c r="L655" s="198"/>
      <c r="M655" s="199"/>
      <c r="N655" s="200"/>
      <c r="O655" s="200"/>
      <c r="P655" s="201">
        <f>SUM(P656:P661)</f>
        <v>0</v>
      </c>
      <c r="Q655" s="200"/>
      <c r="R655" s="201">
        <f>SUM(R656:R661)</f>
        <v>0</v>
      </c>
      <c r="S655" s="200"/>
      <c r="T655" s="202">
        <f>SUM(T656:T661)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03" t="s">
        <v>145</v>
      </c>
      <c r="AT655" s="204" t="s">
        <v>71</v>
      </c>
      <c r="AU655" s="204" t="s">
        <v>72</v>
      </c>
      <c r="AY655" s="203" t="s">
        <v>137</v>
      </c>
      <c r="BK655" s="205">
        <f>SUM(BK656:BK661)</f>
        <v>0</v>
      </c>
    </row>
    <row r="656" spans="1:65" s="2" customFormat="1" ht="16.5" customHeight="1">
      <c r="A656" s="41"/>
      <c r="B656" s="42"/>
      <c r="C656" s="208" t="s">
        <v>894</v>
      </c>
      <c r="D656" s="208" t="s">
        <v>140</v>
      </c>
      <c r="E656" s="209" t="s">
        <v>895</v>
      </c>
      <c r="F656" s="210" t="s">
        <v>896</v>
      </c>
      <c r="G656" s="211" t="s">
        <v>897</v>
      </c>
      <c r="H656" s="212">
        <v>36</v>
      </c>
      <c r="I656" s="213"/>
      <c r="J656" s="214">
        <f>ROUND(I656*H656,2)</f>
        <v>0</v>
      </c>
      <c r="K656" s="210" t="s">
        <v>144</v>
      </c>
      <c r="L656" s="47"/>
      <c r="M656" s="215" t="s">
        <v>19</v>
      </c>
      <c r="N656" s="216" t="s">
        <v>43</v>
      </c>
      <c r="O656" s="87"/>
      <c r="P656" s="217">
        <f>O656*H656</f>
        <v>0</v>
      </c>
      <c r="Q656" s="217">
        <v>0</v>
      </c>
      <c r="R656" s="217">
        <f>Q656*H656</f>
        <v>0</v>
      </c>
      <c r="S656" s="217">
        <v>0</v>
      </c>
      <c r="T656" s="218">
        <f>S656*H656</f>
        <v>0</v>
      </c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R656" s="219" t="s">
        <v>898</v>
      </c>
      <c r="AT656" s="219" t="s">
        <v>140</v>
      </c>
      <c r="AU656" s="219" t="s">
        <v>80</v>
      </c>
      <c r="AY656" s="20" t="s">
        <v>137</v>
      </c>
      <c r="BE656" s="220">
        <f>IF(N656="základní",J656,0)</f>
        <v>0</v>
      </c>
      <c r="BF656" s="220">
        <f>IF(N656="snížená",J656,0)</f>
        <v>0</v>
      </c>
      <c r="BG656" s="220">
        <f>IF(N656="zákl. přenesená",J656,0)</f>
        <v>0</v>
      </c>
      <c r="BH656" s="220">
        <f>IF(N656="sníž. přenesená",J656,0)</f>
        <v>0</v>
      </c>
      <c r="BI656" s="220">
        <f>IF(N656="nulová",J656,0)</f>
        <v>0</v>
      </c>
      <c r="BJ656" s="20" t="s">
        <v>80</v>
      </c>
      <c r="BK656" s="220">
        <f>ROUND(I656*H656,2)</f>
        <v>0</v>
      </c>
      <c r="BL656" s="20" t="s">
        <v>898</v>
      </c>
      <c r="BM656" s="219" t="s">
        <v>899</v>
      </c>
    </row>
    <row r="657" spans="1:47" s="2" customFormat="1" ht="12">
      <c r="A657" s="41"/>
      <c r="B657" s="42"/>
      <c r="C657" s="43"/>
      <c r="D657" s="221" t="s">
        <v>147</v>
      </c>
      <c r="E657" s="43"/>
      <c r="F657" s="222" t="s">
        <v>900</v>
      </c>
      <c r="G657" s="43"/>
      <c r="H657" s="43"/>
      <c r="I657" s="223"/>
      <c r="J657" s="43"/>
      <c r="K657" s="43"/>
      <c r="L657" s="47"/>
      <c r="M657" s="224"/>
      <c r="N657" s="225"/>
      <c r="O657" s="87"/>
      <c r="P657" s="87"/>
      <c r="Q657" s="87"/>
      <c r="R657" s="87"/>
      <c r="S657" s="87"/>
      <c r="T657" s="88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T657" s="20" t="s">
        <v>147</v>
      </c>
      <c r="AU657" s="20" t="s">
        <v>80</v>
      </c>
    </row>
    <row r="658" spans="1:51" s="13" customFormat="1" ht="12">
      <c r="A658" s="13"/>
      <c r="B658" s="226"/>
      <c r="C658" s="227"/>
      <c r="D658" s="221" t="s">
        <v>149</v>
      </c>
      <c r="E658" s="228" t="s">
        <v>19</v>
      </c>
      <c r="F658" s="229" t="s">
        <v>901</v>
      </c>
      <c r="G658" s="227"/>
      <c r="H658" s="228" t="s">
        <v>19</v>
      </c>
      <c r="I658" s="230"/>
      <c r="J658" s="227"/>
      <c r="K658" s="227"/>
      <c r="L658" s="231"/>
      <c r="M658" s="232"/>
      <c r="N658" s="233"/>
      <c r="O658" s="233"/>
      <c r="P658" s="233"/>
      <c r="Q658" s="233"/>
      <c r="R658" s="233"/>
      <c r="S658" s="233"/>
      <c r="T658" s="23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5" t="s">
        <v>149</v>
      </c>
      <c r="AU658" s="235" t="s">
        <v>80</v>
      </c>
      <c r="AV658" s="13" t="s">
        <v>80</v>
      </c>
      <c r="AW658" s="13" t="s">
        <v>33</v>
      </c>
      <c r="AX658" s="13" t="s">
        <v>72</v>
      </c>
      <c r="AY658" s="235" t="s">
        <v>137</v>
      </c>
    </row>
    <row r="659" spans="1:51" s="13" customFormat="1" ht="12">
      <c r="A659" s="13"/>
      <c r="B659" s="226"/>
      <c r="C659" s="227"/>
      <c r="D659" s="221" t="s">
        <v>149</v>
      </c>
      <c r="E659" s="228" t="s">
        <v>19</v>
      </c>
      <c r="F659" s="229" t="s">
        <v>902</v>
      </c>
      <c r="G659" s="227"/>
      <c r="H659" s="228" t="s">
        <v>19</v>
      </c>
      <c r="I659" s="230"/>
      <c r="J659" s="227"/>
      <c r="K659" s="227"/>
      <c r="L659" s="231"/>
      <c r="M659" s="232"/>
      <c r="N659" s="233"/>
      <c r="O659" s="233"/>
      <c r="P659" s="233"/>
      <c r="Q659" s="233"/>
      <c r="R659" s="233"/>
      <c r="S659" s="233"/>
      <c r="T659" s="23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5" t="s">
        <v>149</v>
      </c>
      <c r="AU659" s="235" t="s">
        <v>80</v>
      </c>
      <c r="AV659" s="13" t="s">
        <v>80</v>
      </c>
      <c r="AW659" s="13" t="s">
        <v>33</v>
      </c>
      <c r="AX659" s="13" t="s">
        <v>72</v>
      </c>
      <c r="AY659" s="235" t="s">
        <v>137</v>
      </c>
    </row>
    <row r="660" spans="1:51" s="14" customFormat="1" ht="12">
      <c r="A660" s="14"/>
      <c r="B660" s="236"/>
      <c r="C660" s="237"/>
      <c r="D660" s="221" t="s">
        <v>149</v>
      </c>
      <c r="E660" s="238" t="s">
        <v>19</v>
      </c>
      <c r="F660" s="239" t="s">
        <v>385</v>
      </c>
      <c r="G660" s="237"/>
      <c r="H660" s="240">
        <v>36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6" t="s">
        <v>149</v>
      </c>
      <c r="AU660" s="246" t="s">
        <v>80</v>
      </c>
      <c r="AV660" s="14" t="s">
        <v>82</v>
      </c>
      <c r="AW660" s="14" t="s">
        <v>33</v>
      </c>
      <c r="AX660" s="14" t="s">
        <v>72</v>
      </c>
      <c r="AY660" s="246" t="s">
        <v>137</v>
      </c>
    </row>
    <row r="661" spans="1:51" s="15" customFormat="1" ht="12">
      <c r="A661" s="15"/>
      <c r="B661" s="247"/>
      <c r="C661" s="248"/>
      <c r="D661" s="221" t="s">
        <v>149</v>
      </c>
      <c r="E661" s="249" t="s">
        <v>19</v>
      </c>
      <c r="F661" s="250" t="s">
        <v>154</v>
      </c>
      <c r="G661" s="248"/>
      <c r="H661" s="251">
        <v>36</v>
      </c>
      <c r="I661" s="252"/>
      <c r="J661" s="248"/>
      <c r="K661" s="248"/>
      <c r="L661" s="253"/>
      <c r="M661" s="293"/>
      <c r="N661" s="294"/>
      <c r="O661" s="294"/>
      <c r="P661" s="294"/>
      <c r="Q661" s="294"/>
      <c r="R661" s="294"/>
      <c r="S661" s="294"/>
      <c r="T661" s="29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7" t="s">
        <v>149</v>
      </c>
      <c r="AU661" s="257" t="s">
        <v>80</v>
      </c>
      <c r="AV661" s="15" t="s">
        <v>145</v>
      </c>
      <c r="AW661" s="15" t="s">
        <v>33</v>
      </c>
      <c r="AX661" s="15" t="s">
        <v>80</v>
      </c>
      <c r="AY661" s="257" t="s">
        <v>137</v>
      </c>
    </row>
    <row r="662" spans="1:31" s="2" customFormat="1" ht="6.95" customHeight="1">
      <c r="A662" s="41"/>
      <c r="B662" s="62"/>
      <c r="C662" s="63"/>
      <c r="D662" s="63"/>
      <c r="E662" s="63"/>
      <c r="F662" s="63"/>
      <c r="G662" s="63"/>
      <c r="H662" s="63"/>
      <c r="I662" s="63"/>
      <c r="J662" s="63"/>
      <c r="K662" s="63"/>
      <c r="L662" s="47"/>
      <c r="M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</row>
  </sheetData>
  <sheetProtection password="CC35" sheet="1" objects="1" scenarios="1" formatColumns="0" formatRows="0" autoFilter="0"/>
  <autoFilter ref="C103:K661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3"/>
      <c r="AT3" s="20" t="s">
        <v>82</v>
      </c>
    </row>
    <row r="4" spans="2:46" s="1" customFormat="1" ht="24.95" customHeight="1">
      <c r="B4" s="23"/>
      <c r="D4" s="134" t="s">
        <v>90</v>
      </c>
      <c r="L4" s="23"/>
      <c r="M4" s="135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36" t="s">
        <v>16</v>
      </c>
      <c r="L6" s="23"/>
    </row>
    <row r="7" spans="2:12" s="1" customFormat="1" ht="16.5" customHeight="1">
      <c r="B7" s="23"/>
      <c r="E7" s="137" t="str">
        <f>'Rekapitulace stavby'!K6</f>
        <v>VÝMĚNA OKEN SADY PĚTATŘICÁTNÍKŮ 16 - KNIHOVNA</v>
      </c>
      <c r="F7" s="136"/>
      <c r="G7" s="136"/>
      <c r="H7" s="136"/>
      <c r="L7" s="23"/>
    </row>
    <row r="8" spans="1:31" s="2" customFormat="1" ht="12" customHeight="1">
      <c r="A8" s="41"/>
      <c r="B8" s="47"/>
      <c r="C8" s="41"/>
      <c r="D8" s="136" t="s">
        <v>91</v>
      </c>
      <c r="E8" s="41"/>
      <c r="F8" s="41"/>
      <c r="G8" s="41"/>
      <c r="H8" s="41"/>
      <c r="I8" s="41"/>
      <c r="J8" s="41"/>
      <c r="K8" s="41"/>
      <c r="L8" s="13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9" t="s">
        <v>903</v>
      </c>
      <c r="F9" s="41"/>
      <c r="G9" s="41"/>
      <c r="H9" s="41"/>
      <c r="I9" s="41"/>
      <c r="J9" s="41"/>
      <c r="K9" s="41"/>
      <c r="L9" s="138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8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6" t="s">
        <v>18</v>
      </c>
      <c r="E11" s="41"/>
      <c r="F11" s="140" t="s">
        <v>19</v>
      </c>
      <c r="G11" s="41"/>
      <c r="H11" s="41"/>
      <c r="I11" s="136" t="s">
        <v>20</v>
      </c>
      <c r="J11" s="140" t="s">
        <v>19</v>
      </c>
      <c r="K11" s="41"/>
      <c r="L11" s="13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6" t="s">
        <v>21</v>
      </c>
      <c r="E12" s="41"/>
      <c r="F12" s="140" t="s">
        <v>22</v>
      </c>
      <c r="G12" s="41"/>
      <c r="H12" s="41"/>
      <c r="I12" s="136" t="s">
        <v>23</v>
      </c>
      <c r="J12" s="141" t="str">
        <f>'Rekapitulace stavby'!AN8</f>
        <v>20. 10. 2021</v>
      </c>
      <c r="K12" s="41"/>
      <c r="L12" s="13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6" t="s">
        <v>25</v>
      </c>
      <c r="E14" s="41"/>
      <c r="F14" s="41"/>
      <c r="G14" s="41"/>
      <c r="H14" s="41"/>
      <c r="I14" s="136" t="s">
        <v>26</v>
      </c>
      <c r="J14" s="140" t="s">
        <v>19</v>
      </c>
      <c r="K14" s="41"/>
      <c r="L14" s="13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0" t="s">
        <v>27</v>
      </c>
      <c r="F15" s="41"/>
      <c r="G15" s="41"/>
      <c r="H15" s="41"/>
      <c r="I15" s="136" t="s">
        <v>28</v>
      </c>
      <c r="J15" s="140" t="s">
        <v>19</v>
      </c>
      <c r="K15" s="41"/>
      <c r="L15" s="138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6" t="s">
        <v>29</v>
      </c>
      <c r="E17" s="41"/>
      <c r="F17" s="41"/>
      <c r="G17" s="41"/>
      <c r="H17" s="41"/>
      <c r="I17" s="136" t="s">
        <v>26</v>
      </c>
      <c r="J17" s="36" t="str">
        <f>'Rekapitulace stavby'!AN13</f>
        <v>Vyplň údaj</v>
      </c>
      <c r="K17" s="41"/>
      <c r="L17" s="138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40"/>
      <c r="G18" s="140"/>
      <c r="H18" s="140"/>
      <c r="I18" s="136" t="s">
        <v>28</v>
      </c>
      <c r="J18" s="36" t="str">
        <f>'Rekapitulace stavby'!AN14</f>
        <v>Vyplň údaj</v>
      </c>
      <c r="K18" s="41"/>
      <c r="L18" s="138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8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6" t="s">
        <v>31</v>
      </c>
      <c r="E20" s="41"/>
      <c r="F20" s="41"/>
      <c r="G20" s="41"/>
      <c r="H20" s="41"/>
      <c r="I20" s="136" t="s">
        <v>26</v>
      </c>
      <c r="J20" s="140" t="s">
        <v>19</v>
      </c>
      <c r="K20" s="41"/>
      <c r="L20" s="138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0" t="s">
        <v>32</v>
      </c>
      <c r="F21" s="41"/>
      <c r="G21" s="41"/>
      <c r="H21" s="41"/>
      <c r="I21" s="136" t="s">
        <v>28</v>
      </c>
      <c r="J21" s="140" t="s">
        <v>19</v>
      </c>
      <c r="K21" s="41"/>
      <c r="L21" s="138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8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6" t="s">
        <v>34</v>
      </c>
      <c r="E23" s="41"/>
      <c r="F23" s="41"/>
      <c r="G23" s="41"/>
      <c r="H23" s="41"/>
      <c r="I23" s="136" t="s">
        <v>26</v>
      </c>
      <c r="J23" s="140" t="s">
        <v>19</v>
      </c>
      <c r="K23" s="41"/>
      <c r="L23" s="138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0" t="s">
        <v>35</v>
      </c>
      <c r="F24" s="41"/>
      <c r="G24" s="41"/>
      <c r="H24" s="41"/>
      <c r="I24" s="136" t="s">
        <v>28</v>
      </c>
      <c r="J24" s="140" t="s">
        <v>19</v>
      </c>
      <c r="K24" s="41"/>
      <c r="L24" s="138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8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6" t="s">
        <v>36</v>
      </c>
      <c r="E26" s="41"/>
      <c r="F26" s="41"/>
      <c r="G26" s="41"/>
      <c r="H26" s="41"/>
      <c r="I26" s="41"/>
      <c r="J26" s="41"/>
      <c r="K26" s="41"/>
      <c r="L26" s="138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47.25" customHeight="1">
      <c r="A27" s="142"/>
      <c r="B27" s="143"/>
      <c r="C27" s="142"/>
      <c r="D27" s="142"/>
      <c r="E27" s="144" t="s">
        <v>37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8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6"/>
      <c r="E29" s="146"/>
      <c r="F29" s="146"/>
      <c r="G29" s="146"/>
      <c r="H29" s="146"/>
      <c r="I29" s="146"/>
      <c r="J29" s="146"/>
      <c r="K29" s="146"/>
      <c r="L29" s="138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7" t="s">
        <v>38</v>
      </c>
      <c r="E30" s="41"/>
      <c r="F30" s="41"/>
      <c r="G30" s="41"/>
      <c r="H30" s="41"/>
      <c r="I30" s="41"/>
      <c r="J30" s="148">
        <f>ROUND(J83,2)</f>
        <v>0</v>
      </c>
      <c r="K30" s="41"/>
      <c r="L30" s="138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6"/>
      <c r="E31" s="146"/>
      <c r="F31" s="146"/>
      <c r="G31" s="146"/>
      <c r="H31" s="146"/>
      <c r="I31" s="146"/>
      <c r="J31" s="146"/>
      <c r="K31" s="146"/>
      <c r="L31" s="138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9" t="s">
        <v>40</v>
      </c>
      <c r="G32" s="41"/>
      <c r="H32" s="41"/>
      <c r="I32" s="149" t="s">
        <v>39</v>
      </c>
      <c r="J32" s="149" t="s">
        <v>41</v>
      </c>
      <c r="K32" s="41"/>
      <c r="L32" s="138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0" t="s">
        <v>42</v>
      </c>
      <c r="E33" s="136" t="s">
        <v>43</v>
      </c>
      <c r="F33" s="151">
        <f>ROUND((SUM(BE83:BE99)),2)</f>
        <v>0</v>
      </c>
      <c r="G33" s="41"/>
      <c r="H33" s="41"/>
      <c r="I33" s="152">
        <v>0.21</v>
      </c>
      <c r="J33" s="151">
        <f>ROUND(((SUM(BE83:BE99))*I33),2)</f>
        <v>0</v>
      </c>
      <c r="K33" s="41"/>
      <c r="L33" s="138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6" t="s">
        <v>44</v>
      </c>
      <c r="F34" s="151">
        <f>ROUND((SUM(BF83:BF99)),2)</f>
        <v>0</v>
      </c>
      <c r="G34" s="41"/>
      <c r="H34" s="41"/>
      <c r="I34" s="152">
        <v>0.15</v>
      </c>
      <c r="J34" s="151">
        <f>ROUND(((SUM(BF83:BF99))*I34),2)</f>
        <v>0</v>
      </c>
      <c r="K34" s="41"/>
      <c r="L34" s="138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6" t="s">
        <v>45</v>
      </c>
      <c r="F35" s="151">
        <f>ROUND((SUM(BG83:BG99)),2)</f>
        <v>0</v>
      </c>
      <c r="G35" s="41"/>
      <c r="H35" s="41"/>
      <c r="I35" s="152">
        <v>0.21</v>
      </c>
      <c r="J35" s="151">
        <f>0</f>
        <v>0</v>
      </c>
      <c r="K35" s="41"/>
      <c r="L35" s="138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6" t="s">
        <v>46</v>
      </c>
      <c r="F36" s="151">
        <f>ROUND((SUM(BH83:BH99)),2)</f>
        <v>0</v>
      </c>
      <c r="G36" s="41"/>
      <c r="H36" s="41"/>
      <c r="I36" s="152">
        <v>0.15</v>
      </c>
      <c r="J36" s="151">
        <f>0</f>
        <v>0</v>
      </c>
      <c r="K36" s="41"/>
      <c r="L36" s="138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6" t="s">
        <v>47</v>
      </c>
      <c r="F37" s="151">
        <f>ROUND((SUM(BI83:BI99)),2)</f>
        <v>0</v>
      </c>
      <c r="G37" s="41"/>
      <c r="H37" s="41"/>
      <c r="I37" s="152">
        <v>0</v>
      </c>
      <c r="J37" s="151">
        <f>0</f>
        <v>0</v>
      </c>
      <c r="K37" s="41"/>
      <c r="L37" s="13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8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3"/>
      <c r="D39" s="154" t="s">
        <v>48</v>
      </c>
      <c r="E39" s="155"/>
      <c r="F39" s="155"/>
      <c r="G39" s="156" t="s">
        <v>49</v>
      </c>
      <c r="H39" s="157" t="s">
        <v>50</v>
      </c>
      <c r="I39" s="155"/>
      <c r="J39" s="158">
        <f>SUM(J30:J37)</f>
        <v>0</v>
      </c>
      <c r="K39" s="159"/>
      <c r="L39" s="138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38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38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93</v>
      </c>
      <c r="D45" s="43"/>
      <c r="E45" s="43"/>
      <c r="F45" s="43"/>
      <c r="G45" s="43"/>
      <c r="H45" s="43"/>
      <c r="I45" s="43"/>
      <c r="J45" s="43"/>
      <c r="K45" s="43"/>
      <c r="L45" s="138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8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38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4" t="str">
        <f>E7</f>
        <v>VÝMĚNA OKEN SADY PĚTATŘICÁTNÍKŮ 16 - KNIHOVNA</v>
      </c>
      <c r="F48" s="35"/>
      <c r="G48" s="35"/>
      <c r="H48" s="35"/>
      <c r="I48" s="43"/>
      <c r="J48" s="43"/>
      <c r="K48" s="43"/>
      <c r="L48" s="13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91</v>
      </c>
      <c r="D49" s="43"/>
      <c r="E49" s="43"/>
      <c r="F49" s="43"/>
      <c r="G49" s="43"/>
      <c r="H49" s="43"/>
      <c r="I49" s="43"/>
      <c r="J49" s="43"/>
      <c r="K49" s="43"/>
      <c r="L49" s="138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VON - Vedlejší a ostatní rozpočtové náklady </v>
      </c>
      <c r="F50" s="43"/>
      <c r="G50" s="43"/>
      <c r="H50" s="43"/>
      <c r="I50" s="43"/>
      <c r="J50" s="43"/>
      <c r="K50" s="43"/>
      <c r="L50" s="138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sady Pětatřicátníků 16, 301 00 Plzeň</v>
      </c>
      <c r="G52" s="43"/>
      <c r="H52" s="43"/>
      <c r="I52" s="35" t="s">
        <v>23</v>
      </c>
      <c r="J52" s="75" t="str">
        <f>IF(J12="","",J12)</f>
        <v>20. 10. 2021</v>
      </c>
      <c r="K52" s="43"/>
      <c r="L52" s="138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8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25</v>
      </c>
      <c r="D54" s="43"/>
      <c r="E54" s="43"/>
      <c r="F54" s="30" t="str">
        <f>E15</f>
        <v xml:space="preserve">Západočeská univerzita v Plzni, Univerzitní 8 </v>
      </c>
      <c r="G54" s="43"/>
      <c r="H54" s="43"/>
      <c r="I54" s="35" t="s">
        <v>31</v>
      </c>
      <c r="J54" s="39" t="str">
        <f>E21</f>
        <v>ATELIER SOUKUP OPL ŠVEHLA s.r.o.</v>
      </c>
      <c r="K54" s="43"/>
      <c r="L54" s="138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29</v>
      </c>
      <c r="D55" s="43"/>
      <c r="E55" s="43"/>
      <c r="F55" s="30" t="str">
        <f>IF(E18="","",E18)</f>
        <v>Vyplň údaj</v>
      </c>
      <c r="G55" s="43"/>
      <c r="H55" s="43"/>
      <c r="I55" s="35" t="s">
        <v>34</v>
      </c>
      <c r="J55" s="39" t="str">
        <f>E24</f>
        <v xml:space="preserve">Michal Jirka </v>
      </c>
      <c r="K55" s="43"/>
      <c r="L55" s="138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8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5" t="s">
        <v>94</v>
      </c>
      <c r="D57" s="166"/>
      <c r="E57" s="166"/>
      <c r="F57" s="166"/>
      <c r="G57" s="166"/>
      <c r="H57" s="166"/>
      <c r="I57" s="166"/>
      <c r="J57" s="167" t="s">
        <v>95</v>
      </c>
      <c r="K57" s="166"/>
      <c r="L57" s="138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8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8" t="s">
        <v>70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38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96</v>
      </c>
    </row>
    <row r="60" spans="1:31" s="9" customFormat="1" ht="24.95" customHeight="1">
      <c r="A60" s="9"/>
      <c r="B60" s="169"/>
      <c r="C60" s="170"/>
      <c r="D60" s="171" t="s">
        <v>904</v>
      </c>
      <c r="E60" s="172"/>
      <c r="F60" s="172"/>
      <c r="G60" s="172"/>
      <c r="H60" s="172"/>
      <c r="I60" s="172"/>
      <c r="J60" s="173">
        <f>J84</f>
        <v>0</v>
      </c>
      <c r="K60" s="170"/>
      <c r="L60" s="17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5"/>
      <c r="C61" s="176"/>
      <c r="D61" s="177" t="s">
        <v>905</v>
      </c>
      <c r="E61" s="178"/>
      <c r="F61" s="178"/>
      <c r="G61" s="178"/>
      <c r="H61" s="178"/>
      <c r="I61" s="178"/>
      <c r="J61" s="179">
        <f>J85</f>
        <v>0</v>
      </c>
      <c r="K61" s="176"/>
      <c r="L61" s="18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>
      <c r="A62" s="10"/>
      <c r="B62" s="175"/>
      <c r="C62" s="176"/>
      <c r="D62" s="177" t="s">
        <v>906</v>
      </c>
      <c r="E62" s="178"/>
      <c r="F62" s="178"/>
      <c r="G62" s="178"/>
      <c r="H62" s="178"/>
      <c r="I62" s="178"/>
      <c r="J62" s="179">
        <f>J90</f>
        <v>0</v>
      </c>
      <c r="K62" s="176"/>
      <c r="L62" s="18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5"/>
      <c r="C63" s="176"/>
      <c r="D63" s="177" t="s">
        <v>907</v>
      </c>
      <c r="E63" s="178"/>
      <c r="F63" s="178"/>
      <c r="G63" s="178"/>
      <c r="H63" s="178"/>
      <c r="I63" s="178"/>
      <c r="J63" s="179">
        <f>J93</f>
        <v>0</v>
      </c>
      <c r="K63" s="176"/>
      <c r="L63" s="18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38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38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38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122</v>
      </c>
      <c r="D70" s="43"/>
      <c r="E70" s="43"/>
      <c r="F70" s="43"/>
      <c r="G70" s="43"/>
      <c r="H70" s="43"/>
      <c r="I70" s="43"/>
      <c r="J70" s="43"/>
      <c r="K70" s="43"/>
      <c r="L70" s="138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38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38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4" t="str">
        <f>E7</f>
        <v>VÝMĚNA OKEN SADY PĚTATŘICÁTNÍKŮ 16 - KNIHOVNA</v>
      </c>
      <c r="F73" s="35"/>
      <c r="G73" s="35"/>
      <c r="H73" s="35"/>
      <c r="I73" s="43"/>
      <c r="J73" s="43"/>
      <c r="K73" s="43"/>
      <c r="L73" s="138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91</v>
      </c>
      <c r="D74" s="43"/>
      <c r="E74" s="43"/>
      <c r="F74" s="43"/>
      <c r="G74" s="43"/>
      <c r="H74" s="43"/>
      <c r="I74" s="43"/>
      <c r="J74" s="43"/>
      <c r="K74" s="43"/>
      <c r="L74" s="138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 xml:space="preserve">VON - Vedlejší a ostatní rozpočtové náklady </v>
      </c>
      <c r="F75" s="43"/>
      <c r="G75" s="43"/>
      <c r="H75" s="43"/>
      <c r="I75" s="43"/>
      <c r="J75" s="43"/>
      <c r="K75" s="43"/>
      <c r="L75" s="138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8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21</v>
      </c>
      <c r="D77" s="43"/>
      <c r="E77" s="43"/>
      <c r="F77" s="30" t="str">
        <f>F12</f>
        <v>sady Pětatřicátníků 16, 301 00 Plzeň</v>
      </c>
      <c r="G77" s="43"/>
      <c r="H77" s="43"/>
      <c r="I77" s="35" t="s">
        <v>23</v>
      </c>
      <c r="J77" s="75" t="str">
        <f>IF(J12="","",J12)</f>
        <v>20. 10. 2021</v>
      </c>
      <c r="K77" s="43"/>
      <c r="L77" s="138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8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5.65" customHeight="1">
      <c r="A79" s="41"/>
      <c r="B79" s="42"/>
      <c r="C79" s="35" t="s">
        <v>25</v>
      </c>
      <c r="D79" s="43"/>
      <c r="E79" s="43"/>
      <c r="F79" s="30" t="str">
        <f>E15</f>
        <v xml:space="preserve">Západočeská univerzita v Plzni, Univerzitní 8 </v>
      </c>
      <c r="G79" s="43"/>
      <c r="H79" s="43"/>
      <c r="I79" s="35" t="s">
        <v>31</v>
      </c>
      <c r="J79" s="39" t="str">
        <f>E21</f>
        <v>ATELIER SOUKUP OPL ŠVEHLA s.r.o.</v>
      </c>
      <c r="K79" s="43"/>
      <c r="L79" s="138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29</v>
      </c>
      <c r="D80" s="43"/>
      <c r="E80" s="43"/>
      <c r="F80" s="30" t="str">
        <f>IF(E18="","",E18)</f>
        <v>Vyplň údaj</v>
      </c>
      <c r="G80" s="43"/>
      <c r="H80" s="43"/>
      <c r="I80" s="35" t="s">
        <v>34</v>
      </c>
      <c r="J80" s="39" t="str">
        <f>E24</f>
        <v xml:space="preserve">Michal Jirka </v>
      </c>
      <c r="K80" s="43"/>
      <c r="L80" s="138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8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1"/>
      <c r="B82" s="182"/>
      <c r="C82" s="183" t="s">
        <v>123</v>
      </c>
      <c r="D82" s="184" t="s">
        <v>57</v>
      </c>
      <c r="E82" s="184" t="s">
        <v>53</v>
      </c>
      <c r="F82" s="184" t="s">
        <v>54</v>
      </c>
      <c r="G82" s="184" t="s">
        <v>124</v>
      </c>
      <c r="H82" s="184" t="s">
        <v>125</v>
      </c>
      <c r="I82" s="184" t="s">
        <v>126</v>
      </c>
      <c r="J82" s="184" t="s">
        <v>95</v>
      </c>
      <c r="K82" s="185" t="s">
        <v>127</v>
      </c>
      <c r="L82" s="186"/>
      <c r="M82" s="95" t="s">
        <v>19</v>
      </c>
      <c r="N82" s="96" t="s">
        <v>42</v>
      </c>
      <c r="O82" s="96" t="s">
        <v>128</v>
      </c>
      <c r="P82" s="96" t="s">
        <v>129</v>
      </c>
      <c r="Q82" s="96" t="s">
        <v>130</v>
      </c>
      <c r="R82" s="96" t="s">
        <v>131</v>
      </c>
      <c r="S82" s="96" t="s">
        <v>132</v>
      </c>
      <c r="T82" s="97" t="s">
        <v>133</v>
      </c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</row>
    <row r="83" spans="1:63" s="2" customFormat="1" ht="22.8" customHeight="1">
      <c r="A83" s="41"/>
      <c r="B83" s="42"/>
      <c r="C83" s="102" t="s">
        <v>134</v>
      </c>
      <c r="D83" s="43"/>
      <c r="E83" s="43"/>
      <c r="F83" s="43"/>
      <c r="G83" s="43"/>
      <c r="H83" s="43"/>
      <c r="I83" s="43"/>
      <c r="J83" s="187">
        <f>BK83</f>
        <v>0</v>
      </c>
      <c r="K83" s="43"/>
      <c r="L83" s="47"/>
      <c r="M83" s="98"/>
      <c r="N83" s="188"/>
      <c r="O83" s="99"/>
      <c r="P83" s="189">
        <f>P84</f>
        <v>0</v>
      </c>
      <c r="Q83" s="99"/>
      <c r="R83" s="189">
        <f>R84</f>
        <v>0</v>
      </c>
      <c r="S83" s="99"/>
      <c r="T83" s="190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71</v>
      </c>
      <c r="AU83" s="20" t="s">
        <v>96</v>
      </c>
      <c r="BK83" s="191">
        <f>BK84</f>
        <v>0</v>
      </c>
    </row>
    <row r="84" spans="1:63" s="12" customFormat="1" ht="25.9" customHeight="1">
      <c r="A84" s="12"/>
      <c r="B84" s="192"/>
      <c r="C84" s="193"/>
      <c r="D84" s="194" t="s">
        <v>71</v>
      </c>
      <c r="E84" s="195" t="s">
        <v>135</v>
      </c>
      <c r="F84" s="195" t="s">
        <v>908</v>
      </c>
      <c r="G84" s="193"/>
      <c r="H84" s="193"/>
      <c r="I84" s="196"/>
      <c r="J84" s="197">
        <f>BK84</f>
        <v>0</v>
      </c>
      <c r="K84" s="193"/>
      <c r="L84" s="198"/>
      <c r="M84" s="199"/>
      <c r="N84" s="200"/>
      <c r="O84" s="200"/>
      <c r="P84" s="201">
        <f>P85</f>
        <v>0</v>
      </c>
      <c r="Q84" s="200"/>
      <c r="R84" s="201">
        <f>R85</f>
        <v>0</v>
      </c>
      <c r="S84" s="200"/>
      <c r="T84" s="20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3" t="s">
        <v>80</v>
      </c>
      <c r="AT84" s="204" t="s">
        <v>71</v>
      </c>
      <c r="AU84" s="204" t="s">
        <v>72</v>
      </c>
      <c r="AY84" s="203" t="s">
        <v>137</v>
      </c>
      <c r="BK84" s="205">
        <f>BK85</f>
        <v>0</v>
      </c>
    </row>
    <row r="85" spans="1:63" s="12" customFormat="1" ht="22.8" customHeight="1">
      <c r="A85" s="12"/>
      <c r="B85" s="192"/>
      <c r="C85" s="193"/>
      <c r="D85" s="194" t="s">
        <v>71</v>
      </c>
      <c r="E85" s="206" t="s">
        <v>909</v>
      </c>
      <c r="F85" s="206" t="s">
        <v>910</v>
      </c>
      <c r="G85" s="193"/>
      <c r="H85" s="193"/>
      <c r="I85" s="196"/>
      <c r="J85" s="207">
        <f>BK85</f>
        <v>0</v>
      </c>
      <c r="K85" s="193"/>
      <c r="L85" s="198"/>
      <c r="M85" s="199"/>
      <c r="N85" s="200"/>
      <c r="O85" s="200"/>
      <c r="P85" s="201">
        <f>P86+SUM(P87:P90)+P93</f>
        <v>0</v>
      </c>
      <c r="Q85" s="200"/>
      <c r="R85" s="201">
        <f>R86+SUM(R87:R90)+R93</f>
        <v>0</v>
      </c>
      <c r="S85" s="200"/>
      <c r="T85" s="202">
        <f>T86+SUM(T87:T90)+T93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3" t="s">
        <v>80</v>
      </c>
      <c r="AT85" s="204" t="s">
        <v>71</v>
      </c>
      <c r="AU85" s="204" t="s">
        <v>80</v>
      </c>
      <c r="AY85" s="203" t="s">
        <v>137</v>
      </c>
      <c r="BK85" s="205">
        <f>BK86+SUM(BK87:BK90)+BK93</f>
        <v>0</v>
      </c>
    </row>
    <row r="86" spans="1:65" s="2" customFormat="1" ht="16.5" customHeight="1">
      <c r="A86" s="41"/>
      <c r="B86" s="42"/>
      <c r="C86" s="208" t="s">
        <v>80</v>
      </c>
      <c r="D86" s="208" t="s">
        <v>140</v>
      </c>
      <c r="E86" s="209" t="s">
        <v>911</v>
      </c>
      <c r="F86" s="210" t="s">
        <v>912</v>
      </c>
      <c r="G86" s="211" t="s">
        <v>913</v>
      </c>
      <c r="H86" s="212">
        <v>1</v>
      </c>
      <c r="I86" s="213"/>
      <c r="J86" s="214">
        <f>ROUND(I86*H86,2)</f>
        <v>0</v>
      </c>
      <c r="K86" s="210" t="s">
        <v>144</v>
      </c>
      <c r="L86" s="47"/>
      <c r="M86" s="215" t="s">
        <v>19</v>
      </c>
      <c r="N86" s="216" t="s">
        <v>43</v>
      </c>
      <c r="O86" s="87"/>
      <c r="P86" s="217">
        <f>O86*H86</f>
        <v>0</v>
      </c>
      <c r="Q86" s="217">
        <v>0</v>
      </c>
      <c r="R86" s="217">
        <f>Q86*H86</f>
        <v>0</v>
      </c>
      <c r="S86" s="217">
        <v>0</v>
      </c>
      <c r="T86" s="218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19" t="s">
        <v>145</v>
      </c>
      <c r="AT86" s="219" t="s">
        <v>140</v>
      </c>
      <c r="AU86" s="219" t="s">
        <v>82</v>
      </c>
      <c r="AY86" s="20" t="s">
        <v>137</v>
      </c>
      <c r="BE86" s="220">
        <f>IF(N86="základní",J86,0)</f>
        <v>0</v>
      </c>
      <c r="BF86" s="220">
        <f>IF(N86="snížená",J86,0)</f>
        <v>0</v>
      </c>
      <c r="BG86" s="220">
        <f>IF(N86="zákl. přenesená",J86,0)</f>
        <v>0</v>
      </c>
      <c r="BH86" s="220">
        <f>IF(N86="sníž. přenesená",J86,0)</f>
        <v>0</v>
      </c>
      <c r="BI86" s="220">
        <f>IF(N86="nulová",J86,0)</f>
        <v>0</v>
      </c>
      <c r="BJ86" s="20" t="s">
        <v>80</v>
      </c>
      <c r="BK86" s="220">
        <f>ROUND(I86*H86,2)</f>
        <v>0</v>
      </c>
      <c r="BL86" s="20" t="s">
        <v>145</v>
      </c>
      <c r="BM86" s="219" t="s">
        <v>914</v>
      </c>
    </row>
    <row r="87" spans="1:47" s="2" customFormat="1" ht="12">
      <c r="A87" s="41"/>
      <c r="B87" s="42"/>
      <c r="C87" s="43"/>
      <c r="D87" s="221" t="s">
        <v>147</v>
      </c>
      <c r="E87" s="43"/>
      <c r="F87" s="222" t="s">
        <v>912</v>
      </c>
      <c r="G87" s="43"/>
      <c r="H87" s="43"/>
      <c r="I87" s="223"/>
      <c r="J87" s="43"/>
      <c r="K87" s="43"/>
      <c r="L87" s="47"/>
      <c r="M87" s="224"/>
      <c r="N87" s="225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147</v>
      </c>
      <c r="AU87" s="20" t="s">
        <v>82</v>
      </c>
    </row>
    <row r="88" spans="1:65" s="2" customFormat="1" ht="16.5" customHeight="1">
      <c r="A88" s="41"/>
      <c r="B88" s="42"/>
      <c r="C88" s="208" t="s">
        <v>82</v>
      </c>
      <c r="D88" s="208" t="s">
        <v>140</v>
      </c>
      <c r="E88" s="209" t="s">
        <v>915</v>
      </c>
      <c r="F88" s="210" t="s">
        <v>916</v>
      </c>
      <c r="G88" s="211" t="s">
        <v>913</v>
      </c>
      <c r="H88" s="212">
        <v>1</v>
      </c>
      <c r="I88" s="213"/>
      <c r="J88" s="214">
        <f>ROUND(I88*H88,2)</f>
        <v>0</v>
      </c>
      <c r="K88" s="210" t="s">
        <v>144</v>
      </c>
      <c r="L88" s="47"/>
      <c r="M88" s="215" t="s">
        <v>19</v>
      </c>
      <c r="N88" s="216" t="s">
        <v>43</v>
      </c>
      <c r="O88" s="87"/>
      <c r="P88" s="217">
        <f>O88*H88</f>
        <v>0</v>
      </c>
      <c r="Q88" s="217">
        <v>0</v>
      </c>
      <c r="R88" s="217">
        <f>Q88*H88</f>
        <v>0</v>
      </c>
      <c r="S88" s="217">
        <v>0</v>
      </c>
      <c r="T88" s="218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9" t="s">
        <v>917</v>
      </c>
      <c r="AT88" s="219" t="s">
        <v>140</v>
      </c>
      <c r="AU88" s="219" t="s">
        <v>82</v>
      </c>
      <c r="AY88" s="20" t="s">
        <v>137</v>
      </c>
      <c r="BE88" s="220">
        <f>IF(N88="základní",J88,0)</f>
        <v>0</v>
      </c>
      <c r="BF88" s="220">
        <f>IF(N88="snížená",J88,0)</f>
        <v>0</v>
      </c>
      <c r="BG88" s="220">
        <f>IF(N88="zákl. přenesená",J88,0)</f>
        <v>0</v>
      </c>
      <c r="BH88" s="220">
        <f>IF(N88="sníž. přenesená",J88,0)</f>
        <v>0</v>
      </c>
      <c r="BI88" s="220">
        <f>IF(N88="nulová",J88,0)</f>
        <v>0</v>
      </c>
      <c r="BJ88" s="20" t="s">
        <v>80</v>
      </c>
      <c r="BK88" s="220">
        <f>ROUND(I88*H88,2)</f>
        <v>0</v>
      </c>
      <c r="BL88" s="20" t="s">
        <v>917</v>
      </c>
      <c r="BM88" s="219" t="s">
        <v>918</v>
      </c>
    </row>
    <row r="89" spans="1:47" s="2" customFormat="1" ht="12">
      <c r="A89" s="41"/>
      <c r="B89" s="42"/>
      <c r="C89" s="43"/>
      <c r="D89" s="221" t="s">
        <v>147</v>
      </c>
      <c r="E89" s="43"/>
      <c r="F89" s="222" t="s">
        <v>916</v>
      </c>
      <c r="G89" s="43"/>
      <c r="H89" s="43"/>
      <c r="I89" s="223"/>
      <c r="J89" s="43"/>
      <c r="K89" s="43"/>
      <c r="L89" s="47"/>
      <c r="M89" s="224"/>
      <c r="N89" s="225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147</v>
      </c>
      <c r="AU89" s="20" t="s">
        <v>82</v>
      </c>
    </row>
    <row r="90" spans="1:63" s="12" customFormat="1" ht="20.85" customHeight="1">
      <c r="A90" s="12"/>
      <c r="B90" s="192"/>
      <c r="C90" s="193"/>
      <c r="D90" s="194" t="s">
        <v>71</v>
      </c>
      <c r="E90" s="206" t="s">
        <v>919</v>
      </c>
      <c r="F90" s="206" t="s">
        <v>920</v>
      </c>
      <c r="G90" s="193"/>
      <c r="H90" s="193"/>
      <c r="I90" s="196"/>
      <c r="J90" s="207">
        <f>BK90</f>
        <v>0</v>
      </c>
      <c r="K90" s="193"/>
      <c r="L90" s="198"/>
      <c r="M90" s="199"/>
      <c r="N90" s="200"/>
      <c r="O90" s="200"/>
      <c r="P90" s="201">
        <f>SUM(P91:P92)</f>
        <v>0</v>
      </c>
      <c r="Q90" s="200"/>
      <c r="R90" s="201">
        <f>SUM(R91:R92)</f>
        <v>0</v>
      </c>
      <c r="S90" s="200"/>
      <c r="T90" s="202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3" t="s">
        <v>176</v>
      </c>
      <c r="AT90" s="204" t="s">
        <v>71</v>
      </c>
      <c r="AU90" s="204" t="s">
        <v>82</v>
      </c>
      <c r="AY90" s="203" t="s">
        <v>137</v>
      </c>
      <c r="BK90" s="205">
        <f>SUM(BK91:BK92)</f>
        <v>0</v>
      </c>
    </row>
    <row r="91" spans="1:65" s="2" customFormat="1" ht="16.5" customHeight="1">
      <c r="A91" s="41"/>
      <c r="B91" s="42"/>
      <c r="C91" s="208" t="s">
        <v>138</v>
      </c>
      <c r="D91" s="208" t="s">
        <v>140</v>
      </c>
      <c r="E91" s="209" t="s">
        <v>921</v>
      </c>
      <c r="F91" s="210" t="s">
        <v>922</v>
      </c>
      <c r="G91" s="211" t="s">
        <v>913</v>
      </c>
      <c r="H91" s="212">
        <v>1</v>
      </c>
      <c r="I91" s="213"/>
      <c r="J91" s="214">
        <f>ROUND(I91*H91,2)</f>
        <v>0</v>
      </c>
      <c r="K91" s="210" t="s">
        <v>144</v>
      </c>
      <c r="L91" s="47"/>
      <c r="M91" s="215" t="s">
        <v>19</v>
      </c>
      <c r="N91" s="216" t="s">
        <v>43</v>
      </c>
      <c r="O91" s="87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9" t="s">
        <v>917</v>
      </c>
      <c r="AT91" s="219" t="s">
        <v>140</v>
      </c>
      <c r="AU91" s="219" t="s">
        <v>138</v>
      </c>
      <c r="AY91" s="20" t="s">
        <v>137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20" t="s">
        <v>80</v>
      </c>
      <c r="BK91" s="220">
        <f>ROUND(I91*H91,2)</f>
        <v>0</v>
      </c>
      <c r="BL91" s="20" t="s">
        <v>917</v>
      </c>
      <c r="BM91" s="219" t="s">
        <v>923</v>
      </c>
    </row>
    <row r="92" spans="1:47" s="2" customFormat="1" ht="12">
      <c r="A92" s="41"/>
      <c r="B92" s="42"/>
      <c r="C92" s="43"/>
      <c r="D92" s="221" t="s">
        <v>147</v>
      </c>
      <c r="E92" s="43"/>
      <c r="F92" s="222" t="s">
        <v>922</v>
      </c>
      <c r="G92" s="43"/>
      <c r="H92" s="43"/>
      <c r="I92" s="223"/>
      <c r="J92" s="43"/>
      <c r="K92" s="43"/>
      <c r="L92" s="47"/>
      <c r="M92" s="224"/>
      <c r="N92" s="225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147</v>
      </c>
      <c r="AU92" s="20" t="s">
        <v>138</v>
      </c>
    </row>
    <row r="93" spans="1:63" s="12" customFormat="1" ht="20.85" customHeight="1">
      <c r="A93" s="12"/>
      <c r="B93" s="192"/>
      <c r="C93" s="193"/>
      <c r="D93" s="194" t="s">
        <v>71</v>
      </c>
      <c r="E93" s="206" t="s">
        <v>924</v>
      </c>
      <c r="F93" s="206" t="s">
        <v>912</v>
      </c>
      <c r="G93" s="193"/>
      <c r="H93" s="193"/>
      <c r="I93" s="196"/>
      <c r="J93" s="207">
        <f>BK93</f>
        <v>0</v>
      </c>
      <c r="K93" s="193"/>
      <c r="L93" s="198"/>
      <c r="M93" s="199"/>
      <c r="N93" s="200"/>
      <c r="O93" s="200"/>
      <c r="P93" s="201">
        <f>SUM(P94:P99)</f>
        <v>0</v>
      </c>
      <c r="Q93" s="200"/>
      <c r="R93" s="201">
        <f>SUM(R94:R99)</f>
        <v>0</v>
      </c>
      <c r="S93" s="200"/>
      <c r="T93" s="202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3" t="s">
        <v>176</v>
      </c>
      <c r="AT93" s="204" t="s">
        <v>71</v>
      </c>
      <c r="AU93" s="204" t="s">
        <v>82</v>
      </c>
      <c r="AY93" s="203" t="s">
        <v>137</v>
      </c>
      <c r="BK93" s="205">
        <f>SUM(BK94:BK99)</f>
        <v>0</v>
      </c>
    </row>
    <row r="94" spans="1:65" s="2" customFormat="1" ht="16.5" customHeight="1">
      <c r="A94" s="41"/>
      <c r="B94" s="42"/>
      <c r="C94" s="208" t="s">
        <v>145</v>
      </c>
      <c r="D94" s="208" t="s">
        <v>140</v>
      </c>
      <c r="E94" s="209" t="s">
        <v>925</v>
      </c>
      <c r="F94" s="210" t="s">
        <v>926</v>
      </c>
      <c r="G94" s="211" t="s">
        <v>913</v>
      </c>
      <c r="H94" s="212">
        <v>1</v>
      </c>
      <c r="I94" s="213"/>
      <c r="J94" s="214">
        <f>ROUND(I94*H94,2)</f>
        <v>0</v>
      </c>
      <c r="K94" s="210" t="s">
        <v>144</v>
      </c>
      <c r="L94" s="47"/>
      <c r="M94" s="215" t="s">
        <v>19</v>
      </c>
      <c r="N94" s="216" t="s">
        <v>43</v>
      </c>
      <c r="O94" s="87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9" t="s">
        <v>917</v>
      </c>
      <c r="AT94" s="219" t="s">
        <v>140</v>
      </c>
      <c r="AU94" s="219" t="s">
        <v>138</v>
      </c>
      <c r="AY94" s="20" t="s">
        <v>137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20" t="s">
        <v>80</v>
      </c>
      <c r="BK94" s="220">
        <f>ROUND(I94*H94,2)</f>
        <v>0</v>
      </c>
      <c r="BL94" s="20" t="s">
        <v>917</v>
      </c>
      <c r="BM94" s="219" t="s">
        <v>927</v>
      </c>
    </row>
    <row r="95" spans="1:47" s="2" customFormat="1" ht="12">
      <c r="A95" s="41"/>
      <c r="B95" s="42"/>
      <c r="C95" s="43"/>
      <c r="D95" s="221" t="s">
        <v>147</v>
      </c>
      <c r="E95" s="43"/>
      <c r="F95" s="222" t="s">
        <v>926</v>
      </c>
      <c r="G95" s="43"/>
      <c r="H95" s="43"/>
      <c r="I95" s="223"/>
      <c r="J95" s="43"/>
      <c r="K95" s="43"/>
      <c r="L95" s="47"/>
      <c r="M95" s="224"/>
      <c r="N95" s="225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147</v>
      </c>
      <c r="AU95" s="20" t="s">
        <v>138</v>
      </c>
    </row>
    <row r="96" spans="1:65" s="2" customFormat="1" ht="16.5" customHeight="1">
      <c r="A96" s="41"/>
      <c r="B96" s="42"/>
      <c r="C96" s="208" t="s">
        <v>176</v>
      </c>
      <c r="D96" s="208" t="s">
        <v>140</v>
      </c>
      <c r="E96" s="209" t="s">
        <v>928</v>
      </c>
      <c r="F96" s="210" t="s">
        <v>929</v>
      </c>
      <c r="G96" s="211" t="s">
        <v>913</v>
      </c>
      <c r="H96" s="212">
        <v>1</v>
      </c>
      <c r="I96" s="213"/>
      <c r="J96" s="214">
        <f>ROUND(I96*H96,2)</f>
        <v>0</v>
      </c>
      <c r="K96" s="210" t="s">
        <v>144</v>
      </c>
      <c r="L96" s="47"/>
      <c r="M96" s="215" t="s">
        <v>19</v>
      </c>
      <c r="N96" s="216" t="s">
        <v>43</v>
      </c>
      <c r="O96" s="87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9" t="s">
        <v>917</v>
      </c>
      <c r="AT96" s="219" t="s">
        <v>140</v>
      </c>
      <c r="AU96" s="219" t="s">
        <v>138</v>
      </c>
      <c r="AY96" s="20" t="s">
        <v>137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20" t="s">
        <v>80</v>
      </c>
      <c r="BK96" s="220">
        <f>ROUND(I96*H96,2)</f>
        <v>0</v>
      </c>
      <c r="BL96" s="20" t="s">
        <v>917</v>
      </c>
      <c r="BM96" s="219" t="s">
        <v>930</v>
      </c>
    </row>
    <row r="97" spans="1:47" s="2" customFormat="1" ht="12">
      <c r="A97" s="41"/>
      <c r="B97" s="42"/>
      <c r="C97" s="43"/>
      <c r="D97" s="221" t="s">
        <v>147</v>
      </c>
      <c r="E97" s="43"/>
      <c r="F97" s="222" t="s">
        <v>929</v>
      </c>
      <c r="G97" s="43"/>
      <c r="H97" s="43"/>
      <c r="I97" s="223"/>
      <c r="J97" s="43"/>
      <c r="K97" s="43"/>
      <c r="L97" s="47"/>
      <c r="M97" s="224"/>
      <c r="N97" s="225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147</v>
      </c>
      <c r="AU97" s="20" t="s">
        <v>138</v>
      </c>
    </row>
    <row r="98" spans="1:65" s="2" customFormat="1" ht="16.5" customHeight="1">
      <c r="A98" s="41"/>
      <c r="B98" s="42"/>
      <c r="C98" s="208" t="s">
        <v>183</v>
      </c>
      <c r="D98" s="208" t="s">
        <v>140</v>
      </c>
      <c r="E98" s="209" t="s">
        <v>931</v>
      </c>
      <c r="F98" s="210" t="s">
        <v>932</v>
      </c>
      <c r="G98" s="211" t="s">
        <v>913</v>
      </c>
      <c r="H98" s="212">
        <v>1</v>
      </c>
      <c r="I98" s="213"/>
      <c r="J98" s="214">
        <f>ROUND(I98*H98,2)</f>
        <v>0</v>
      </c>
      <c r="K98" s="210" t="s">
        <v>144</v>
      </c>
      <c r="L98" s="47"/>
      <c r="M98" s="215" t="s">
        <v>19</v>
      </c>
      <c r="N98" s="216" t="s">
        <v>43</v>
      </c>
      <c r="O98" s="87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19" t="s">
        <v>917</v>
      </c>
      <c r="AT98" s="219" t="s">
        <v>140</v>
      </c>
      <c r="AU98" s="219" t="s">
        <v>138</v>
      </c>
      <c r="AY98" s="20" t="s">
        <v>137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20" t="s">
        <v>80</v>
      </c>
      <c r="BK98" s="220">
        <f>ROUND(I98*H98,2)</f>
        <v>0</v>
      </c>
      <c r="BL98" s="20" t="s">
        <v>917</v>
      </c>
      <c r="BM98" s="219" t="s">
        <v>933</v>
      </c>
    </row>
    <row r="99" spans="1:47" s="2" customFormat="1" ht="12">
      <c r="A99" s="41"/>
      <c r="B99" s="42"/>
      <c r="C99" s="43"/>
      <c r="D99" s="221" t="s">
        <v>147</v>
      </c>
      <c r="E99" s="43"/>
      <c r="F99" s="222" t="s">
        <v>932</v>
      </c>
      <c r="G99" s="43"/>
      <c r="H99" s="43"/>
      <c r="I99" s="223"/>
      <c r="J99" s="43"/>
      <c r="K99" s="43"/>
      <c r="L99" s="47"/>
      <c r="M99" s="296"/>
      <c r="N99" s="297"/>
      <c r="O99" s="298"/>
      <c r="P99" s="298"/>
      <c r="Q99" s="298"/>
      <c r="R99" s="298"/>
      <c r="S99" s="298"/>
      <c r="T99" s="299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147</v>
      </c>
      <c r="AU99" s="20" t="s">
        <v>138</v>
      </c>
    </row>
    <row r="100" spans="1:31" s="2" customFormat="1" ht="6.95" customHeight="1">
      <c r="A100" s="41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47"/>
      <c r="M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</sheetData>
  <sheetProtection password="CC35" sheet="1" objects="1" scenarios="1" formatColumns="0" formatRows="0" autoFilter="0"/>
  <autoFilter ref="C82:K9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2"/>
      <c r="C3" s="133"/>
      <c r="D3" s="133"/>
      <c r="E3" s="133"/>
      <c r="F3" s="133"/>
      <c r="G3" s="133"/>
      <c r="H3" s="23"/>
    </row>
    <row r="4" spans="2:8" s="1" customFormat="1" ht="24.95" customHeight="1">
      <c r="B4" s="23"/>
      <c r="C4" s="134" t="s">
        <v>934</v>
      </c>
      <c r="H4" s="23"/>
    </row>
    <row r="5" spans="2:8" s="1" customFormat="1" ht="12" customHeight="1">
      <c r="B5" s="23"/>
      <c r="C5" s="300" t="s">
        <v>13</v>
      </c>
      <c r="D5" s="144" t="s">
        <v>14</v>
      </c>
      <c r="E5" s="1"/>
      <c r="F5" s="1"/>
      <c r="H5" s="23"/>
    </row>
    <row r="6" spans="2:8" s="1" customFormat="1" ht="36.95" customHeight="1">
      <c r="B6" s="23"/>
      <c r="C6" s="301" t="s">
        <v>16</v>
      </c>
      <c r="D6" s="302" t="s">
        <v>17</v>
      </c>
      <c r="E6" s="1"/>
      <c r="F6" s="1"/>
      <c r="H6" s="23"/>
    </row>
    <row r="7" spans="2:8" s="1" customFormat="1" ht="16.5" customHeight="1">
      <c r="B7" s="23"/>
      <c r="C7" s="136" t="s">
        <v>23</v>
      </c>
      <c r="D7" s="141" t="str">
        <f>'Rekapitulace stavby'!AN8</f>
        <v>20. 10. 2021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1"/>
      <c r="B9" s="303"/>
      <c r="C9" s="304" t="s">
        <v>53</v>
      </c>
      <c r="D9" s="305" t="s">
        <v>54</v>
      </c>
      <c r="E9" s="305" t="s">
        <v>124</v>
      </c>
      <c r="F9" s="306" t="s">
        <v>935</v>
      </c>
      <c r="G9" s="181"/>
      <c r="H9" s="303"/>
    </row>
    <row r="10" spans="1:8" s="2" customFormat="1" ht="26.4" customHeight="1">
      <c r="A10" s="41"/>
      <c r="B10" s="47"/>
      <c r="C10" s="307" t="s">
        <v>936</v>
      </c>
      <c r="D10" s="307" t="s">
        <v>78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08" t="s">
        <v>86</v>
      </c>
      <c r="D11" s="309" t="s">
        <v>19</v>
      </c>
      <c r="E11" s="310" t="s">
        <v>19</v>
      </c>
      <c r="F11" s="311">
        <v>493.173</v>
      </c>
      <c r="G11" s="41"/>
      <c r="H11" s="47"/>
    </row>
    <row r="12" spans="1:8" s="2" customFormat="1" ht="16.8" customHeight="1">
      <c r="A12" s="41"/>
      <c r="B12" s="47"/>
      <c r="C12" s="312" t="s">
        <v>86</v>
      </c>
      <c r="D12" s="312" t="s">
        <v>278</v>
      </c>
      <c r="E12" s="20" t="s">
        <v>19</v>
      </c>
      <c r="F12" s="313">
        <v>493.173</v>
      </c>
      <c r="G12" s="41"/>
      <c r="H12" s="47"/>
    </row>
    <row r="13" spans="1:8" s="2" customFormat="1" ht="16.8" customHeight="1">
      <c r="A13" s="41"/>
      <c r="B13" s="47"/>
      <c r="C13" s="314" t="s">
        <v>937</v>
      </c>
      <c r="D13" s="41"/>
      <c r="E13" s="41"/>
      <c r="F13" s="41"/>
      <c r="G13" s="41"/>
      <c r="H13" s="47"/>
    </row>
    <row r="14" spans="1:8" s="2" customFormat="1" ht="16.8" customHeight="1">
      <c r="A14" s="41"/>
      <c r="B14" s="47"/>
      <c r="C14" s="312" t="s">
        <v>274</v>
      </c>
      <c r="D14" s="312" t="s">
        <v>275</v>
      </c>
      <c r="E14" s="20" t="s">
        <v>157</v>
      </c>
      <c r="F14" s="313">
        <v>493.173</v>
      </c>
      <c r="G14" s="41"/>
      <c r="H14" s="47"/>
    </row>
    <row r="15" spans="1:8" s="2" customFormat="1" ht="16.8" customHeight="1">
      <c r="A15" s="41"/>
      <c r="B15" s="47"/>
      <c r="C15" s="312" t="s">
        <v>280</v>
      </c>
      <c r="D15" s="312" t="s">
        <v>281</v>
      </c>
      <c r="E15" s="20" t="s">
        <v>157</v>
      </c>
      <c r="F15" s="313">
        <v>29590.38</v>
      </c>
      <c r="G15" s="41"/>
      <c r="H15" s="47"/>
    </row>
    <row r="16" spans="1:8" s="2" customFormat="1" ht="16.8" customHeight="1">
      <c r="A16" s="41"/>
      <c r="B16" s="47"/>
      <c r="C16" s="312" t="s">
        <v>286</v>
      </c>
      <c r="D16" s="312" t="s">
        <v>287</v>
      </c>
      <c r="E16" s="20" t="s">
        <v>157</v>
      </c>
      <c r="F16" s="313">
        <v>493.173</v>
      </c>
      <c r="G16" s="41"/>
      <c r="H16" s="47"/>
    </row>
    <row r="17" spans="1:8" s="2" customFormat="1" ht="16.8" customHeight="1">
      <c r="A17" s="41"/>
      <c r="B17" s="47"/>
      <c r="C17" s="312" t="s">
        <v>290</v>
      </c>
      <c r="D17" s="312" t="s">
        <v>291</v>
      </c>
      <c r="E17" s="20" t="s">
        <v>157</v>
      </c>
      <c r="F17" s="313">
        <v>493.173</v>
      </c>
      <c r="G17" s="41"/>
      <c r="H17" s="47"/>
    </row>
    <row r="18" spans="1:8" s="2" customFormat="1" ht="16.8" customHeight="1">
      <c r="A18" s="41"/>
      <c r="B18" s="47"/>
      <c r="C18" s="312" t="s">
        <v>295</v>
      </c>
      <c r="D18" s="312" t="s">
        <v>296</v>
      </c>
      <c r="E18" s="20" t="s">
        <v>157</v>
      </c>
      <c r="F18" s="313">
        <v>29590.38</v>
      </c>
      <c r="G18" s="41"/>
      <c r="H18" s="47"/>
    </row>
    <row r="19" spans="1:8" s="2" customFormat="1" ht="16.8" customHeight="1">
      <c r="A19" s="41"/>
      <c r="B19" s="47"/>
      <c r="C19" s="312" t="s">
        <v>300</v>
      </c>
      <c r="D19" s="312" t="s">
        <v>301</v>
      </c>
      <c r="E19" s="20" t="s">
        <v>157</v>
      </c>
      <c r="F19" s="313">
        <v>493.173</v>
      </c>
      <c r="G19" s="41"/>
      <c r="H19" s="47"/>
    </row>
    <row r="20" spans="1:8" s="2" customFormat="1" ht="16.8" customHeight="1">
      <c r="A20" s="41"/>
      <c r="B20" s="47"/>
      <c r="C20" s="308" t="s">
        <v>88</v>
      </c>
      <c r="D20" s="309" t="s">
        <v>19</v>
      </c>
      <c r="E20" s="310" t="s">
        <v>19</v>
      </c>
      <c r="F20" s="311">
        <v>162.552</v>
      </c>
      <c r="G20" s="41"/>
      <c r="H20" s="47"/>
    </row>
    <row r="21" spans="1:8" s="2" customFormat="1" ht="16.8" customHeight="1">
      <c r="A21" s="41"/>
      <c r="B21" s="47"/>
      <c r="C21" s="312" t="s">
        <v>19</v>
      </c>
      <c r="D21" s="312" t="s">
        <v>162</v>
      </c>
      <c r="E21" s="20" t="s">
        <v>19</v>
      </c>
      <c r="F21" s="313">
        <v>0</v>
      </c>
      <c r="G21" s="41"/>
      <c r="H21" s="47"/>
    </row>
    <row r="22" spans="1:8" s="2" customFormat="1" ht="16.8" customHeight="1">
      <c r="A22" s="41"/>
      <c r="B22" s="47"/>
      <c r="C22" s="312" t="s">
        <v>19</v>
      </c>
      <c r="D22" s="312" t="s">
        <v>216</v>
      </c>
      <c r="E22" s="20" t="s">
        <v>19</v>
      </c>
      <c r="F22" s="313">
        <v>58.247</v>
      </c>
      <c r="G22" s="41"/>
      <c r="H22" s="47"/>
    </row>
    <row r="23" spans="1:8" s="2" customFormat="1" ht="16.8" customHeight="1">
      <c r="A23" s="41"/>
      <c r="B23" s="47"/>
      <c r="C23" s="312" t="s">
        <v>19</v>
      </c>
      <c r="D23" s="312" t="s">
        <v>164</v>
      </c>
      <c r="E23" s="20" t="s">
        <v>19</v>
      </c>
      <c r="F23" s="313">
        <v>0</v>
      </c>
      <c r="G23" s="41"/>
      <c r="H23" s="47"/>
    </row>
    <row r="24" spans="1:8" s="2" customFormat="1" ht="16.8" customHeight="1">
      <c r="A24" s="41"/>
      <c r="B24" s="47"/>
      <c r="C24" s="312" t="s">
        <v>19</v>
      </c>
      <c r="D24" s="312" t="s">
        <v>217</v>
      </c>
      <c r="E24" s="20" t="s">
        <v>19</v>
      </c>
      <c r="F24" s="313">
        <v>52.753</v>
      </c>
      <c r="G24" s="41"/>
      <c r="H24" s="47"/>
    </row>
    <row r="25" spans="1:8" s="2" customFormat="1" ht="16.8" customHeight="1">
      <c r="A25" s="41"/>
      <c r="B25" s="47"/>
      <c r="C25" s="312" t="s">
        <v>19</v>
      </c>
      <c r="D25" s="312" t="s">
        <v>218</v>
      </c>
      <c r="E25" s="20" t="s">
        <v>19</v>
      </c>
      <c r="F25" s="313">
        <v>0</v>
      </c>
      <c r="G25" s="41"/>
      <c r="H25" s="47"/>
    </row>
    <row r="26" spans="1:8" s="2" customFormat="1" ht="16.8" customHeight="1">
      <c r="A26" s="41"/>
      <c r="B26" s="47"/>
      <c r="C26" s="312" t="s">
        <v>19</v>
      </c>
      <c r="D26" s="312" t="s">
        <v>219</v>
      </c>
      <c r="E26" s="20" t="s">
        <v>19</v>
      </c>
      <c r="F26" s="313">
        <v>51.552</v>
      </c>
      <c r="G26" s="41"/>
      <c r="H26" s="47"/>
    </row>
    <row r="27" spans="1:8" s="2" customFormat="1" ht="16.8" customHeight="1">
      <c r="A27" s="41"/>
      <c r="B27" s="47"/>
      <c r="C27" s="312" t="s">
        <v>88</v>
      </c>
      <c r="D27" s="312" t="s">
        <v>154</v>
      </c>
      <c r="E27" s="20" t="s">
        <v>19</v>
      </c>
      <c r="F27" s="313">
        <v>162.552</v>
      </c>
      <c r="G27" s="41"/>
      <c r="H27" s="47"/>
    </row>
    <row r="28" spans="1:8" s="2" customFormat="1" ht="16.8" customHeight="1">
      <c r="A28" s="41"/>
      <c r="B28" s="47"/>
      <c r="C28" s="314" t="s">
        <v>937</v>
      </c>
      <c r="D28" s="41"/>
      <c r="E28" s="41"/>
      <c r="F28" s="41"/>
      <c r="G28" s="41"/>
      <c r="H28" s="47"/>
    </row>
    <row r="29" spans="1:8" s="2" customFormat="1" ht="16.8" customHeight="1">
      <c r="A29" s="41"/>
      <c r="B29" s="47"/>
      <c r="C29" s="312" t="s">
        <v>888</v>
      </c>
      <c r="D29" s="312" t="s">
        <v>889</v>
      </c>
      <c r="E29" s="20" t="s">
        <v>157</v>
      </c>
      <c r="F29" s="313">
        <v>162.552</v>
      </c>
      <c r="G29" s="41"/>
      <c r="H29" s="47"/>
    </row>
    <row r="30" spans="1:8" s="2" customFormat="1" ht="16.8" customHeight="1">
      <c r="A30" s="41"/>
      <c r="B30" s="47"/>
      <c r="C30" s="312" t="s">
        <v>863</v>
      </c>
      <c r="D30" s="312" t="s">
        <v>864</v>
      </c>
      <c r="E30" s="20" t="s">
        <v>157</v>
      </c>
      <c r="F30" s="313">
        <v>162.552</v>
      </c>
      <c r="G30" s="41"/>
      <c r="H30" s="47"/>
    </row>
    <row r="31" spans="1:8" s="2" customFormat="1" ht="16.8" customHeight="1">
      <c r="A31" s="41"/>
      <c r="B31" s="47"/>
      <c r="C31" s="312" t="s">
        <v>868</v>
      </c>
      <c r="D31" s="312" t="s">
        <v>869</v>
      </c>
      <c r="E31" s="20" t="s">
        <v>157</v>
      </c>
      <c r="F31" s="313">
        <v>162.552</v>
      </c>
      <c r="G31" s="41"/>
      <c r="H31" s="47"/>
    </row>
    <row r="32" spans="1:8" s="2" customFormat="1" ht="16.8" customHeight="1">
      <c r="A32" s="41"/>
      <c r="B32" s="47"/>
      <c r="C32" s="312" t="s">
        <v>883</v>
      </c>
      <c r="D32" s="312" t="s">
        <v>884</v>
      </c>
      <c r="E32" s="20" t="s">
        <v>157</v>
      </c>
      <c r="F32" s="313">
        <v>162.552</v>
      </c>
      <c r="G32" s="41"/>
      <c r="H32" s="47"/>
    </row>
    <row r="33" spans="1:8" s="2" customFormat="1" ht="7.4" customHeight="1">
      <c r="A33" s="41"/>
      <c r="B33" s="160"/>
      <c r="C33" s="161"/>
      <c r="D33" s="161"/>
      <c r="E33" s="161"/>
      <c r="F33" s="161"/>
      <c r="G33" s="161"/>
      <c r="H33" s="47"/>
    </row>
    <row r="34" spans="1:8" s="2" customFormat="1" ht="12">
      <c r="A34" s="41"/>
      <c r="B34" s="41"/>
      <c r="C34" s="41"/>
      <c r="D34" s="41"/>
      <c r="E34" s="41"/>
      <c r="F34" s="41"/>
      <c r="G34" s="41"/>
      <c r="H34" s="41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15" customWidth="1"/>
    <col min="2" max="2" width="1.7109375" style="315" customWidth="1"/>
    <col min="3" max="4" width="5.00390625" style="315" customWidth="1"/>
    <col min="5" max="5" width="11.7109375" style="315" customWidth="1"/>
    <col min="6" max="6" width="9.140625" style="315" customWidth="1"/>
    <col min="7" max="7" width="5.00390625" style="315" customWidth="1"/>
    <col min="8" max="8" width="77.8515625" style="315" customWidth="1"/>
    <col min="9" max="10" width="20.00390625" style="315" customWidth="1"/>
    <col min="11" max="11" width="1.7109375" style="315" customWidth="1"/>
  </cols>
  <sheetData>
    <row r="1" s="1" customFormat="1" ht="37.5" customHeight="1"/>
    <row r="2" spans="2:11" s="1" customFormat="1" ht="7.5" customHeight="1">
      <c r="B2" s="316"/>
      <c r="C2" s="317"/>
      <c r="D2" s="317"/>
      <c r="E2" s="317"/>
      <c r="F2" s="317"/>
      <c r="G2" s="317"/>
      <c r="H2" s="317"/>
      <c r="I2" s="317"/>
      <c r="J2" s="317"/>
      <c r="K2" s="318"/>
    </row>
    <row r="3" spans="2:11" s="18" customFormat="1" ht="45" customHeight="1">
      <c r="B3" s="319"/>
      <c r="C3" s="320" t="s">
        <v>938</v>
      </c>
      <c r="D3" s="320"/>
      <c r="E3" s="320"/>
      <c r="F3" s="320"/>
      <c r="G3" s="320"/>
      <c r="H3" s="320"/>
      <c r="I3" s="320"/>
      <c r="J3" s="320"/>
      <c r="K3" s="321"/>
    </row>
    <row r="4" spans="2:11" s="1" customFormat="1" ht="25.5" customHeight="1">
      <c r="B4" s="322"/>
      <c r="C4" s="323" t="s">
        <v>939</v>
      </c>
      <c r="D4" s="323"/>
      <c r="E4" s="323"/>
      <c r="F4" s="323"/>
      <c r="G4" s="323"/>
      <c r="H4" s="323"/>
      <c r="I4" s="323"/>
      <c r="J4" s="323"/>
      <c r="K4" s="324"/>
    </row>
    <row r="5" spans="2:11" s="1" customFormat="1" ht="5.25" customHeight="1">
      <c r="B5" s="322"/>
      <c r="C5" s="325"/>
      <c r="D5" s="325"/>
      <c r="E5" s="325"/>
      <c r="F5" s="325"/>
      <c r="G5" s="325"/>
      <c r="H5" s="325"/>
      <c r="I5" s="325"/>
      <c r="J5" s="325"/>
      <c r="K5" s="324"/>
    </row>
    <row r="6" spans="2:11" s="1" customFormat="1" ht="15" customHeight="1">
      <c r="B6" s="322"/>
      <c r="C6" s="326" t="s">
        <v>940</v>
      </c>
      <c r="D6" s="326"/>
      <c r="E6" s="326"/>
      <c r="F6" s="326"/>
      <c r="G6" s="326"/>
      <c r="H6" s="326"/>
      <c r="I6" s="326"/>
      <c r="J6" s="326"/>
      <c r="K6" s="324"/>
    </row>
    <row r="7" spans="2:11" s="1" customFormat="1" ht="15" customHeight="1">
      <c r="B7" s="327"/>
      <c r="C7" s="326" t="s">
        <v>941</v>
      </c>
      <c r="D7" s="326"/>
      <c r="E7" s="326"/>
      <c r="F7" s="326"/>
      <c r="G7" s="326"/>
      <c r="H7" s="326"/>
      <c r="I7" s="326"/>
      <c r="J7" s="326"/>
      <c r="K7" s="324"/>
    </row>
    <row r="8" spans="2:11" s="1" customFormat="1" ht="12.75" customHeight="1">
      <c r="B8" s="327"/>
      <c r="C8" s="326"/>
      <c r="D8" s="326"/>
      <c r="E8" s="326"/>
      <c r="F8" s="326"/>
      <c r="G8" s="326"/>
      <c r="H8" s="326"/>
      <c r="I8" s="326"/>
      <c r="J8" s="326"/>
      <c r="K8" s="324"/>
    </row>
    <row r="9" spans="2:11" s="1" customFormat="1" ht="15" customHeight="1">
      <c r="B9" s="327"/>
      <c r="C9" s="326" t="s">
        <v>942</v>
      </c>
      <c r="D9" s="326"/>
      <c r="E9" s="326"/>
      <c r="F9" s="326"/>
      <c r="G9" s="326"/>
      <c r="H9" s="326"/>
      <c r="I9" s="326"/>
      <c r="J9" s="326"/>
      <c r="K9" s="324"/>
    </row>
    <row r="10" spans="2:11" s="1" customFormat="1" ht="15" customHeight="1">
      <c r="B10" s="327"/>
      <c r="C10" s="326"/>
      <c r="D10" s="326" t="s">
        <v>943</v>
      </c>
      <c r="E10" s="326"/>
      <c r="F10" s="326"/>
      <c r="G10" s="326"/>
      <c r="H10" s="326"/>
      <c r="I10" s="326"/>
      <c r="J10" s="326"/>
      <c r="K10" s="324"/>
    </row>
    <row r="11" spans="2:11" s="1" customFormat="1" ht="15" customHeight="1">
      <c r="B11" s="327"/>
      <c r="C11" s="328"/>
      <c r="D11" s="326" t="s">
        <v>944</v>
      </c>
      <c r="E11" s="326"/>
      <c r="F11" s="326"/>
      <c r="G11" s="326"/>
      <c r="H11" s="326"/>
      <c r="I11" s="326"/>
      <c r="J11" s="326"/>
      <c r="K11" s="324"/>
    </row>
    <row r="12" spans="2:11" s="1" customFormat="1" ht="15" customHeight="1">
      <c r="B12" s="327"/>
      <c r="C12" s="328"/>
      <c r="D12" s="326"/>
      <c r="E12" s="326"/>
      <c r="F12" s="326"/>
      <c r="G12" s="326"/>
      <c r="H12" s="326"/>
      <c r="I12" s="326"/>
      <c r="J12" s="326"/>
      <c r="K12" s="324"/>
    </row>
    <row r="13" spans="2:11" s="1" customFormat="1" ht="15" customHeight="1">
      <c r="B13" s="327"/>
      <c r="C13" s="328"/>
      <c r="D13" s="329" t="s">
        <v>945</v>
      </c>
      <c r="E13" s="326"/>
      <c r="F13" s="326"/>
      <c r="G13" s="326"/>
      <c r="H13" s="326"/>
      <c r="I13" s="326"/>
      <c r="J13" s="326"/>
      <c r="K13" s="324"/>
    </row>
    <row r="14" spans="2:11" s="1" customFormat="1" ht="12.75" customHeight="1">
      <c r="B14" s="327"/>
      <c r="C14" s="328"/>
      <c r="D14" s="328"/>
      <c r="E14" s="328"/>
      <c r="F14" s="328"/>
      <c r="G14" s="328"/>
      <c r="H14" s="328"/>
      <c r="I14" s="328"/>
      <c r="J14" s="328"/>
      <c r="K14" s="324"/>
    </row>
    <row r="15" spans="2:11" s="1" customFormat="1" ht="15" customHeight="1">
      <c r="B15" s="327"/>
      <c r="C15" s="328"/>
      <c r="D15" s="326" t="s">
        <v>946</v>
      </c>
      <c r="E15" s="326"/>
      <c r="F15" s="326"/>
      <c r="G15" s="326"/>
      <c r="H15" s="326"/>
      <c r="I15" s="326"/>
      <c r="J15" s="326"/>
      <c r="K15" s="324"/>
    </row>
    <row r="16" spans="2:11" s="1" customFormat="1" ht="15" customHeight="1">
      <c r="B16" s="327"/>
      <c r="C16" s="328"/>
      <c r="D16" s="326" t="s">
        <v>947</v>
      </c>
      <c r="E16" s="326"/>
      <c r="F16" s="326"/>
      <c r="G16" s="326"/>
      <c r="H16" s="326"/>
      <c r="I16" s="326"/>
      <c r="J16" s="326"/>
      <c r="K16" s="324"/>
    </row>
    <row r="17" spans="2:11" s="1" customFormat="1" ht="15" customHeight="1">
      <c r="B17" s="327"/>
      <c r="C17" s="328"/>
      <c r="D17" s="326" t="s">
        <v>948</v>
      </c>
      <c r="E17" s="326"/>
      <c r="F17" s="326"/>
      <c r="G17" s="326"/>
      <c r="H17" s="326"/>
      <c r="I17" s="326"/>
      <c r="J17" s="326"/>
      <c r="K17" s="324"/>
    </row>
    <row r="18" spans="2:11" s="1" customFormat="1" ht="15" customHeight="1">
      <c r="B18" s="327"/>
      <c r="C18" s="328"/>
      <c r="D18" s="328"/>
      <c r="E18" s="330" t="s">
        <v>79</v>
      </c>
      <c r="F18" s="326" t="s">
        <v>949</v>
      </c>
      <c r="G18" s="326"/>
      <c r="H18" s="326"/>
      <c r="I18" s="326"/>
      <c r="J18" s="326"/>
      <c r="K18" s="324"/>
    </row>
    <row r="19" spans="2:11" s="1" customFormat="1" ht="15" customHeight="1">
      <c r="B19" s="327"/>
      <c r="C19" s="328"/>
      <c r="D19" s="328"/>
      <c r="E19" s="330" t="s">
        <v>950</v>
      </c>
      <c r="F19" s="326" t="s">
        <v>951</v>
      </c>
      <c r="G19" s="326"/>
      <c r="H19" s="326"/>
      <c r="I19" s="326"/>
      <c r="J19" s="326"/>
      <c r="K19" s="324"/>
    </row>
    <row r="20" spans="2:11" s="1" customFormat="1" ht="15" customHeight="1">
      <c r="B20" s="327"/>
      <c r="C20" s="328"/>
      <c r="D20" s="328"/>
      <c r="E20" s="330" t="s">
        <v>952</v>
      </c>
      <c r="F20" s="326" t="s">
        <v>953</v>
      </c>
      <c r="G20" s="326"/>
      <c r="H20" s="326"/>
      <c r="I20" s="326"/>
      <c r="J20" s="326"/>
      <c r="K20" s="324"/>
    </row>
    <row r="21" spans="2:11" s="1" customFormat="1" ht="15" customHeight="1">
      <c r="B21" s="327"/>
      <c r="C21" s="328"/>
      <c r="D21" s="328"/>
      <c r="E21" s="330" t="s">
        <v>83</v>
      </c>
      <c r="F21" s="326" t="s">
        <v>954</v>
      </c>
      <c r="G21" s="326"/>
      <c r="H21" s="326"/>
      <c r="I21" s="326"/>
      <c r="J21" s="326"/>
      <c r="K21" s="324"/>
    </row>
    <row r="22" spans="2:11" s="1" customFormat="1" ht="15" customHeight="1">
      <c r="B22" s="327"/>
      <c r="C22" s="328"/>
      <c r="D22" s="328"/>
      <c r="E22" s="330" t="s">
        <v>955</v>
      </c>
      <c r="F22" s="326" t="s">
        <v>956</v>
      </c>
      <c r="G22" s="326"/>
      <c r="H22" s="326"/>
      <c r="I22" s="326"/>
      <c r="J22" s="326"/>
      <c r="K22" s="324"/>
    </row>
    <row r="23" spans="2:11" s="1" customFormat="1" ht="15" customHeight="1">
      <c r="B23" s="327"/>
      <c r="C23" s="328"/>
      <c r="D23" s="328"/>
      <c r="E23" s="330" t="s">
        <v>957</v>
      </c>
      <c r="F23" s="326" t="s">
        <v>958</v>
      </c>
      <c r="G23" s="326"/>
      <c r="H23" s="326"/>
      <c r="I23" s="326"/>
      <c r="J23" s="326"/>
      <c r="K23" s="324"/>
    </row>
    <row r="24" spans="2:11" s="1" customFormat="1" ht="12.75" customHeight="1">
      <c r="B24" s="327"/>
      <c r="C24" s="328"/>
      <c r="D24" s="328"/>
      <c r="E24" s="328"/>
      <c r="F24" s="328"/>
      <c r="G24" s="328"/>
      <c r="H24" s="328"/>
      <c r="I24" s="328"/>
      <c r="J24" s="328"/>
      <c r="K24" s="324"/>
    </row>
    <row r="25" spans="2:11" s="1" customFormat="1" ht="15" customHeight="1">
      <c r="B25" s="327"/>
      <c r="C25" s="326" t="s">
        <v>959</v>
      </c>
      <c r="D25" s="326"/>
      <c r="E25" s="326"/>
      <c r="F25" s="326"/>
      <c r="G25" s="326"/>
      <c r="H25" s="326"/>
      <c r="I25" s="326"/>
      <c r="J25" s="326"/>
      <c r="K25" s="324"/>
    </row>
    <row r="26" spans="2:11" s="1" customFormat="1" ht="15" customHeight="1">
      <c r="B26" s="327"/>
      <c r="C26" s="326" t="s">
        <v>960</v>
      </c>
      <c r="D26" s="326"/>
      <c r="E26" s="326"/>
      <c r="F26" s="326"/>
      <c r="G26" s="326"/>
      <c r="H26" s="326"/>
      <c r="I26" s="326"/>
      <c r="J26" s="326"/>
      <c r="K26" s="324"/>
    </row>
    <row r="27" spans="2:11" s="1" customFormat="1" ht="15" customHeight="1">
      <c r="B27" s="327"/>
      <c r="C27" s="326"/>
      <c r="D27" s="326" t="s">
        <v>961</v>
      </c>
      <c r="E27" s="326"/>
      <c r="F27" s="326"/>
      <c r="G27" s="326"/>
      <c r="H27" s="326"/>
      <c r="I27" s="326"/>
      <c r="J27" s="326"/>
      <c r="K27" s="324"/>
    </row>
    <row r="28" spans="2:11" s="1" customFormat="1" ht="15" customHeight="1">
      <c r="B28" s="327"/>
      <c r="C28" s="328"/>
      <c r="D28" s="326" t="s">
        <v>962</v>
      </c>
      <c r="E28" s="326"/>
      <c r="F28" s="326"/>
      <c r="G28" s="326"/>
      <c r="H28" s="326"/>
      <c r="I28" s="326"/>
      <c r="J28" s="326"/>
      <c r="K28" s="324"/>
    </row>
    <row r="29" spans="2:11" s="1" customFormat="1" ht="12.75" customHeight="1">
      <c r="B29" s="327"/>
      <c r="C29" s="328"/>
      <c r="D29" s="328"/>
      <c r="E29" s="328"/>
      <c r="F29" s="328"/>
      <c r="G29" s="328"/>
      <c r="H29" s="328"/>
      <c r="I29" s="328"/>
      <c r="J29" s="328"/>
      <c r="K29" s="324"/>
    </row>
    <row r="30" spans="2:11" s="1" customFormat="1" ht="15" customHeight="1">
      <c r="B30" s="327"/>
      <c r="C30" s="328"/>
      <c r="D30" s="326" t="s">
        <v>963</v>
      </c>
      <c r="E30" s="326"/>
      <c r="F30" s="326"/>
      <c r="G30" s="326"/>
      <c r="H30" s="326"/>
      <c r="I30" s="326"/>
      <c r="J30" s="326"/>
      <c r="K30" s="324"/>
    </row>
    <row r="31" spans="2:11" s="1" customFormat="1" ht="15" customHeight="1">
      <c r="B31" s="327"/>
      <c r="C31" s="328"/>
      <c r="D31" s="326" t="s">
        <v>964</v>
      </c>
      <c r="E31" s="326"/>
      <c r="F31" s="326"/>
      <c r="G31" s="326"/>
      <c r="H31" s="326"/>
      <c r="I31" s="326"/>
      <c r="J31" s="326"/>
      <c r="K31" s="324"/>
    </row>
    <row r="32" spans="2:11" s="1" customFormat="1" ht="12.75" customHeight="1">
      <c r="B32" s="327"/>
      <c r="C32" s="328"/>
      <c r="D32" s="328"/>
      <c r="E32" s="328"/>
      <c r="F32" s="328"/>
      <c r="G32" s="328"/>
      <c r="H32" s="328"/>
      <c r="I32" s="328"/>
      <c r="J32" s="328"/>
      <c r="K32" s="324"/>
    </row>
    <row r="33" spans="2:11" s="1" customFormat="1" ht="15" customHeight="1">
      <c r="B33" s="327"/>
      <c r="C33" s="328"/>
      <c r="D33" s="326" t="s">
        <v>965</v>
      </c>
      <c r="E33" s="326"/>
      <c r="F33" s="326"/>
      <c r="G33" s="326"/>
      <c r="H33" s="326"/>
      <c r="I33" s="326"/>
      <c r="J33" s="326"/>
      <c r="K33" s="324"/>
    </row>
    <row r="34" spans="2:11" s="1" customFormat="1" ht="15" customHeight="1">
      <c r="B34" s="327"/>
      <c r="C34" s="328"/>
      <c r="D34" s="326" t="s">
        <v>966</v>
      </c>
      <c r="E34" s="326"/>
      <c r="F34" s="326"/>
      <c r="G34" s="326"/>
      <c r="H34" s="326"/>
      <c r="I34" s="326"/>
      <c r="J34" s="326"/>
      <c r="K34" s="324"/>
    </row>
    <row r="35" spans="2:11" s="1" customFormat="1" ht="15" customHeight="1">
      <c r="B35" s="327"/>
      <c r="C35" s="328"/>
      <c r="D35" s="326" t="s">
        <v>967</v>
      </c>
      <c r="E35" s="326"/>
      <c r="F35" s="326"/>
      <c r="G35" s="326"/>
      <c r="H35" s="326"/>
      <c r="I35" s="326"/>
      <c r="J35" s="326"/>
      <c r="K35" s="324"/>
    </row>
    <row r="36" spans="2:11" s="1" customFormat="1" ht="15" customHeight="1">
      <c r="B36" s="327"/>
      <c r="C36" s="328"/>
      <c r="D36" s="326"/>
      <c r="E36" s="329" t="s">
        <v>123</v>
      </c>
      <c r="F36" s="326"/>
      <c r="G36" s="326" t="s">
        <v>968</v>
      </c>
      <c r="H36" s="326"/>
      <c r="I36" s="326"/>
      <c r="J36" s="326"/>
      <c r="K36" s="324"/>
    </row>
    <row r="37" spans="2:11" s="1" customFormat="1" ht="30.75" customHeight="1">
      <c r="B37" s="327"/>
      <c r="C37" s="328"/>
      <c r="D37" s="326"/>
      <c r="E37" s="329" t="s">
        <v>969</v>
      </c>
      <c r="F37" s="326"/>
      <c r="G37" s="326" t="s">
        <v>970</v>
      </c>
      <c r="H37" s="326"/>
      <c r="I37" s="326"/>
      <c r="J37" s="326"/>
      <c r="K37" s="324"/>
    </row>
    <row r="38" spans="2:11" s="1" customFormat="1" ht="15" customHeight="1">
      <c r="B38" s="327"/>
      <c r="C38" s="328"/>
      <c r="D38" s="326"/>
      <c r="E38" s="329" t="s">
        <v>53</v>
      </c>
      <c r="F38" s="326"/>
      <c r="G38" s="326" t="s">
        <v>971</v>
      </c>
      <c r="H38" s="326"/>
      <c r="I38" s="326"/>
      <c r="J38" s="326"/>
      <c r="K38" s="324"/>
    </row>
    <row r="39" spans="2:11" s="1" customFormat="1" ht="15" customHeight="1">
      <c r="B39" s="327"/>
      <c r="C39" s="328"/>
      <c r="D39" s="326"/>
      <c r="E39" s="329" t="s">
        <v>54</v>
      </c>
      <c r="F39" s="326"/>
      <c r="G39" s="326" t="s">
        <v>972</v>
      </c>
      <c r="H39" s="326"/>
      <c r="I39" s="326"/>
      <c r="J39" s="326"/>
      <c r="K39" s="324"/>
    </row>
    <row r="40" spans="2:11" s="1" customFormat="1" ht="15" customHeight="1">
      <c r="B40" s="327"/>
      <c r="C40" s="328"/>
      <c r="D40" s="326"/>
      <c r="E40" s="329" t="s">
        <v>124</v>
      </c>
      <c r="F40" s="326"/>
      <c r="G40" s="326" t="s">
        <v>973</v>
      </c>
      <c r="H40" s="326"/>
      <c r="I40" s="326"/>
      <c r="J40" s="326"/>
      <c r="K40" s="324"/>
    </row>
    <row r="41" spans="2:11" s="1" customFormat="1" ht="15" customHeight="1">
      <c r="B41" s="327"/>
      <c r="C41" s="328"/>
      <c r="D41" s="326"/>
      <c r="E41" s="329" t="s">
        <v>125</v>
      </c>
      <c r="F41" s="326"/>
      <c r="G41" s="326" t="s">
        <v>974</v>
      </c>
      <c r="H41" s="326"/>
      <c r="I41" s="326"/>
      <c r="J41" s="326"/>
      <c r="K41" s="324"/>
    </row>
    <row r="42" spans="2:11" s="1" customFormat="1" ht="15" customHeight="1">
      <c r="B42" s="327"/>
      <c r="C42" s="328"/>
      <c r="D42" s="326"/>
      <c r="E42" s="329" t="s">
        <v>975</v>
      </c>
      <c r="F42" s="326"/>
      <c r="G42" s="326" t="s">
        <v>976</v>
      </c>
      <c r="H42" s="326"/>
      <c r="I42" s="326"/>
      <c r="J42" s="326"/>
      <c r="K42" s="324"/>
    </row>
    <row r="43" spans="2:11" s="1" customFormat="1" ht="15" customHeight="1">
      <c r="B43" s="327"/>
      <c r="C43" s="328"/>
      <c r="D43" s="326"/>
      <c r="E43" s="329"/>
      <c r="F43" s="326"/>
      <c r="G43" s="326" t="s">
        <v>977</v>
      </c>
      <c r="H43" s="326"/>
      <c r="I43" s="326"/>
      <c r="J43" s="326"/>
      <c r="K43" s="324"/>
    </row>
    <row r="44" spans="2:11" s="1" customFormat="1" ht="15" customHeight="1">
      <c r="B44" s="327"/>
      <c r="C44" s="328"/>
      <c r="D44" s="326"/>
      <c r="E44" s="329" t="s">
        <v>978</v>
      </c>
      <c r="F44" s="326"/>
      <c r="G44" s="326" t="s">
        <v>979</v>
      </c>
      <c r="H44" s="326"/>
      <c r="I44" s="326"/>
      <c r="J44" s="326"/>
      <c r="K44" s="324"/>
    </row>
    <row r="45" spans="2:11" s="1" customFormat="1" ht="15" customHeight="1">
      <c r="B45" s="327"/>
      <c r="C45" s="328"/>
      <c r="D45" s="326"/>
      <c r="E45" s="329" t="s">
        <v>127</v>
      </c>
      <c r="F45" s="326"/>
      <c r="G45" s="326" t="s">
        <v>980</v>
      </c>
      <c r="H45" s="326"/>
      <c r="I45" s="326"/>
      <c r="J45" s="326"/>
      <c r="K45" s="324"/>
    </row>
    <row r="46" spans="2:11" s="1" customFormat="1" ht="12.75" customHeight="1">
      <c r="B46" s="327"/>
      <c r="C46" s="328"/>
      <c r="D46" s="326"/>
      <c r="E46" s="326"/>
      <c r="F46" s="326"/>
      <c r="G46" s="326"/>
      <c r="H46" s="326"/>
      <c r="I46" s="326"/>
      <c r="J46" s="326"/>
      <c r="K46" s="324"/>
    </row>
    <row r="47" spans="2:11" s="1" customFormat="1" ht="15" customHeight="1">
      <c r="B47" s="327"/>
      <c r="C47" s="328"/>
      <c r="D47" s="326" t="s">
        <v>981</v>
      </c>
      <c r="E47" s="326"/>
      <c r="F47" s="326"/>
      <c r="G47" s="326"/>
      <c r="H47" s="326"/>
      <c r="I47" s="326"/>
      <c r="J47" s="326"/>
      <c r="K47" s="324"/>
    </row>
    <row r="48" spans="2:11" s="1" customFormat="1" ht="15" customHeight="1">
      <c r="B48" s="327"/>
      <c r="C48" s="328"/>
      <c r="D48" s="328"/>
      <c r="E48" s="326" t="s">
        <v>982</v>
      </c>
      <c r="F48" s="326"/>
      <c r="G48" s="326"/>
      <c r="H48" s="326"/>
      <c r="I48" s="326"/>
      <c r="J48" s="326"/>
      <c r="K48" s="324"/>
    </row>
    <row r="49" spans="2:11" s="1" customFormat="1" ht="15" customHeight="1">
      <c r="B49" s="327"/>
      <c r="C49" s="328"/>
      <c r="D49" s="328"/>
      <c r="E49" s="326" t="s">
        <v>983</v>
      </c>
      <c r="F49" s="326"/>
      <c r="G49" s="326"/>
      <c r="H49" s="326"/>
      <c r="I49" s="326"/>
      <c r="J49" s="326"/>
      <c r="K49" s="324"/>
    </row>
    <row r="50" spans="2:11" s="1" customFormat="1" ht="15" customHeight="1">
      <c r="B50" s="327"/>
      <c r="C50" s="328"/>
      <c r="D50" s="328"/>
      <c r="E50" s="326" t="s">
        <v>984</v>
      </c>
      <c r="F50" s="326"/>
      <c r="G50" s="326"/>
      <c r="H50" s="326"/>
      <c r="I50" s="326"/>
      <c r="J50" s="326"/>
      <c r="K50" s="324"/>
    </row>
    <row r="51" spans="2:11" s="1" customFormat="1" ht="15" customHeight="1">
      <c r="B51" s="327"/>
      <c r="C51" s="328"/>
      <c r="D51" s="326" t="s">
        <v>985</v>
      </c>
      <c r="E51" s="326"/>
      <c r="F51" s="326"/>
      <c r="G51" s="326"/>
      <c r="H51" s="326"/>
      <c r="I51" s="326"/>
      <c r="J51" s="326"/>
      <c r="K51" s="324"/>
    </row>
    <row r="52" spans="2:11" s="1" customFormat="1" ht="25.5" customHeight="1">
      <c r="B52" s="322"/>
      <c r="C52" s="323" t="s">
        <v>986</v>
      </c>
      <c r="D52" s="323"/>
      <c r="E52" s="323"/>
      <c r="F52" s="323"/>
      <c r="G52" s="323"/>
      <c r="H52" s="323"/>
      <c r="I52" s="323"/>
      <c r="J52" s="323"/>
      <c r="K52" s="324"/>
    </row>
    <row r="53" spans="2:11" s="1" customFormat="1" ht="5.25" customHeight="1">
      <c r="B53" s="322"/>
      <c r="C53" s="325"/>
      <c r="D53" s="325"/>
      <c r="E53" s="325"/>
      <c r="F53" s="325"/>
      <c r="G53" s="325"/>
      <c r="H53" s="325"/>
      <c r="I53" s="325"/>
      <c r="J53" s="325"/>
      <c r="K53" s="324"/>
    </row>
    <row r="54" spans="2:11" s="1" customFormat="1" ht="15" customHeight="1">
      <c r="B54" s="322"/>
      <c r="C54" s="326" t="s">
        <v>987</v>
      </c>
      <c r="D54" s="326"/>
      <c r="E54" s="326"/>
      <c r="F54" s="326"/>
      <c r="G54" s="326"/>
      <c r="H54" s="326"/>
      <c r="I54" s="326"/>
      <c r="J54" s="326"/>
      <c r="K54" s="324"/>
    </row>
    <row r="55" spans="2:11" s="1" customFormat="1" ht="15" customHeight="1">
      <c r="B55" s="322"/>
      <c r="C55" s="326" t="s">
        <v>988</v>
      </c>
      <c r="D55" s="326"/>
      <c r="E55" s="326"/>
      <c r="F55" s="326"/>
      <c r="G55" s="326"/>
      <c r="H55" s="326"/>
      <c r="I55" s="326"/>
      <c r="J55" s="326"/>
      <c r="K55" s="324"/>
    </row>
    <row r="56" spans="2:11" s="1" customFormat="1" ht="12.75" customHeight="1">
      <c r="B56" s="322"/>
      <c r="C56" s="326"/>
      <c r="D56" s="326"/>
      <c r="E56" s="326"/>
      <c r="F56" s="326"/>
      <c r="G56" s="326"/>
      <c r="H56" s="326"/>
      <c r="I56" s="326"/>
      <c r="J56" s="326"/>
      <c r="K56" s="324"/>
    </row>
    <row r="57" spans="2:11" s="1" customFormat="1" ht="15" customHeight="1">
      <c r="B57" s="322"/>
      <c r="C57" s="326" t="s">
        <v>989</v>
      </c>
      <c r="D57" s="326"/>
      <c r="E57" s="326"/>
      <c r="F57" s="326"/>
      <c r="G57" s="326"/>
      <c r="H57" s="326"/>
      <c r="I57" s="326"/>
      <c r="J57" s="326"/>
      <c r="K57" s="324"/>
    </row>
    <row r="58" spans="2:11" s="1" customFormat="1" ht="15" customHeight="1">
      <c r="B58" s="322"/>
      <c r="C58" s="328"/>
      <c r="D58" s="326" t="s">
        <v>990</v>
      </c>
      <c r="E58" s="326"/>
      <c r="F58" s="326"/>
      <c r="G58" s="326"/>
      <c r="H58" s="326"/>
      <c r="I58" s="326"/>
      <c r="J58" s="326"/>
      <c r="K58" s="324"/>
    </row>
    <row r="59" spans="2:11" s="1" customFormat="1" ht="15" customHeight="1">
      <c r="B59" s="322"/>
      <c r="C59" s="328"/>
      <c r="D59" s="326" t="s">
        <v>991</v>
      </c>
      <c r="E59" s="326"/>
      <c r="F59" s="326"/>
      <c r="G59" s="326"/>
      <c r="H59" s="326"/>
      <c r="I59" s="326"/>
      <c r="J59" s="326"/>
      <c r="K59" s="324"/>
    </row>
    <row r="60" spans="2:11" s="1" customFormat="1" ht="15" customHeight="1">
      <c r="B60" s="322"/>
      <c r="C60" s="328"/>
      <c r="D60" s="326" t="s">
        <v>992</v>
      </c>
      <c r="E60" s="326"/>
      <c r="F60" s="326"/>
      <c r="G60" s="326"/>
      <c r="H60" s="326"/>
      <c r="I60" s="326"/>
      <c r="J60" s="326"/>
      <c r="K60" s="324"/>
    </row>
    <row r="61" spans="2:11" s="1" customFormat="1" ht="15" customHeight="1">
      <c r="B61" s="322"/>
      <c r="C61" s="328"/>
      <c r="D61" s="326" t="s">
        <v>993</v>
      </c>
      <c r="E61" s="326"/>
      <c r="F61" s="326"/>
      <c r="G61" s="326"/>
      <c r="H61" s="326"/>
      <c r="I61" s="326"/>
      <c r="J61" s="326"/>
      <c r="K61" s="324"/>
    </row>
    <row r="62" spans="2:11" s="1" customFormat="1" ht="15" customHeight="1">
      <c r="B62" s="322"/>
      <c r="C62" s="328"/>
      <c r="D62" s="331" t="s">
        <v>994</v>
      </c>
      <c r="E62" s="331"/>
      <c r="F62" s="331"/>
      <c r="G62" s="331"/>
      <c r="H62" s="331"/>
      <c r="I62" s="331"/>
      <c r="J62" s="331"/>
      <c r="K62" s="324"/>
    </row>
    <row r="63" spans="2:11" s="1" customFormat="1" ht="15" customHeight="1">
      <c r="B63" s="322"/>
      <c r="C63" s="328"/>
      <c r="D63" s="326" t="s">
        <v>995</v>
      </c>
      <c r="E63" s="326"/>
      <c r="F63" s="326"/>
      <c r="G63" s="326"/>
      <c r="H63" s="326"/>
      <c r="I63" s="326"/>
      <c r="J63" s="326"/>
      <c r="K63" s="324"/>
    </row>
    <row r="64" spans="2:11" s="1" customFormat="1" ht="12.75" customHeight="1">
      <c r="B64" s="322"/>
      <c r="C64" s="328"/>
      <c r="D64" s="328"/>
      <c r="E64" s="332"/>
      <c r="F64" s="328"/>
      <c r="G64" s="328"/>
      <c r="H64" s="328"/>
      <c r="I64" s="328"/>
      <c r="J64" s="328"/>
      <c r="K64" s="324"/>
    </row>
    <row r="65" spans="2:11" s="1" customFormat="1" ht="15" customHeight="1">
      <c r="B65" s="322"/>
      <c r="C65" s="328"/>
      <c r="D65" s="326" t="s">
        <v>996</v>
      </c>
      <c r="E65" s="326"/>
      <c r="F65" s="326"/>
      <c r="G65" s="326"/>
      <c r="H65" s="326"/>
      <c r="I65" s="326"/>
      <c r="J65" s="326"/>
      <c r="K65" s="324"/>
    </row>
    <row r="66" spans="2:11" s="1" customFormat="1" ht="15" customHeight="1">
      <c r="B66" s="322"/>
      <c r="C66" s="328"/>
      <c r="D66" s="331" t="s">
        <v>997</v>
      </c>
      <c r="E66" s="331"/>
      <c r="F66" s="331"/>
      <c r="G66" s="331"/>
      <c r="H66" s="331"/>
      <c r="I66" s="331"/>
      <c r="J66" s="331"/>
      <c r="K66" s="324"/>
    </row>
    <row r="67" spans="2:11" s="1" customFormat="1" ht="15" customHeight="1">
      <c r="B67" s="322"/>
      <c r="C67" s="328"/>
      <c r="D67" s="326" t="s">
        <v>998</v>
      </c>
      <c r="E67" s="326"/>
      <c r="F67" s="326"/>
      <c r="G67" s="326"/>
      <c r="H67" s="326"/>
      <c r="I67" s="326"/>
      <c r="J67" s="326"/>
      <c r="K67" s="324"/>
    </row>
    <row r="68" spans="2:11" s="1" customFormat="1" ht="15" customHeight="1">
      <c r="B68" s="322"/>
      <c r="C68" s="328"/>
      <c r="D68" s="326" t="s">
        <v>999</v>
      </c>
      <c r="E68" s="326"/>
      <c r="F68" s="326"/>
      <c r="G68" s="326"/>
      <c r="H68" s="326"/>
      <c r="I68" s="326"/>
      <c r="J68" s="326"/>
      <c r="K68" s="324"/>
    </row>
    <row r="69" spans="2:11" s="1" customFormat="1" ht="15" customHeight="1">
      <c r="B69" s="322"/>
      <c r="C69" s="328"/>
      <c r="D69" s="326" t="s">
        <v>1000</v>
      </c>
      <c r="E69" s="326"/>
      <c r="F69" s="326"/>
      <c r="G69" s="326"/>
      <c r="H69" s="326"/>
      <c r="I69" s="326"/>
      <c r="J69" s="326"/>
      <c r="K69" s="324"/>
    </row>
    <row r="70" spans="2:11" s="1" customFormat="1" ht="15" customHeight="1">
      <c r="B70" s="322"/>
      <c r="C70" s="328"/>
      <c r="D70" s="326" t="s">
        <v>1001</v>
      </c>
      <c r="E70" s="326"/>
      <c r="F70" s="326"/>
      <c r="G70" s="326"/>
      <c r="H70" s="326"/>
      <c r="I70" s="326"/>
      <c r="J70" s="326"/>
      <c r="K70" s="324"/>
    </row>
    <row r="71" spans="2:11" s="1" customFormat="1" ht="12.75" customHeight="1">
      <c r="B71" s="333"/>
      <c r="C71" s="334"/>
      <c r="D71" s="334"/>
      <c r="E71" s="334"/>
      <c r="F71" s="334"/>
      <c r="G71" s="334"/>
      <c r="H71" s="334"/>
      <c r="I71" s="334"/>
      <c r="J71" s="334"/>
      <c r="K71" s="335"/>
    </row>
    <row r="72" spans="2:11" s="1" customFormat="1" ht="18.75" customHeight="1">
      <c r="B72" s="336"/>
      <c r="C72" s="336"/>
      <c r="D72" s="336"/>
      <c r="E72" s="336"/>
      <c r="F72" s="336"/>
      <c r="G72" s="336"/>
      <c r="H72" s="336"/>
      <c r="I72" s="336"/>
      <c r="J72" s="336"/>
      <c r="K72" s="337"/>
    </row>
    <row r="73" spans="2:11" s="1" customFormat="1" ht="18.75" customHeight="1">
      <c r="B73" s="337"/>
      <c r="C73" s="337"/>
      <c r="D73" s="337"/>
      <c r="E73" s="337"/>
      <c r="F73" s="337"/>
      <c r="G73" s="337"/>
      <c r="H73" s="337"/>
      <c r="I73" s="337"/>
      <c r="J73" s="337"/>
      <c r="K73" s="337"/>
    </row>
    <row r="74" spans="2:11" s="1" customFormat="1" ht="7.5" customHeight="1">
      <c r="B74" s="338"/>
      <c r="C74" s="339"/>
      <c r="D74" s="339"/>
      <c r="E74" s="339"/>
      <c r="F74" s="339"/>
      <c r="G74" s="339"/>
      <c r="H74" s="339"/>
      <c r="I74" s="339"/>
      <c r="J74" s="339"/>
      <c r="K74" s="340"/>
    </row>
    <row r="75" spans="2:11" s="1" customFormat="1" ht="45" customHeight="1">
      <c r="B75" s="341"/>
      <c r="C75" s="342" t="s">
        <v>1002</v>
      </c>
      <c r="D75" s="342"/>
      <c r="E75" s="342"/>
      <c r="F75" s="342"/>
      <c r="G75" s="342"/>
      <c r="H75" s="342"/>
      <c r="I75" s="342"/>
      <c r="J75" s="342"/>
      <c r="K75" s="343"/>
    </row>
    <row r="76" spans="2:11" s="1" customFormat="1" ht="17.25" customHeight="1">
      <c r="B76" s="341"/>
      <c r="C76" s="344" t="s">
        <v>1003</v>
      </c>
      <c r="D76" s="344"/>
      <c r="E76" s="344"/>
      <c r="F76" s="344" t="s">
        <v>1004</v>
      </c>
      <c r="G76" s="345"/>
      <c r="H76" s="344" t="s">
        <v>54</v>
      </c>
      <c r="I76" s="344" t="s">
        <v>57</v>
      </c>
      <c r="J76" s="344" t="s">
        <v>1005</v>
      </c>
      <c r="K76" s="343"/>
    </row>
    <row r="77" spans="2:11" s="1" customFormat="1" ht="17.25" customHeight="1">
      <c r="B77" s="341"/>
      <c r="C77" s="346" t="s">
        <v>1006</v>
      </c>
      <c r="D77" s="346"/>
      <c r="E77" s="346"/>
      <c r="F77" s="347" t="s">
        <v>1007</v>
      </c>
      <c r="G77" s="348"/>
      <c r="H77" s="346"/>
      <c r="I77" s="346"/>
      <c r="J77" s="346" t="s">
        <v>1008</v>
      </c>
      <c r="K77" s="343"/>
    </row>
    <row r="78" spans="2:11" s="1" customFormat="1" ht="5.25" customHeight="1">
      <c r="B78" s="341"/>
      <c r="C78" s="349"/>
      <c r="D78" s="349"/>
      <c r="E78" s="349"/>
      <c r="F78" s="349"/>
      <c r="G78" s="350"/>
      <c r="H78" s="349"/>
      <c r="I78" s="349"/>
      <c r="J78" s="349"/>
      <c r="K78" s="343"/>
    </row>
    <row r="79" spans="2:11" s="1" customFormat="1" ht="15" customHeight="1">
      <c r="B79" s="341"/>
      <c r="C79" s="329" t="s">
        <v>53</v>
      </c>
      <c r="D79" s="351"/>
      <c r="E79" s="351"/>
      <c r="F79" s="352" t="s">
        <v>1009</v>
      </c>
      <c r="G79" s="353"/>
      <c r="H79" s="329" t="s">
        <v>1010</v>
      </c>
      <c r="I79" s="329" t="s">
        <v>1011</v>
      </c>
      <c r="J79" s="329">
        <v>20</v>
      </c>
      <c r="K79" s="343"/>
    </row>
    <row r="80" spans="2:11" s="1" customFormat="1" ht="15" customHeight="1">
      <c r="B80" s="341"/>
      <c r="C80" s="329" t="s">
        <v>1012</v>
      </c>
      <c r="D80" s="329"/>
      <c r="E80" s="329"/>
      <c r="F80" s="352" t="s">
        <v>1009</v>
      </c>
      <c r="G80" s="353"/>
      <c r="H80" s="329" t="s">
        <v>1013</v>
      </c>
      <c r="I80" s="329" t="s">
        <v>1011</v>
      </c>
      <c r="J80" s="329">
        <v>120</v>
      </c>
      <c r="K80" s="343"/>
    </row>
    <row r="81" spans="2:11" s="1" customFormat="1" ht="15" customHeight="1">
      <c r="B81" s="354"/>
      <c r="C81" s="329" t="s">
        <v>1014</v>
      </c>
      <c r="D81" s="329"/>
      <c r="E81" s="329"/>
      <c r="F81" s="352" t="s">
        <v>1015</v>
      </c>
      <c r="G81" s="353"/>
      <c r="H81" s="329" t="s">
        <v>1016</v>
      </c>
      <c r="I81" s="329" t="s">
        <v>1011</v>
      </c>
      <c r="J81" s="329">
        <v>50</v>
      </c>
      <c r="K81" s="343"/>
    </row>
    <row r="82" spans="2:11" s="1" customFormat="1" ht="15" customHeight="1">
      <c r="B82" s="354"/>
      <c r="C82" s="329" t="s">
        <v>1017</v>
      </c>
      <c r="D82" s="329"/>
      <c r="E82" s="329"/>
      <c r="F82" s="352" t="s">
        <v>1009</v>
      </c>
      <c r="G82" s="353"/>
      <c r="H82" s="329" t="s">
        <v>1018</v>
      </c>
      <c r="I82" s="329" t="s">
        <v>1019</v>
      </c>
      <c r="J82" s="329"/>
      <c r="K82" s="343"/>
    </row>
    <row r="83" spans="2:11" s="1" customFormat="1" ht="15" customHeight="1">
      <c r="B83" s="354"/>
      <c r="C83" s="355" t="s">
        <v>1020</v>
      </c>
      <c r="D83" s="355"/>
      <c r="E83" s="355"/>
      <c r="F83" s="356" t="s">
        <v>1015</v>
      </c>
      <c r="G83" s="355"/>
      <c r="H83" s="355" t="s">
        <v>1021</v>
      </c>
      <c r="I83" s="355" t="s">
        <v>1011</v>
      </c>
      <c r="J83" s="355">
        <v>15</v>
      </c>
      <c r="K83" s="343"/>
    </row>
    <row r="84" spans="2:11" s="1" customFormat="1" ht="15" customHeight="1">
      <c r="B84" s="354"/>
      <c r="C84" s="355" t="s">
        <v>1022</v>
      </c>
      <c r="D84" s="355"/>
      <c r="E84" s="355"/>
      <c r="F84" s="356" t="s">
        <v>1015</v>
      </c>
      <c r="G84" s="355"/>
      <c r="H84" s="355" t="s">
        <v>1023</v>
      </c>
      <c r="I84" s="355" t="s">
        <v>1011</v>
      </c>
      <c r="J84" s="355">
        <v>15</v>
      </c>
      <c r="K84" s="343"/>
    </row>
    <row r="85" spans="2:11" s="1" customFormat="1" ht="15" customHeight="1">
      <c r="B85" s="354"/>
      <c r="C85" s="355" t="s">
        <v>1024</v>
      </c>
      <c r="D85" s="355"/>
      <c r="E85" s="355"/>
      <c r="F85" s="356" t="s">
        <v>1015</v>
      </c>
      <c r="G85" s="355"/>
      <c r="H85" s="355" t="s">
        <v>1025</v>
      </c>
      <c r="I85" s="355" t="s">
        <v>1011</v>
      </c>
      <c r="J85" s="355">
        <v>20</v>
      </c>
      <c r="K85" s="343"/>
    </row>
    <row r="86" spans="2:11" s="1" customFormat="1" ht="15" customHeight="1">
      <c r="B86" s="354"/>
      <c r="C86" s="355" t="s">
        <v>1026</v>
      </c>
      <c r="D86" s="355"/>
      <c r="E86" s="355"/>
      <c r="F86" s="356" t="s">
        <v>1015</v>
      </c>
      <c r="G86" s="355"/>
      <c r="H86" s="355" t="s">
        <v>1027</v>
      </c>
      <c r="I86" s="355" t="s">
        <v>1011</v>
      </c>
      <c r="J86" s="355">
        <v>20</v>
      </c>
      <c r="K86" s="343"/>
    </row>
    <row r="87" spans="2:11" s="1" customFormat="1" ht="15" customHeight="1">
      <c r="B87" s="354"/>
      <c r="C87" s="329" t="s">
        <v>1028</v>
      </c>
      <c r="D87" s="329"/>
      <c r="E87" s="329"/>
      <c r="F87" s="352" t="s">
        <v>1015</v>
      </c>
      <c r="G87" s="353"/>
      <c r="H87" s="329" t="s">
        <v>1029</v>
      </c>
      <c r="I87" s="329" t="s">
        <v>1011</v>
      </c>
      <c r="J87" s="329">
        <v>50</v>
      </c>
      <c r="K87" s="343"/>
    </row>
    <row r="88" spans="2:11" s="1" customFormat="1" ht="15" customHeight="1">
      <c r="B88" s="354"/>
      <c r="C88" s="329" t="s">
        <v>1030</v>
      </c>
      <c r="D88" s="329"/>
      <c r="E88" s="329"/>
      <c r="F88" s="352" t="s">
        <v>1015</v>
      </c>
      <c r="G88" s="353"/>
      <c r="H88" s="329" t="s">
        <v>1031</v>
      </c>
      <c r="I88" s="329" t="s">
        <v>1011</v>
      </c>
      <c r="J88" s="329">
        <v>20</v>
      </c>
      <c r="K88" s="343"/>
    </row>
    <row r="89" spans="2:11" s="1" customFormat="1" ht="15" customHeight="1">
      <c r="B89" s="354"/>
      <c r="C89" s="329" t="s">
        <v>1032</v>
      </c>
      <c r="D89" s="329"/>
      <c r="E89" s="329"/>
      <c r="F89" s="352" t="s">
        <v>1015</v>
      </c>
      <c r="G89" s="353"/>
      <c r="H89" s="329" t="s">
        <v>1033</v>
      </c>
      <c r="I89" s="329" t="s">
        <v>1011</v>
      </c>
      <c r="J89" s="329">
        <v>20</v>
      </c>
      <c r="K89" s="343"/>
    </row>
    <row r="90" spans="2:11" s="1" customFormat="1" ht="15" customHeight="1">
      <c r="B90" s="354"/>
      <c r="C90" s="329" t="s">
        <v>1034</v>
      </c>
      <c r="D90" s="329"/>
      <c r="E90" s="329"/>
      <c r="F90" s="352" t="s">
        <v>1015</v>
      </c>
      <c r="G90" s="353"/>
      <c r="H90" s="329" t="s">
        <v>1035</v>
      </c>
      <c r="I90" s="329" t="s">
        <v>1011</v>
      </c>
      <c r="J90" s="329">
        <v>50</v>
      </c>
      <c r="K90" s="343"/>
    </row>
    <row r="91" spans="2:11" s="1" customFormat="1" ht="15" customHeight="1">
      <c r="B91" s="354"/>
      <c r="C91" s="329" t="s">
        <v>1036</v>
      </c>
      <c r="D91" s="329"/>
      <c r="E91" s="329"/>
      <c r="F91" s="352" t="s">
        <v>1015</v>
      </c>
      <c r="G91" s="353"/>
      <c r="H91" s="329" t="s">
        <v>1036</v>
      </c>
      <c r="I91" s="329" t="s">
        <v>1011</v>
      </c>
      <c r="J91" s="329">
        <v>50</v>
      </c>
      <c r="K91" s="343"/>
    </row>
    <row r="92" spans="2:11" s="1" customFormat="1" ht="15" customHeight="1">
      <c r="B92" s="354"/>
      <c r="C92" s="329" t="s">
        <v>1037</v>
      </c>
      <c r="D92" s="329"/>
      <c r="E92" s="329"/>
      <c r="F92" s="352" t="s">
        <v>1015</v>
      </c>
      <c r="G92" s="353"/>
      <c r="H92" s="329" t="s">
        <v>1038</v>
      </c>
      <c r="I92" s="329" t="s">
        <v>1011</v>
      </c>
      <c r="J92" s="329">
        <v>255</v>
      </c>
      <c r="K92" s="343"/>
    </row>
    <row r="93" spans="2:11" s="1" customFormat="1" ht="15" customHeight="1">
      <c r="B93" s="354"/>
      <c r="C93" s="329" t="s">
        <v>1039</v>
      </c>
      <c r="D93" s="329"/>
      <c r="E93" s="329"/>
      <c r="F93" s="352" t="s">
        <v>1009</v>
      </c>
      <c r="G93" s="353"/>
      <c r="H93" s="329" t="s">
        <v>1040</v>
      </c>
      <c r="I93" s="329" t="s">
        <v>1041</v>
      </c>
      <c r="J93" s="329"/>
      <c r="K93" s="343"/>
    </row>
    <row r="94" spans="2:11" s="1" customFormat="1" ht="15" customHeight="1">
      <c r="B94" s="354"/>
      <c r="C94" s="329" t="s">
        <v>1042</v>
      </c>
      <c r="D94" s="329"/>
      <c r="E94" s="329"/>
      <c r="F94" s="352" t="s">
        <v>1009</v>
      </c>
      <c r="G94" s="353"/>
      <c r="H94" s="329" t="s">
        <v>1043</v>
      </c>
      <c r="I94" s="329" t="s">
        <v>1044</v>
      </c>
      <c r="J94" s="329"/>
      <c r="K94" s="343"/>
    </row>
    <row r="95" spans="2:11" s="1" customFormat="1" ht="15" customHeight="1">
      <c r="B95" s="354"/>
      <c r="C95" s="329" t="s">
        <v>1045</v>
      </c>
      <c r="D95" s="329"/>
      <c r="E95" s="329"/>
      <c r="F95" s="352" t="s">
        <v>1009</v>
      </c>
      <c r="G95" s="353"/>
      <c r="H95" s="329" t="s">
        <v>1045</v>
      </c>
      <c r="I95" s="329" t="s">
        <v>1044</v>
      </c>
      <c r="J95" s="329"/>
      <c r="K95" s="343"/>
    </row>
    <row r="96" spans="2:11" s="1" customFormat="1" ht="15" customHeight="1">
      <c r="B96" s="354"/>
      <c r="C96" s="329" t="s">
        <v>38</v>
      </c>
      <c r="D96" s="329"/>
      <c r="E96" s="329"/>
      <c r="F96" s="352" t="s">
        <v>1009</v>
      </c>
      <c r="G96" s="353"/>
      <c r="H96" s="329" t="s">
        <v>1046</v>
      </c>
      <c r="I96" s="329" t="s">
        <v>1044</v>
      </c>
      <c r="J96" s="329"/>
      <c r="K96" s="343"/>
    </row>
    <row r="97" spans="2:11" s="1" customFormat="1" ht="15" customHeight="1">
      <c r="B97" s="354"/>
      <c r="C97" s="329" t="s">
        <v>48</v>
      </c>
      <c r="D97" s="329"/>
      <c r="E97" s="329"/>
      <c r="F97" s="352" t="s">
        <v>1009</v>
      </c>
      <c r="G97" s="353"/>
      <c r="H97" s="329" t="s">
        <v>1047</v>
      </c>
      <c r="I97" s="329" t="s">
        <v>1044</v>
      </c>
      <c r="J97" s="329"/>
      <c r="K97" s="343"/>
    </row>
    <row r="98" spans="2:11" s="1" customFormat="1" ht="15" customHeight="1">
      <c r="B98" s="357"/>
      <c r="C98" s="358"/>
      <c r="D98" s="358"/>
      <c r="E98" s="358"/>
      <c r="F98" s="358"/>
      <c r="G98" s="358"/>
      <c r="H98" s="358"/>
      <c r="I98" s="358"/>
      <c r="J98" s="358"/>
      <c r="K98" s="359"/>
    </row>
    <row r="99" spans="2:11" s="1" customFormat="1" ht="18.75" customHeight="1">
      <c r="B99" s="360"/>
      <c r="C99" s="361"/>
      <c r="D99" s="361"/>
      <c r="E99" s="361"/>
      <c r="F99" s="361"/>
      <c r="G99" s="361"/>
      <c r="H99" s="361"/>
      <c r="I99" s="361"/>
      <c r="J99" s="361"/>
      <c r="K99" s="360"/>
    </row>
    <row r="100" spans="2:11" s="1" customFormat="1" ht="18.75" customHeight="1"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</row>
    <row r="101" spans="2:11" s="1" customFormat="1" ht="7.5" customHeight="1">
      <c r="B101" s="338"/>
      <c r="C101" s="339"/>
      <c r="D101" s="339"/>
      <c r="E101" s="339"/>
      <c r="F101" s="339"/>
      <c r="G101" s="339"/>
      <c r="H101" s="339"/>
      <c r="I101" s="339"/>
      <c r="J101" s="339"/>
      <c r="K101" s="340"/>
    </row>
    <row r="102" spans="2:11" s="1" customFormat="1" ht="45" customHeight="1">
      <c r="B102" s="341"/>
      <c r="C102" s="342" t="s">
        <v>1048</v>
      </c>
      <c r="D102" s="342"/>
      <c r="E102" s="342"/>
      <c r="F102" s="342"/>
      <c r="G102" s="342"/>
      <c r="H102" s="342"/>
      <c r="I102" s="342"/>
      <c r="J102" s="342"/>
      <c r="K102" s="343"/>
    </row>
    <row r="103" spans="2:11" s="1" customFormat="1" ht="17.25" customHeight="1">
      <c r="B103" s="341"/>
      <c r="C103" s="344" t="s">
        <v>1003</v>
      </c>
      <c r="D103" s="344"/>
      <c r="E103" s="344"/>
      <c r="F103" s="344" t="s">
        <v>1004</v>
      </c>
      <c r="G103" s="345"/>
      <c r="H103" s="344" t="s">
        <v>54</v>
      </c>
      <c r="I103" s="344" t="s">
        <v>57</v>
      </c>
      <c r="J103" s="344" t="s">
        <v>1005</v>
      </c>
      <c r="K103" s="343"/>
    </row>
    <row r="104" spans="2:11" s="1" customFormat="1" ht="17.25" customHeight="1">
      <c r="B104" s="341"/>
      <c r="C104" s="346" t="s">
        <v>1006</v>
      </c>
      <c r="D104" s="346"/>
      <c r="E104" s="346"/>
      <c r="F104" s="347" t="s">
        <v>1007</v>
      </c>
      <c r="G104" s="348"/>
      <c r="H104" s="346"/>
      <c r="I104" s="346"/>
      <c r="J104" s="346" t="s">
        <v>1008</v>
      </c>
      <c r="K104" s="343"/>
    </row>
    <row r="105" spans="2:11" s="1" customFormat="1" ht="5.25" customHeight="1">
      <c r="B105" s="341"/>
      <c r="C105" s="344"/>
      <c r="D105" s="344"/>
      <c r="E105" s="344"/>
      <c r="F105" s="344"/>
      <c r="G105" s="362"/>
      <c r="H105" s="344"/>
      <c r="I105" s="344"/>
      <c r="J105" s="344"/>
      <c r="K105" s="343"/>
    </row>
    <row r="106" spans="2:11" s="1" customFormat="1" ht="15" customHeight="1">
      <c r="B106" s="341"/>
      <c r="C106" s="329" t="s">
        <v>53</v>
      </c>
      <c r="D106" s="351"/>
      <c r="E106" s="351"/>
      <c r="F106" s="352" t="s">
        <v>1009</v>
      </c>
      <c r="G106" s="329"/>
      <c r="H106" s="329" t="s">
        <v>1049</v>
      </c>
      <c r="I106" s="329" t="s">
        <v>1011</v>
      </c>
      <c r="J106" s="329">
        <v>20</v>
      </c>
      <c r="K106" s="343"/>
    </row>
    <row r="107" spans="2:11" s="1" customFormat="1" ht="15" customHeight="1">
      <c r="B107" s="341"/>
      <c r="C107" s="329" t="s">
        <v>1012</v>
      </c>
      <c r="D107" s="329"/>
      <c r="E107" s="329"/>
      <c r="F107" s="352" t="s">
        <v>1009</v>
      </c>
      <c r="G107" s="329"/>
      <c r="H107" s="329" t="s">
        <v>1049</v>
      </c>
      <c r="I107" s="329" t="s">
        <v>1011</v>
      </c>
      <c r="J107" s="329">
        <v>120</v>
      </c>
      <c r="K107" s="343"/>
    </row>
    <row r="108" spans="2:11" s="1" customFormat="1" ht="15" customHeight="1">
      <c r="B108" s="354"/>
      <c r="C108" s="329" t="s">
        <v>1014</v>
      </c>
      <c r="D108" s="329"/>
      <c r="E108" s="329"/>
      <c r="F108" s="352" t="s">
        <v>1015</v>
      </c>
      <c r="G108" s="329"/>
      <c r="H108" s="329" t="s">
        <v>1049</v>
      </c>
      <c r="I108" s="329" t="s">
        <v>1011</v>
      </c>
      <c r="J108" s="329">
        <v>50</v>
      </c>
      <c r="K108" s="343"/>
    </row>
    <row r="109" spans="2:11" s="1" customFormat="1" ht="15" customHeight="1">
      <c r="B109" s="354"/>
      <c r="C109" s="329" t="s">
        <v>1017</v>
      </c>
      <c r="D109" s="329"/>
      <c r="E109" s="329"/>
      <c r="F109" s="352" t="s">
        <v>1009</v>
      </c>
      <c r="G109" s="329"/>
      <c r="H109" s="329" t="s">
        <v>1049</v>
      </c>
      <c r="I109" s="329" t="s">
        <v>1019</v>
      </c>
      <c r="J109" s="329"/>
      <c r="K109" s="343"/>
    </row>
    <row r="110" spans="2:11" s="1" customFormat="1" ht="15" customHeight="1">
      <c r="B110" s="354"/>
      <c r="C110" s="329" t="s">
        <v>1028</v>
      </c>
      <c r="D110" s="329"/>
      <c r="E110" s="329"/>
      <c r="F110" s="352" t="s">
        <v>1015</v>
      </c>
      <c r="G110" s="329"/>
      <c r="H110" s="329" t="s">
        <v>1049</v>
      </c>
      <c r="I110" s="329" t="s">
        <v>1011</v>
      </c>
      <c r="J110" s="329">
        <v>50</v>
      </c>
      <c r="K110" s="343"/>
    </row>
    <row r="111" spans="2:11" s="1" customFormat="1" ht="15" customHeight="1">
      <c r="B111" s="354"/>
      <c r="C111" s="329" t="s">
        <v>1036</v>
      </c>
      <c r="D111" s="329"/>
      <c r="E111" s="329"/>
      <c r="F111" s="352" t="s">
        <v>1015</v>
      </c>
      <c r="G111" s="329"/>
      <c r="H111" s="329" t="s">
        <v>1049</v>
      </c>
      <c r="I111" s="329" t="s">
        <v>1011</v>
      </c>
      <c r="J111" s="329">
        <v>50</v>
      </c>
      <c r="K111" s="343"/>
    </row>
    <row r="112" spans="2:11" s="1" customFormat="1" ht="15" customHeight="1">
      <c r="B112" s="354"/>
      <c r="C112" s="329" t="s">
        <v>1034</v>
      </c>
      <c r="D112" s="329"/>
      <c r="E112" s="329"/>
      <c r="F112" s="352" t="s">
        <v>1015</v>
      </c>
      <c r="G112" s="329"/>
      <c r="H112" s="329" t="s">
        <v>1049</v>
      </c>
      <c r="I112" s="329" t="s">
        <v>1011</v>
      </c>
      <c r="J112" s="329">
        <v>50</v>
      </c>
      <c r="K112" s="343"/>
    </row>
    <row r="113" spans="2:11" s="1" customFormat="1" ht="15" customHeight="1">
      <c r="B113" s="354"/>
      <c r="C113" s="329" t="s">
        <v>53</v>
      </c>
      <c r="D113" s="329"/>
      <c r="E113" s="329"/>
      <c r="F113" s="352" t="s">
        <v>1009</v>
      </c>
      <c r="G113" s="329"/>
      <c r="H113" s="329" t="s">
        <v>1050</v>
      </c>
      <c r="I113" s="329" t="s">
        <v>1011</v>
      </c>
      <c r="J113" s="329">
        <v>20</v>
      </c>
      <c r="K113" s="343"/>
    </row>
    <row r="114" spans="2:11" s="1" customFormat="1" ht="15" customHeight="1">
      <c r="B114" s="354"/>
      <c r="C114" s="329" t="s">
        <v>1051</v>
      </c>
      <c r="D114" s="329"/>
      <c r="E114" s="329"/>
      <c r="F114" s="352" t="s">
        <v>1009</v>
      </c>
      <c r="G114" s="329"/>
      <c r="H114" s="329" t="s">
        <v>1052</v>
      </c>
      <c r="I114" s="329" t="s">
        <v>1011</v>
      </c>
      <c r="J114" s="329">
        <v>120</v>
      </c>
      <c r="K114" s="343"/>
    </row>
    <row r="115" spans="2:11" s="1" customFormat="1" ht="15" customHeight="1">
      <c r="B115" s="354"/>
      <c r="C115" s="329" t="s">
        <v>38</v>
      </c>
      <c r="D115" s="329"/>
      <c r="E115" s="329"/>
      <c r="F115" s="352" t="s">
        <v>1009</v>
      </c>
      <c r="G115" s="329"/>
      <c r="H115" s="329" t="s">
        <v>1053</v>
      </c>
      <c r="I115" s="329" t="s">
        <v>1044</v>
      </c>
      <c r="J115" s="329"/>
      <c r="K115" s="343"/>
    </row>
    <row r="116" spans="2:11" s="1" customFormat="1" ht="15" customHeight="1">
      <c r="B116" s="354"/>
      <c r="C116" s="329" t="s">
        <v>48</v>
      </c>
      <c r="D116" s="329"/>
      <c r="E116" s="329"/>
      <c r="F116" s="352" t="s">
        <v>1009</v>
      </c>
      <c r="G116" s="329"/>
      <c r="H116" s="329" t="s">
        <v>1054</v>
      </c>
      <c r="I116" s="329" t="s">
        <v>1044</v>
      </c>
      <c r="J116" s="329"/>
      <c r="K116" s="343"/>
    </row>
    <row r="117" spans="2:11" s="1" customFormat="1" ht="15" customHeight="1">
      <c r="B117" s="354"/>
      <c r="C117" s="329" t="s">
        <v>57</v>
      </c>
      <c r="D117" s="329"/>
      <c r="E117" s="329"/>
      <c r="F117" s="352" t="s">
        <v>1009</v>
      </c>
      <c r="G117" s="329"/>
      <c r="H117" s="329" t="s">
        <v>1055</v>
      </c>
      <c r="I117" s="329" t="s">
        <v>1056</v>
      </c>
      <c r="J117" s="329"/>
      <c r="K117" s="343"/>
    </row>
    <row r="118" spans="2:11" s="1" customFormat="1" ht="15" customHeight="1">
      <c r="B118" s="357"/>
      <c r="C118" s="363"/>
      <c r="D118" s="363"/>
      <c r="E118" s="363"/>
      <c r="F118" s="363"/>
      <c r="G118" s="363"/>
      <c r="H118" s="363"/>
      <c r="I118" s="363"/>
      <c r="J118" s="363"/>
      <c r="K118" s="359"/>
    </row>
    <row r="119" spans="2:11" s="1" customFormat="1" ht="18.75" customHeight="1">
      <c r="B119" s="364"/>
      <c r="C119" s="365"/>
      <c r="D119" s="365"/>
      <c r="E119" s="365"/>
      <c r="F119" s="366"/>
      <c r="G119" s="365"/>
      <c r="H119" s="365"/>
      <c r="I119" s="365"/>
      <c r="J119" s="365"/>
      <c r="K119" s="364"/>
    </row>
    <row r="120" spans="2:11" s="1" customFormat="1" ht="18.75" customHeight="1"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</row>
    <row r="121" spans="2:11" s="1" customFormat="1" ht="7.5" customHeight="1">
      <c r="B121" s="367"/>
      <c r="C121" s="368"/>
      <c r="D121" s="368"/>
      <c r="E121" s="368"/>
      <c r="F121" s="368"/>
      <c r="G121" s="368"/>
      <c r="H121" s="368"/>
      <c r="I121" s="368"/>
      <c r="J121" s="368"/>
      <c r="K121" s="369"/>
    </row>
    <row r="122" spans="2:11" s="1" customFormat="1" ht="45" customHeight="1">
      <c r="B122" s="370"/>
      <c r="C122" s="320" t="s">
        <v>1057</v>
      </c>
      <c r="D122" s="320"/>
      <c r="E122" s="320"/>
      <c r="F122" s="320"/>
      <c r="G122" s="320"/>
      <c r="H122" s="320"/>
      <c r="I122" s="320"/>
      <c r="J122" s="320"/>
      <c r="K122" s="371"/>
    </row>
    <row r="123" spans="2:11" s="1" customFormat="1" ht="17.25" customHeight="1">
      <c r="B123" s="372"/>
      <c r="C123" s="344" t="s">
        <v>1003</v>
      </c>
      <c r="D123" s="344"/>
      <c r="E123" s="344"/>
      <c r="F123" s="344" t="s">
        <v>1004</v>
      </c>
      <c r="G123" s="345"/>
      <c r="H123" s="344" t="s">
        <v>54</v>
      </c>
      <c r="I123" s="344" t="s">
        <v>57</v>
      </c>
      <c r="J123" s="344" t="s">
        <v>1005</v>
      </c>
      <c r="K123" s="373"/>
    </row>
    <row r="124" spans="2:11" s="1" customFormat="1" ht="17.25" customHeight="1">
      <c r="B124" s="372"/>
      <c r="C124" s="346" t="s">
        <v>1006</v>
      </c>
      <c r="D124" s="346"/>
      <c r="E124" s="346"/>
      <c r="F124" s="347" t="s">
        <v>1007</v>
      </c>
      <c r="G124" s="348"/>
      <c r="H124" s="346"/>
      <c r="I124" s="346"/>
      <c r="J124" s="346" t="s">
        <v>1008</v>
      </c>
      <c r="K124" s="373"/>
    </row>
    <row r="125" spans="2:11" s="1" customFormat="1" ht="5.25" customHeight="1">
      <c r="B125" s="374"/>
      <c r="C125" s="349"/>
      <c r="D125" s="349"/>
      <c r="E125" s="349"/>
      <c r="F125" s="349"/>
      <c r="G125" s="375"/>
      <c r="H125" s="349"/>
      <c r="I125" s="349"/>
      <c r="J125" s="349"/>
      <c r="K125" s="376"/>
    </row>
    <row r="126" spans="2:11" s="1" customFormat="1" ht="15" customHeight="1">
      <c r="B126" s="374"/>
      <c r="C126" s="329" t="s">
        <v>1012</v>
      </c>
      <c r="D126" s="351"/>
      <c r="E126" s="351"/>
      <c r="F126" s="352" t="s">
        <v>1009</v>
      </c>
      <c r="G126" s="329"/>
      <c r="H126" s="329" t="s">
        <v>1049</v>
      </c>
      <c r="I126" s="329" t="s">
        <v>1011</v>
      </c>
      <c r="J126" s="329">
        <v>120</v>
      </c>
      <c r="K126" s="377"/>
    </row>
    <row r="127" spans="2:11" s="1" customFormat="1" ht="15" customHeight="1">
      <c r="B127" s="374"/>
      <c r="C127" s="329" t="s">
        <v>1058</v>
      </c>
      <c r="D127" s="329"/>
      <c r="E127" s="329"/>
      <c r="F127" s="352" t="s">
        <v>1009</v>
      </c>
      <c r="G127" s="329"/>
      <c r="H127" s="329" t="s">
        <v>1059</v>
      </c>
      <c r="I127" s="329" t="s">
        <v>1011</v>
      </c>
      <c r="J127" s="329" t="s">
        <v>1060</v>
      </c>
      <c r="K127" s="377"/>
    </row>
    <row r="128" spans="2:11" s="1" customFormat="1" ht="15" customHeight="1">
      <c r="B128" s="374"/>
      <c r="C128" s="329" t="s">
        <v>957</v>
      </c>
      <c r="D128" s="329"/>
      <c r="E128" s="329"/>
      <c r="F128" s="352" t="s">
        <v>1009</v>
      </c>
      <c r="G128" s="329"/>
      <c r="H128" s="329" t="s">
        <v>1061</v>
      </c>
      <c r="I128" s="329" t="s">
        <v>1011</v>
      </c>
      <c r="J128" s="329" t="s">
        <v>1060</v>
      </c>
      <c r="K128" s="377"/>
    </row>
    <row r="129" spans="2:11" s="1" customFormat="1" ht="15" customHeight="1">
      <c r="B129" s="374"/>
      <c r="C129" s="329" t="s">
        <v>1020</v>
      </c>
      <c r="D129" s="329"/>
      <c r="E129" s="329"/>
      <c r="F129" s="352" t="s">
        <v>1015</v>
      </c>
      <c r="G129" s="329"/>
      <c r="H129" s="329" t="s">
        <v>1021</v>
      </c>
      <c r="I129" s="329" t="s">
        <v>1011</v>
      </c>
      <c r="J129" s="329">
        <v>15</v>
      </c>
      <c r="K129" s="377"/>
    </row>
    <row r="130" spans="2:11" s="1" customFormat="1" ht="15" customHeight="1">
      <c r="B130" s="374"/>
      <c r="C130" s="355" t="s">
        <v>1022</v>
      </c>
      <c r="D130" s="355"/>
      <c r="E130" s="355"/>
      <c r="F130" s="356" t="s">
        <v>1015</v>
      </c>
      <c r="G130" s="355"/>
      <c r="H130" s="355" t="s">
        <v>1023</v>
      </c>
      <c r="I130" s="355" t="s">
        <v>1011</v>
      </c>
      <c r="J130" s="355">
        <v>15</v>
      </c>
      <c r="K130" s="377"/>
    </row>
    <row r="131" spans="2:11" s="1" customFormat="1" ht="15" customHeight="1">
      <c r="B131" s="374"/>
      <c r="C131" s="355" t="s">
        <v>1024</v>
      </c>
      <c r="D131" s="355"/>
      <c r="E131" s="355"/>
      <c r="F131" s="356" t="s">
        <v>1015</v>
      </c>
      <c r="G131" s="355"/>
      <c r="H131" s="355" t="s">
        <v>1025</v>
      </c>
      <c r="I131" s="355" t="s">
        <v>1011</v>
      </c>
      <c r="J131" s="355">
        <v>20</v>
      </c>
      <c r="K131" s="377"/>
    </row>
    <row r="132" spans="2:11" s="1" customFormat="1" ht="15" customHeight="1">
      <c r="B132" s="374"/>
      <c r="C132" s="355" t="s">
        <v>1026</v>
      </c>
      <c r="D132" s="355"/>
      <c r="E132" s="355"/>
      <c r="F132" s="356" t="s">
        <v>1015</v>
      </c>
      <c r="G132" s="355"/>
      <c r="H132" s="355" t="s">
        <v>1027</v>
      </c>
      <c r="I132" s="355" t="s">
        <v>1011</v>
      </c>
      <c r="J132" s="355">
        <v>20</v>
      </c>
      <c r="K132" s="377"/>
    </row>
    <row r="133" spans="2:11" s="1" customFormat="1" ht="15" customHeight="1">
      <c r="B133" s="374"/>
      <c r="C133" s="329" t="s">
        <v>1014</v>
      </c>
      <c r="D133" s="329"/>
      <c r="E133" s="329"/>
      <c r="F133" s="352" t="s">
        <v>1015</v>
      </c>
      <c r="G133" s="329"/>
      <c r="H133" s="329" t="s">
        <v>1049</v>
      </c>
      <c r="I133" s="329" t="s">
        <v>1011</v>
      </c>
      <c r="J133" s="329">
        <v>50</v>
      </c>
      <c r="K133" s="377"/>
    </row>
    <row r="134" spans="2:11" s="1" customFormat="1" ht="15" customHeight="1">
      <c r="B134" s="374"/>
      <c r="C134" s="329" t="s">
        <v>1028</v>
      </c>
      <c r="D134" s="329"/>
      <c r="E134" s="329"/>
      <c r="F134" s="352" t="s">
        <v>1015</v>
      </c>
      <c r="G134" s="329"/>
      <c r="H134" s="329" t="s">
        <v>1049</v>
      </c>
      <c r="I134" s="329" t="s">
        <v>1011</v>
      </c>
      <c r="J134" s="329">
        <v>50</v>
      </c>
      <c r="K134" s="377"/>
    </row>
    <row r="135" spans="2:11" s="1" customFormat="1" ht="15" customHeight="1">
      <c r="B135" s="374"/>
      <c r="C135" s="329" t="s">
        <v>1034</v>
      </c>
      <c r="D135" s="329"/>
      <c r="E135" s="329"/>
      <c r="F135" s="352" t="s">
        <v>1015</v>
      </c>
      <c r="G135" s="329"/>
      <c r="H135" s="329" t="s">
        <v>1049</v>
      </c>
      <c r="I135" s="329" t="s">
        <v>1011</v>
      </c>
      <c r="J135" s="329">
        <v>50</v>
      </c>
      <c r="K135" s="377"/>
    </row>
    <row r="136" spans="2:11" s="1" customFormat="1" ht="15" customHeight="1">
      <c r="B136" s="374"/>
      <c r="C136" s="329" t="s">
        <v>1036</v>
      </c>
      <c r="D136" s="329"/>
      <c r="E136" s="329"/>
      <c r="F136" s="352" t="s">
        <v>1015</v>
      </c>
      <c r="G136" s="329"/>
      <c r="H136" s="329" t="s">
        <v>1049</v>
      </c>
      <c r="I136" s="329" t="s">
        <v>1011</v>
      </c>
      <c r="J136" s="329">
        <v>50</v>
      </c>
      <c r="K136" s="377"/>
    </row>
    <row r="137" spans="2:11" s="1" customFormat="1" ht="15" customHeight="1">
      <c r="B137" s="374"/>
      <c r="C137" s="329" t="s">
        <v>1037</v>
      </c>
      <c r="D137" s="329"/>
      <c r="E137" s="329"/>
      <c r="F137" s="352" t="s">
        <v>1015</v>
      </c>
      <c r="G137" s="329"/>
      <c r="H137" s="329" t="s">
        <v>1062</v>
      </c>
      <c r="I137" s="329" t="s">
        <v>1011</v>
      </c>
      <c r="J137" s="329">
        <v>255</v>
      </c>
      <c r="K137" s="377"/>
    </row>
    <row r="138" spans="2:11" s="1" customFormat="1" ht="15" customHeight="1">
      <c r="B138" s="374"/>
      <c r="C138" s="329" t="s">
        <v>1039</v>
      </c>
      <c r="D138" s="329"/>
      <c r="E138" s="329"/>
      <c r="F138" s="352" t="s">
        <v>1009</v>
      </c>
      <c r="G138" s="329"/>
      <c r="H138" s="329" t="s">
        <v>1063</v>
      </c>
      <c r="I138" s="329" t="s">
        <v>1041</v>
      </c>
      <c r="J138" s="329"/>
      <c r="K138" s="377"/>
    </row>
    <row r="139" spans="2:11" s="1" customFormat="1" ht="15" customHeight="1">
      <c r="B139" s="374"/>
      <c r="C139" s="329" t="s">
        <v>1042</v>
      </c>
      <c r="D139" s="329"/>
      <c r="E139" s="329"/>
      <c r="F139" s="352" t="s">
        <v>1009</v>
      </c>
      <c r="G139" s="329"/>
      <c r="H139" s="329" t="s">
        <v>1064</v>
      </c>
      <c r="I139" s="329" t="s">
        <v>1044</v>
      </c>
      <c r="J139" s="329"/>
      <c r="K139" s="377"/>
    </row>
    <row r="140" spans="2:11" s="1" customFormat="1" ht="15" customHeight="1">
      <c r="B140" s="374"/>
      <c r="C140" s="329" t="s">
        <v>1045</v>
      </c>
      <c r="D140" s="329"/>
      <c r="E140" s="329"/>
      <c r="F140" s="352" t="s">
        <v>1009</v>
      </c>
      <c r="G140" s="329"/>
      <c r="H140" s="329" t="s">
        <v>1045</v>
      </c>
      <c r="I140" s="329" t="s">
        <v>1044</v>
      </c>
      <c r="J140" s="329"/>
      <c r="K140" s="377"/>
    </row>
    <row r="141" spans="2:11" s="1" customFormat="1" ht="15" customHeight="1">
      <c r="B141" s="374"/>
      <c r="C141" s="329" t="s">
        <v>38</v>
      </c>
      <c r="D141" s="329"/>
      <c r="E141" s="329"/>
      <c r="F141" s="352" t="s">
        <v>1009</v>
      </c>
      <c r="G141" s="329"/>
      <c r="H141" s="329" t="s">
        <v>1065</v>
      </c>
      <c r="I141" s="329" t="s">
        <v>1044</v>
      </c>
      <c r="J141" s="329"/>
      <c r="K141" s="377"/>
    </row>
    <row r="142" spans="2:11" s="1" customFormat="1" ht="15" customHeight="1">
      <c r="B142" s="374"/>
      <c r="C142" s="329" t="s">
        <v>1066</v>
      </c>
      <c r="D142" s="329"/>
      <c r="E142" s="329"/>
      <c r="F142" s="352" t="s">
        <v>1009</v>
      </c>
      <c r="G142" s="329"/>
      <c r="H142" s="329" t="s">
        <v>1067</v>
      </c>
      <c r="I142" s="329" t="s">
        <v>1044</v>
      </c>
      <c r="J142" s="329"/>
      <c r="K142" s="377"/>
    </row>
    <row r="143" spans="2:11" s="1" customFormat="1" ht="15" customHeight="1">
      <c r="B143" s="378"/>
      <c r="C143" s="379"/>
      <c r="D143" s="379"/>
      <c r="E143" s="379"/>
      <c r="F143" s="379"/>
      <c r="G143" s="379"/>
      <c r="H143" s="379"/>
      <c r="I143" s="379"/>
      <c r="J143" s="379"/>
      <c r="K143" s="380"/>
    </row>
    <row r="144" spans="2:11" s="1" customFormat="1" ht="18.75" customHeight="1">
      <c r="B144" s="365"/>
      <c r="C144" s="365"/>
      <c r="D144" s="365"/>
      <c r="E144" s="365"/>
      <c r="F144" s="366"/>
      <c r="G144" s="365"/>
      <c r="H144" s="365"/>
      <c r="I144" s="365"/>
      <c r="J144" s="365"/>
      <c r="K144" s="365"/>
    </row>
    <row r="145" spans="2:11" s="1" customFormat="1" ht="18.75" customHeight="1"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</row>
    <row r="146" spans="2:11" s="1" customFormat="1" ht="7.5" customHeight="1">
      <c r="B146" s="338"/>
      <c r="C146" s="339"/>
      <c r="D146" s="339"/>
      <c r="E146" s="339"/>
      <c r="F146" s="339"/>
      <c r="G146" s="339"/>
      <c r="H146" s="339"/>
      <c r="I146" s="339"/>
      <c r="J146" s="339"/>
      <c r="K146" s="340"/>
    </row>
    <row r="147" spans="2:11" s="1" customFormat="1" ht="45" customHeight="1">
      <c r="B147" s="341"/>
      <c r="C147" s="342" t="s">
        <v>1068</v>
      </c>
      <c r="D147" s="342"/>
      <c r="E147" s="342"/>
      <c r="F147" s="342"/>
      <c r="G147" s="342"/>
      <c r="H147" s="342"/>
      <c r="I147" s="342"/>
      <c r="J147" s="342"/>
      <c r="K147" s="343"/>
    </row>
    <row r="148" spans="2:11" s="1" customFormat="1" ht="17.25" customHeight="1">
      <c r="B148" s="341"/>
      <c r="C148" s="344" t="s">
        <v>1003</v>
      </c>
      <c r="D148" s="344"/>
      <c r="E148" s="344"/>
      <c r="F148" s="344" t="s">
        <v>1004</v>
      </c>
      <c r="G148" s="345"/>
      <c r="H148" s="344" t="s">
        <v>54</v>
      </c>
      <c r="I148" s="344" t="s">
        <v>57</v>
      </c>
      <c r="J148" s="344" t="s">
        <v>1005</v>
      </c>
      <c r="K148" s="343"/>
    </row>
    <row r="149" spans="2:11" s="1" customFormat="1" ht="17.25" customHeight="1">
      <c r="B149" s="341"/>
      <c r="C149" s="346" t="s">
        <v>1006</v>
      </c>
      <c r="D149" s="346"/>
      <c r="E149" s="346"/>
      <c r="F149" s="347" t="s">
        <v>1007</v>
      </c>
      <c r="G149" s="348"/>
      <c r="H149" s="346"/>
      <c r="I149" s="346"/>
      <c r="J149" s="346" t="s">
        <v>1008</v>
      </c>
      <c r="K149" s="343"/>
    </row>
    <row r="150" spans="2:11" s="1" customFormat="1" ht="5.25" customHeight="1">
      <c r="B150" s="354"/>
      <c r="C150" s="349"/>
      <c r="D150" s="349"/>
      <c r="E150" s="349"/>
      <c r="F150" s="349"/>
      <c r="G150" s="350"/>
      <c r="H150" s="349"/>
      <c r="I150" s="349"/>
      <c r="J150" s="349"/>
      <c r="K150" s="377"/>
    </row>
    <row r="151" spans="2:11" s="1" customFormat="1" ht="15" customHeight="1">
      <c r="B151" s="354"/>
      <c r="C151" s="381" t="s">
        <v>1012</v>
      </c>
      <c r="D151" s="329"/>
      <c r="E151" s="329"/>
      <c r="F151" s="382" t="s">
        <v>1009</v>
      </c>
      <c r="G151" s="329"/>
      <c r="H151" s="381" t="s">
        <v>1049</v>
      </c>
      <c r="I151" s="381" t="s">
        <v>1011</v>
      </c>
      <c r="J151" s="381">
        <v>120</v>
      </c>
      <c r="K151" s="377"/>
    </row>
    <row r="152" spans="2:11" s="1" customFormat="1" ht="15" customHeight="1">
      <c r="B152" s="354"/>
      <c r="C152" s="381" t="s">
        <v>1058</v>
      </c>
      <c r="D152" s="329"/>
      <c r="E152" s="329"/>
      <c r="F152" s="382" t="s">
        <v>1009</v>
      </c>
      <c r="G152" s="329"/>
      <c r="H152" s="381" t="s">
        <v>1069</v>
      </c>
      <c r="I152" s="381" t="s">
        <v>1011</v>
      </c>
      <c r="J152" s="381" t="s">
        <v>1060</v>
      </c>
      <c r="K152" s="377"/>
    </row>
    <row r="153" spans="2:11" s="1" customFormat="1" ht="15" customHeight="1">
      <c r="B153" s="354"/>
      <c r="C153" s="381" t="s">
        <v>957</v>
      </c>
      <c r="D153" s="329"/>
      <c r="E153" s="329"/>
      <c r="F153" s="382" t="s">
        <v>1009</v>
      </c>
      <c r="G153" s="329"/>
      <c r="H153" s="381" t="s">
        <v>1070</v>
      </c>
      <c r="I153" s="381" t="s">
        <v>1011</v>
      </c>
      <c r="J153" s="381" t="s">
        <v>1060</v>
      </c>
      <c r="K153" s="377"/>
    </row>
    <row r="154" spans="2:11" s="1" customFormat="1" ht="15" customHeight="1">
      <c r="B154" s="354"/>
      <c r="C154" s="381" t="s">
        <v>1014</v>
      </c>
      <c r="D154" s="329"/>
      <c r="E154" s="329"/>
      <c r="F154" s="382" t="s">
        <v>1015</v>
      </c>
      <c r="G154" s="329"/>
      <c r="H154" s="381" t="s">
        <v>1049</v>
      </c>
      <c r="I154" s="381" t="s">
        <v>1011</v>
      </c>
      <c r="J154" s="381">
        <v>50</v>
      </c>
      <c r="K154" s="377"/>
    </row>
    <row r="155" spans="2:11" s="1" customFormat="1" ht="15" customHeight="1">
      <c r="B155" s="354"/>
      <c r="C155" s="381" t="s">
        <v>1017</v>
      </c>
      <c r="D155" s="329"/>
      <c r="E155" s="329"/>
      <c r="F155" s="382" t="s">
        <v>1009</v>
      </c>
      <c r="G155" s="329"/>
      <c r="H155" s="381" t="s">
        <v>1049</v>
      </c>
      <c r="I155" s="381" t="s">
        <v>1019</v>
      </c>
      <c r="J155" s="381"/>
      <c r="K155" s="377"/>
    </row>
    <row r="156" spans="2:11" s="1" customFormat="1" ht="15" customHeight="1">
      <c r="B156" s="354"/>
      <c r="C156" s="381" t="s">
        <v>1028</v>
      </c>
      <c r="D156" s="329"/>
      <c r="E156" s="329"/>
      <c r="F156" s="382" t="s">
        <v>1015</v>
      </c>
      <c r="G156" s="329"/>
      <c r="H156" s="381" t="s">
        <v>1049</v>
      </c>
      <c r="I156" s="381" t="s">
        <v>1011</v>
      </c>
      <c r="J156" s="381">
        <v>50</v>
      </c>
      <c r="K156" s="377"/>
    </row>
    <row r="157" spans="2:11" s="1" customFormat="1" ht="15" customHeight="1">
      <c r="B157" s="354"/>
      <c r="C157" s="381" t="s">
        <v>1036</v>
      </c>
      <c r="D157" s="329"/>
      <c r="E157" s="329"/>
      <c r="F157" s="382" t="s">
        <v>1015</v>
      </c>
      <c r="G157" s="329"/>
      <c r="H157" s="381" t="s">
        <v>1049</v>
      </c>
      <c r="I157" s="381" t="s">
        <v>1011</v>
      </c>
      <c r="J157" s="381">
        <v>50</v>
      </c>
      <c r="K157" s="377"/>
    </row>
    <row r="158" spans="2:11" s="1" customFormat="1" ht="15" customHeight="1">
      <c r="B158" s="354"/>
      <c r="C158" s="381" t="s">
        <v>1034</v>
      </c>
      <c r="D158" s="329"/>
      <c r="E158" s="329"/>
      <c r="F158" s="382" t="s">
        <v>1015</v>
      </c>
      <c r="G158" s="329"/>
      <c r="H158" s="381" t="s">
        <v>1049</v>
      </c>
      <c r="I158" s="381" t="s">
        <v>1011</v>
      </c>
      <c r="J158" s="381">
        <v>50</v>
      </c>
      <c r="K158" s="377"/>
    </row>
    <row r="159" spans="2:11" s="1" customFormat="1" ht="15" customHeight="1">
      <c r="B159" s="354"/>
      <c r="C159" s="381" t="s">
        <v>94</v>
      </c>
      <c r="D159" s="329"/>
      <c r="E159" s="329"/>
      <c r="F159" s="382" t="s">
        <v>1009</v>
      </c>
      <c r="G159" s="329"/>
      <c r="H159" s="381" t="s">
        <v>1071</v>
      </c>
      <c r="I159" s="381" t="s">
        <v>1011</v>
      </c>
      <c r="J159" s="381" t="s">
        <v>1072</v>
      </c>
      <c r="K159" s="377"/>
    </row>
    <row r="160" spans="2:11" s="1" customFormat="1" ht="15" customHeight="1">
      <c r="B160" s="354"/>
      <c r="C160" s="381" t="s">
        <v>1073</v>
      </c>
      <c r="D160" s="329"/>
      <c r="E160" s="329"/>
      <c r="F160" s="382" t="s">
        <v>1009</v>
      </c>
      <c r="G160" s="329"/>
      <c r="H160" s="381" t="s">
        <v>1074</v>
      </c>
      <c r="I160" s="381" t="s">
        <v>1044</v>
      </c>
      <c r="J160" s="381"/>
      <c r="K160" s="377"/>
    </row>
    <row r="161" spans="2:11" s="1" customFormat="1" ht="15" customHeight="1">
      <c r="B161" s="383"/>
      <c r="C161" s="363"/>
      <c r="D161" s="363"/>
      <c r="E161" s="363"/>
      <c r="F161" s="363"/>
      <c r="G161" s="363"/>
      <c r="H161" s="363"/>
      <c r="I161" s="363"/>
      <c r="J161" s="363"/>
      <c r="K161" s="384"/>
    </row>
    <row r="162" spans="2:11" s="1" customFormat="1" ht="18.75" customHeight="1">
      <c r="B162" s="365"/>
      <c r="C162" s="375"/>
      <c r="D162" s="375"/>
      <c r="E162" s="375"/>
      <c r="F162" s="385"/>
      <c r="G162" s="375"/>
      <c r="H162" s="375"/>
      <c r="I162" s="375"/>
      <c r="J162" s="375"/>
      <c r="K162" s="365"/>
    </row>
    <row r="163" spans="2:11" s="1" customFormat="1" ht="18.75" customHeight="1"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</row>
    <row r="164" spans="2:11" s="1" customFormat="1" ht="7.5" customHeight="1">
      <c r="B164" s="316"/>
      <c r="C164" s="317"/>
      <c r="D164" s="317"/>
      <c r="E164" s="317"/>
      <c r="F164" s="317"/>
      <c r="G164" s="317"/>
      <c r="H164" s="317"/>
      <c r="I164" s="317"/>
      <c r="J164" s="317"/>
      <c r="K164" s="318"/>
    </row>
    <row r="165" spans="2:11" s="1" customFormat="1" ht="45" customHeight="1">
      <c r="B165" s="319"/>
      <c r="C165" s="320" t="s">
        <v>1075</v>
      </c>
      <c r="D165" s="320"/>
      <c r="E165" s="320"/>
      <c r="F165" s="320"/>
      <c r="G165" s="320"/>
      <c r="H165" s="320"/>
      <c r="I165" s="320"/>
      <c r="J165" s="320"/>
      <c r="K165" s="321"/>
    </row>
    <row r="166" spans="2:11" s="1" customFormat="1" ht="17.25" customHeight="1">
      <c r="B166" s="319"/>
      <c r="C166" s="344" t="s">
        <v>1003</v>
      </c>
      <c r="D166" s="344"/>
      <c r="E166" s="344"/>
      <c r="F166" s="344" t="s">
        <v>1004</v>
      </c>
      <c r="G166" s="386"/>
      <c r="H166" s="387" t="s">
        <v>54</v>
      </c>
      <c r="I166" s="387" t="s">
        <v>57</v>
      </c>
      <c r="J166" s="344" t="s">
        <v>1005</v>
      </c>
      <c r="K166" s="321"/>
    </row>
    <row r="167" spans="2:11" s="1" customFormat="1" ht="17.25" customHeight="1">
      <c r="B167" s="322"/>
      <c r="C167" s="346" t="s">
        <v>1006</v>
      </c>
      <c r="D167" s="346"/>
      <c r="E167" s="346"/>
      <c r="F167" s="347" t="s">
        <v>1007</v>
      </c>
      <c r="G167" s="388"/>
      <c r="H167" s="389"/>
      <c r="I167" s="389"/>
      <c r="J167" s="346" t="s">
        <v>1008</v>
      </c>
      <c r="K167" s="324"/>
    </row>
    <row r="168" spans="2:11" s="1" customFormat="1" ht="5.25" customHeight="1">
      <c r="B168" s="354"/>
      <c r="C168" s="349"/>
      <c r="D168" s="349"/>
      <c r="E168" s="349"/>
      <c r="F168" s="349"/>
      <c r="G168" s="350"/>
      <c r="H168" s="349"/>
      <c r="I168" s="349"/>
      <c r="J168" s="349"/>
      <c r="K168" s="377"/>
    </row>
    <row r="169" spans="2:11" s="1" customFormat="1" ht="15" customHeight="1">
      <c r="B169" s="354"/>
      <c r="C169" s="329" t="s">
        <v>1012</v>
      </c>
      <c r="D169" s="329"/>
      <c r="E169" s="329"/>
      <c r="F169" s="352" t="s">
        <v>1009</v>
      </c>
      <c r="G169" s="329"/>
      <c r="H169" s="329" t="s">
        <v>1049</v>
      </c>
      <c r="I169" s="329" t="s">
        <v>1011</v>
      </c>
      <c r="J169" s="329">
        <v>120</v>
      </c>
      <c r="K169" s="377"/>
    </row>
    <row r="170" spans="2:11" s="1" customFormat="1" ht="15" customHeight="1">
      <c r="B170" s="354"/>
      <c r="C170" s="329" t="s">
        <v>1058</v>
      </c>
      <c r="D170" s="329"/>
      <c r="E170" s="329"/>
      <c r="F170" s="352" t="s">
        <v>1009</v>
      </c>
      <c r="G170" s="329"/>
      <c r="H170" s="329" t="s">
        <v>1059</v>
      </c>
      <c r="I170" s="329" t="s">
        <v>1011</v>
      </c>
      <c r="J170" s="329" t="s">
        <v>1060</v>
      </c>
      <c r="K170" s="377"/>
    </row>
    <row r="171" spans="2:11" s="1" customFormat="1" ht="15" customHeight="1">
      <c r="B171" s="354"/>
      <c r="C171" s="329" t="s">
        <v>957</v>
      </c>
      <c r="D171" s="329"/>
      <c r="E171" s="329"/>
      <c r="F171" s="352" t="s">
        <v>1009</v>
      </c>
      <c r="G171" s="329"/>
      <c r="H171" s="329" t="s">
        <v>1076</v>
      </c>
      <c r="I171" s="329" t="s">
        <v>1011</v>
      </c>
      <c r="J171" s="329" t="s">
        <v>1060</v>
      </c>
      <c r="K171" s="377"/>
    </row>
    <row r="172" spans="2:11" s="1" customFormat="1" ht="15" customHeight="1">
      <c r="B172" s="354"/>
      <c r="C172" s="329" t="s">
        <v>1014</v>
      </c>
      <c r="D172" s="329"/>
      <c r="E172" s="329"/>
      <c r="F172" s="352" t="s">
        <v>1015</v>
      </c>
      <c r="G172" s="329"/>
      <c r="H172" s="329" t="s">
        <v>1076</v>
      </c>
      <c r="I172" s="329" t="s">
        <v>1011</v>
      </c>
      <c r="J172" s="329">
        <v>50</v>
      </c>
      <c r="K172" s="377"/>
    </row>
    <row r="173" spans="2:11" s="1" customFormat="1" ht="15" customHeight="1">
      <c r="B173" s="354"/>
      <c r="C173" s="329" t="s">
        <v>1017</v>
      </c>
      <c r="D173" s="329"/>
      <c r="E173" s="329"/>
      <c r="F173" s="352" t="s">
        <v>1009</v>
      </c>
      <c r="G173" s="329"/>
      <c r="H173" s="329" t="s">
        <v>1076</v>
      </c>
      <c r="I173" s="329" t="s">
        <v>1019</v>
      </c>
      <c r="J173" s="329"/>
      <c r="K173" s="377"/>
    </row>
    <row r="174" spans="2:11" s="1" customFormat="1" ht="15" customHeight="1">
      <c r="B174" s="354"/>
      <c r="C174" s="329" t="s">
        <v>1028</v>
      </c>
      <c r="D174" s="329"/>
      <c r="E174" s="329"/>
      <c r="F174" s="352" t="s">
        <v>1015</v>
      </c>
      <c r="G174" s="329"/>
      <c r="H174" s="329" t="s">
        <v>1076</v>
      </c>
      <c r="I174" s="329" t="s">
        <v>1011</v>
      </c>
      <c r="J174" s="329">
        <v>50</v>
      </c>
      <c r="K174" s="377"/>
    </row>
    <row r="175" spans="2:11" s="1" customFormat="1" ht="15" customHeight="1">
      <c r="B175" s="354"/>
      <c r="C175" s="329" t="s">
        <v>1036</v>
      </c>
      <c r="D175" s="329"/>
      <c r="E175" s="329"/>
      <c r="F175" s="352" t="s">
        <v>1015</v>
      </c>
      <c r="G175" s="329"/>
      <c r="H175" s="329" t="s">
        <v>1076</v>
      </c>
      <c r="I175" s="329" t="s">
        <v>1011</v>
      </c>
      <c r="J175" s="329">
        <v>50</v>
      </c>
      <c r="K175" s="377"/>
    </row>
    <row r="176" spans="2:11" s="1" customFormat="1" ht="15" customHeight="1">
      <c r="B176" s="354"/>
      <c r="C176" s="329" t="s">
        <v>1034</v>
      </c>
      <c r="D176" s="329"/>
      <c r="E176" s="329"/>
      <c r="F176" s="352" t="s">
        <v>1015</v>
      </c>
      <c r="G176" s="329"/>
      <c r="H176" s="329" t="s">
        <v>1076</v>
      </c>
      <c r="I176" s="329" t="s">
        <v>1011</v>
      </c>
      <c r="J176" s="329">
        <v>50</v>
      </c>
      <c r="K176" s="377"/>
    </row>
    <row r="177" spans="2:11" s="1" customFormat="1" ht="15" customHeight="1">
      <c r="B177" s="354"/>
      <c r="C177" s="329" t="s">
        <v>123</v>
      </c>
      <c r="D177" s="329"/>
      <c r="E177" s="329"/>
      <c r="F177" s="352" t="s">
        <v>1009</v>
      </c>
      <c r="G177" s="329"/>
      <c r="H177" s="329" t="s">
        <v>1077</v>
      </c>
      <c r="I177" s="329" t="s">
        <v>1078</v>
      </c>
      <c r="J177" s="329"/>
      <c r="K177" s="377"/>
    </row>
    <row r="178" spans="2:11" s="1" customFormat="1" ht="15" customHeight="1">
      <c r="B178" s="354"/>
      <c r="C178" s="329" t="s">
        <v>57</v>
      </c>
      <c r="D178" s="329"/>
      <c r="E178" s="329"/>
      <c r="F178" s="352" t="s">
        <v>1009</v>
      </c>
      <c r="G178" s="329"/>
      <c r="H178" s="329" t="s">
        <v>1079</v>
      </c>
      <c r="I178" s="329" t="s">
        <v>1080</v>
      </c>
      <c r="J178" s="329">
        <v>1</v>
      </c>
      <c r="K178" s="377"/>
    </row>
    <row r="179" spans="2:11" s="1" customFormat="1" ht="15" customHeight="1">
      <c r="B179" s="354"/>
      <c r="C179" s="329" t="s">
        <v>53</v>
      </c>
      <c r="D179" s="329"/>
      <c r="E179" s="329"/>
      <c r="F179" s="352" t="s">
        <v>1009</v>
      </c>
      <c r="G179" s="329"/>
      <c r="H179" s="329" t="s">
        <v>1081</v>
      </c>
      <c r="I179" s="329" t="s">
        <v>1011</v>
      </c>
      <c r="J179" s="329">
        <v>20</v>
      </c>
      <c r="K179" s="377"/>
    </row>
    <row r="180" spans="2:11" s="1" customFormat="1" ht="15" customHeight="1">
      <c r="B180" s="354"/>
      <c r="C180" s="329" t="s">
        <v>54</v>
      </c>
      <c r="D180" s="329"/>
      <c r="E180" s="329"/>
      <c r="F180" s="352" t="s">
        <v>1009</v>
      </c>
      <c r="G180" s="329"/>
      <c r="H180" s="329" t="s">
        <v>1082</v>
      </c>
      <c r="I180" s="329" t="s">
        <v>1011</v>
      </c>
      <c r="J180" s="329">
        <v>255</v>
      </c>
      <c r="K180" s="377"/>
    </row>
    <row r="181" spans="2:11" s="1" customFormat="1" ht="15" customHeight="1">
      <c r="B181" s="354"/>
      <c r="C181" s="329" t="s">
        <v>124</v>
      </c>
      <c r="D181" s="329"/>
      <c r="E181" s="329"/>
      <c r="F181" s="352" t="s">
        <v>1009</v>
      </c>
      <c r="G181" s="329"/>
      <c r="H181" s="329" t="s">
        <v>973</v>
      </c>
      <c r="I181" s="329" t="s">
        <v>1011</v>
      </c>
      <c r="J181" s="329">
        <v>10</v>
      </c>
      <c r="K181" s="377"/>
    </row>
    <row r="182" spans="2:11" s="1" customFormat="1" ht="15" customHeight="1">
      <c r="B182" s="354"/>
      <c r="C182" s="329" t="s">
        <v>125</v>
      </c>
      <c r="D182" s="329"/>
      <c r="E182" s="329"/>
      <c r="F182" s="352" t="s">
        <v>1009</v>
      </c>
      <c r="G182" s="329"/>
      <c r="H182" s="329" t="s">
        <v>1083</v>
      </c>
      <c r="I182" s="329" t="s">
        <v>1044</v>
      </c>
      <c r="J182" s="329"/>
      <c r="K182" s="377"/>
    </row>
    <row r="183" spans="2:11" s="1" customFormat="1" ht="15" customHeight="1">
      <c r="B183" s="354"/>
      <c r="C183" s="329" t="s">
        <v>1084</v>
      </c>
      <c r="D183" s="329"/>
      <c r="E183" s="329"/>
      <c r="F183" s="352" t="s">
        <v>1009</v>
      </c>
      <c r="G183" s="329"/>
      <c r="H183" s="329" t="s">
        <v>1085</v>
      </c>
      <c r="I183" s="329" t="s">
        <v>1044</v>
      </c>
      <c r="J183" s="329"/>
      <c r="K183" s="377"/>
    </row>
    <row r="184" spans="2:11" s="1" customFormat="1" ht="15" customHeight="1">
      <c r="B184" s="354"/>
      <c r="C184" s="329" t="s">
        <v>1073</v>
      </c>
      <c r="D184" s="329"/>
      <c r="E184" s="329"/>
      <c r="F184" s="352" t="s">
        <v>1009</v>
      </c>
      <c r="G184" s="329"/>
      <c r="H184" s="329" t="s">
        <v>1086</v>
      </c>
      <c r="I184" s="329" t="s">
        <v>1044</v>
      </c>
      <c r="J184" s="329"/>
      <c r="K184" s="377"/>
    </row>
    <row r="185" spans="2:11" s="1" customFormat="1" ht="15" customHeight="1">
      <c r="B185" s="354"/>
      <c r="C185" s="329" t="s">
        <v>127</v>
      </c>
      <c r="D185" s="329"/>
      <c r="E185" s="329"/>
      <c r="F185" s="352" t="s">
        <v>1015</v>
      </c>
      <c r="G185" s="329"/>
      <c r="H185" s="329" t="s">
        <v>1087</v>
      </c>
      <c r="I185" s="329" t="s">
        <v>1011</v>
      </c>
      <c r="J185" s="329">
        <v>50</v>
      </c>
      <c r="K185" s="377"/>
    </row>
    <row r="186" spans="2:11" s="1" customFormat="1" ht="15" customHeight="1">
      <c r="B186" s="354"/>
      <c r="C186" s="329" t="s">
        <v>1088</v>
      </c>
      <c r="D186" s="329"/>
      <c r="E186" s="329"/>
      <c r="F186" s="352" t="s">
        <v>1015</v>
      </c>
      <c r="G186" s="329"/>
      <c r="H186" s="329" t="s">
        <v>1089</v>
      </c>
      <c r="I186" s="329" t="s">
        <v>1090</v>
      </c>
      <c r="J186" s="329"/>
      <c r="K186" s="377"/>
    </row>
    <row r="187" spans="2:11" s="1" customFormat="1" ht="15" customHeight="1">
      <c r="B187" s="354"/>
      <c r="C187" s="329" t="s">
        <v>1091</v>
      </c>
      <c r="D187" s="329"/>
      <c r="E187" s="329"/>
      <c r="F187" s="352" t="s">
        <v>1015</v>
      </c>
      <c r="G187" s="329"/>
      <c r="H187" s="329" t="s">
        <v>1092</v>
      </c>
      <c r="I187" s="329" t="s">
        <v>1090</v>
      </c>
      <c r="J187" s="329"/>
      <c r="K187" s="377"/>
    </row>
    <row r="188" spans="2:11" s="1" customFormat="1" ht="15" customHeight="1">
      <c r="B188" s="354"/>
      <c r="C188" s="329" t="s">
        <v>1093</v>
      </c>
      <c r="D188" s="329"/>
      <c r="E188" s="329"/>
      <c r="F188" s="352" t="s">
        <v>1015</v>
      </c>
      <c r="G188" s="329"/>
      <c r="H188" s="329" t="s">
        <v>1094</v>
      </c>
      <c r="I188" s="329" t="s">
        <v>1090</v>
      </c>
      <c r="J188" s="329"/>
      <c r="K188" s="377"/>
    </row>
    <row r="189" spans="2:11" s="1" customFormat="1" ht="15" customHeight="1">
      <c r="B189" s="354"/>
      <c r="C189" s="390" t="s">
        <v>1095</v>
      </c>
      <c r="D189" s="329"/>
      <c r="E189" s="329"/>
      <c r="F189" s="352" t="s">
        <v>1015</v>
      </c>
      <c r="G189" s="329"/>
      <c r="H189" s="329" t="s">
        <v>1096</v>
      </c>
      <c r="I189" s="329" t="s">
        <v>1097</v>
      </c>
      <c r="J189" s="391" t="s">
        <v>1098</v>
      </c>
      <c r="K189" s="377"/>
    </row>
    <row r="190" spans="2:11" s="1" customFormat="1" ht="15" customHeight="1">
      <c r="B190" s="354"/>
      <c r="C190" s="390" t="s">
        <v>42</v>
      </c>
      <c r="D190" s="329"/>
      <c r="E190" s="329"/>
      <c r="F190" s="352" t="s">
        <v>1009</v>
      </c>
      <c r="G190" s="329"/>
      <c r="H190" s="326" t="s">
        <v>1099</v>
      </c>
      <c r="I190" s="329" t="s">
        <v>1100</v>
      </c>
      <c r="J190" s="329"/>
      <c r="K190" s="377"/>
    </row>
    <row r="191" spans="2:11" s="1" customFormat="1" ht="15" customHeight="1">
      <c r="B191" s="354"/>
      <c r="C191" s="390" t="s">
        <v>1101</v>
      </c>
      <c r="D191" s="329"/>
      <c r="E191" s="329"/>
      <c r="F191" s="352" t="s">
        <v>1009</v>
      </c>
      <c r="G191" s="329"/>
      <c r="H191" s="329" t="s">
        <v>1102</v>
      </c>
      <c r="I191" s="329" t="s">
        <v>1044</v>
      </c>
      <c r="J191" s="329"/>
      <c r="K191" s="377"/>
    </row>
    <row r="192" spans="2:11" s="1" customFormat="1" ht="15" customHeight="1">
      <c r="B192" s="354"/>
      <c r="C192" s="390" t="s">
        <v>1103</v>
      </c>
      <c r="D192" s="329"/>
      <c r="E192" s="329"/>
      <c r="F192" s="352" t="s">
        <v>1009</v>
      </c>
      <c r="G192" s="329"/>
      <c r="H192" s="329" t="s">
        <v>1104</v>
      </c>
      <c r="I192" s="329" t="s">
        <v>1044</v>
      </c>
      <c r="J192" s="329"/>
      <c r="K192" s="377"/>
    </row>
    <row r="193" spans="2:11" s="1" customFormat="1" ht="15" customHeight="1">
      <c r="B193" s="354"/>
      <c r="C193" s="390" t="s">
        <v>1105</v>
      </c>
      <c r="D193" s="329"/>
      <c r="E193" s="329"/>
      <c r="F193" s="352" t="s">
        <v>1015</v>
      </c>
      <c r="G193" s="329"/>
      <c r="H193" s="329" t="s">
        <v>1106</v>
      </c>
      <c r="I193" s="329" t="s">
        <v>1044</v>
      </c>
      <c r="J193" s="329"/>
      <c r="K193" s="377"/>
    </row>
    <row r="194" spans="2:11" s="1" customFormat="1" ht="15" customHeight="1">
      <c r="B194" s="383"/>
      <c r="C194" s="392"/>
      <c r="D194" s="363"/>
      <c r="E194" s="363"/>
      <c r="F194" s="363"/>
      <c r="G194" s="363"/>
      <c r="H194" s="363"/>
      <c r="I194" s="363"/>
      <c r="J194" s="363"/>
      <c r="K194" s="384"/>
    </row>
    <row r="195" spans="2:11" s="1" customFormat="1" ht="18.75" customHeight="1">
      <c r="B195" s="365"/>
      <c r="C195" s="375"/>
      <c r="D195" s="375"/>
      <c r="E195" s="375"/>
      <c r="F195" s="385"/>
      <c r="G195" s="375"/>
      <c r="H195" s="375"/>
      <c r="I195" s="375"/>
      <c r="J195" s="375"/>
      <c r="K195" s="365"/>
    </row>
    <row r="196" spans="2:11" s="1" customFormat="1" ht="18.75" customHeight="1">
      <c r="B196" s="365"/>
      <c r="C196" s="375"/>
      <c r="D196" s="375"/>
      <c r="E196" s="375"/>
      <c r="F196" s="385"/>
      <c r="G196" s="375"/>
      <c r="H196" s="375"/>
      <c r="I196" s="375"/>
      <c r="J196" s="375"/>
      <c r="K196" s="365"/>
    </row>
    <row r="197" spans="2:11" s="1" customFormat="1" ht="18.75" customHeight="1">
      <c r="B197" s="337"/>
      <c r="C197" s="337"/>
      <c r="D197" s="337"/>
      <c r="E197" s="337"/>
      <c r="F197" s="337"/>
      <c r="G197" s="337"/>
      <c r="H197" s="337"/>
      <c r="I197" s="337"/>
      <c r="J197" s="337"/>
      <c r="K197" s="337"/>
    </row>
    <row r="198" spans="2:11" s="1" customFormat="1" ht="13.5">
      <c r="B198" s="316"/>
      <c r="C198" s="317"/>
      <c r="D198" s="317"/>
      <c r="E198" s="317"/>
      <c r="F198" s="317"/>
      <c r="G198" s="317"/>
      <c r="H198" s="317"/>
      <c r="I198" s="317"/>
      <c r="J198" s="317"/>
      <c r="K198" s="318"/>
    </row>
    <row r="199" spans="2:11" s="1" customFormat="1" ht="21">
      <c r="B199" s="319"/>
      <c r="C199" s="320" t="s">
        <v>1107</v>
      </c>
      <c r="D199" s="320"/>
      <c r="E199" s="320"/>
      <c r="F199" s="320"/>
      <c r="G199" s="320"/>
      <c r="H199" s="320"/>
      <c r="I199" s="320"/>
      <c r="J199" s="320"/>
      <c r="K199" s="321"/>
    </row>
    <row r="200" spans="2:11" s="1" customFormat="1" ht="25.5" customHeight="1">
      <c r="B200" s="319"/>
      <c r="C200" s="393" t="s">
        <v>1108</v>
      </c>
      <c r="D200" s="393"/>
      <c r="E200" s="393"/>
      <c r="F200" s="393" t="s">
        <v>1109</v>
      </c>
      <c r="G200" s="394"/>
      <c r="H200" s="393" t="s">
        <v>1110</v>
      </c>
      <c r="I200" s="393"/>
      <c r="J200" s="393"/>
      <c r="K200" s="321"/>
    </row>
    <row r="201" spans="2:11" s="1" customFormat="1" ht="5.25" customHeight="1">
      <c r="B201" s="354"/>
      <c r="C201" s="349"/>
      <c r="D201" s="349"/>
      <c r="E201" s="349"/>
      <c r="F201" s="349"/>
      <c r="G201" s="375"/>
      <c r="H201" s="349"/>
      <c r="I201" s="349"/>
      <c r="J201" s="349"/>
      <c r="K201" s="377"/>
    </row>
    <row r="202" spans="2:11" s="1" customFormat="1" ht="15" customHeight="1">
      <c r="B202" s="354"/>
      <c r="C202" s="329" t="s">
        <v>1100</v>
      </c>
      <c r="D202" s="329"/>
      <c r="E202" s="329"/>
      <c r="F202" s="352" t="s">
        <v>43</v>
      </c>
      <c r="G202" s="329"/>
      <c r="H202" s="329" t="s">
        <v>1111</v>
      </c>
      <c r="I202" s="329"/>
      <c r="J202" s="329"/>
      <c r="K202" s="377"/>
    </row>
    <row r="203" spans="2:11" s="1" customFormat="1" ht="15" customHeight="1">
      <c r="B203" s="354"/>
      <c r="C203" s="329"/>
      <c r="D203" s="329"/>
      <c r="E203" s="329"/>
      <c r="F203" s="352" t="s">
        <v>44</v>
      </c>
      <c r="G203" s="329"/>
      <c r="H203" s="329" t="s">
        <v>1112</v>
      </c>
      <c r="I203" s="329"/>
      <c r="J203" s="329"/>
      <c r="K203" s="377"/>
    </row>
    <row r="204" spans="2:11" s="1" customFormat="1" ht="15" customHeight="1">
      <c r="B204" s="354"/>
      <c r="C204" s="329"/>
      <c r="D204" s="329"/>
      <c r="E204" s="329"/>
      <c r="F204" s="352" t="s">
        <v>47</v>
      </c>
      <c r="G204" s="329"/>
      <c r="H204" s="329" t="s">
        <v>1113</v>
      </c>
      <c r="I204" s="329"/>
      <c r="J204" s="329"/>
      <c r="K204" s="377"/>
    </row>
    <row r="205" spans="2:11" s="1" customFormat="1" ht="15" customHeight="1">
      <c r="B205" s="354"/>
      <c r="C205" s="329"/>
      <c r="D205" s="329"/>
      <c r="E205" s="329"/>
      <c r="F205" s="352" t="s">
        <v>45</v>
      </c>
      <c r="G205" s="329"/>
      <c r="H205" s="329" t="s">
        <v>1114</v>
      </c>
      <c r="I205" s="329"/>
      <c r="J205" s="329"/>
      <c r="K205" s="377"/>
    </row>
    <row r="206" spans="2:11" s="1" customFormat="1" ht="15" customHeight="1">
      <c r="B206" s="354"/>
      <c r="C206" s="329"/>
      <c r="D206" s="329"/>
      <c r="E206" s="329"/>
      <c r="F206" s="352" t="s">
        <v>46</v>
      </c>
      <c r="G206" s="329"/>
      <c r="H206" s="329" t="s">
        <v>1115</v>
      </c>
      <c r="I206" s="329"/>
      <c r="J206" s="329"/>
      <c r="K206" s="377"/>
    </row>
    <row r="207" spans="2:11" s="1" customFormat="1" ht="15" customHeight="1">
      <c r="B207" s="354"/>
      <c r="C207" s="329"/>
      <c r="D207" s="329"/>
      <c r="E207" s="329"/>
      <c r="F207" s="352"/>
      <c r="G207" s="329"/>
      <c r="H207" s="329"/>
      <c r="I207" s="329"/>
      <c r="J207" s="329"/>
      <c r="K207" s="377"/>
    </row>
    <row r="208" spans="2:11" s="1" customFormat="1" ht="15" customHeight="1">
      <c r="B208" s="354"/>
      <c r="C208" s="329" t="s">
        <v>1056</v>
      </c>
      <c r="D208" s="329"/>
      <c r="E208" s="329"/>
      <c r="F208" s="352" t="s">
        <v>79</v>
      </c>
      <c r="G208" s="329"/>
      <c r="H208" s="329" t="s">
        <v>1116</v>
      </c>
      <c r="I208" s="329"/>
      <c r="J208" s="329"/>
      <c r="K208" s="377"/>
    </row>
    <row r="209" spans="2:11" s="1" customFormat="1" ht="15" customHeight="1">
      <c r="B209" s="354"/>
      <c r="C209" s="329"/>
      <c r="D209" s="329"/>
      <c r="E209" s="329"/>
      <c r="F209" s="352" t="s">
        <v>952</v>
      </c>
      <c r="G209" s="329"/>
      <c r="H209" s="329" t="s">
        <v>953</v>
      </c>
      <c r="I209" s="329"/>
      <c r="J209" s="329"/>
      <c r="K209" s="377"/>
    </row>
    <row r="210" spans="2:11" s="1" customFormat="1" ht="15" customHeight="1">
      <c r="B210" s="354"/>
      <c r="C210" s="329"/>
      <c r="D210" s="329"/>
      <c r="E210" s="329"/>
      <c r="F210" s="352" t="s">
        <v>950</v>
      </c>
      <c r="G210" s="329"/>
      <c r="H210" s="329" t="s">
        <v>1117</v>
      </c>
      <c r="I210" s="329"/>
      <c r="J210" s="329"/>
      <c r="K210" s="377"/>
    </row>
    <row r="211" spans="2:11" s="1" customFormat="1" ht="15" customHeight="1">
      <c r="B211" s="395"/>
      <c r="C211" s="329"/>
      <c r="D211" s="329"/>
      <c r="E211" s="329"/>
      <c r="F211" s="352" t="s">
        <v>83</v>
      </c>
      <c r="G211" s="390"/>
      <c r="H211" s="381" t="s">
        <v>954</v>
      </c>
      <c r="I211" s="381"/>
      <c r="J211" s="381"/>
      <c r="K211" s="396"/>
    </row>
    <row r="212" spans="2:11" s="1" customFormat="1" ht="15" customHeight="1">
      <c r="B212" s="395"/>
      <c r="C212" s="329"/>
      <c r="D212" s="329"/>
      <c r="E212" s="329"/>
      <c r="F212" s="352" t="s">
        <v>955</v>
      </c>
      <c r="G212" s="390"/>
      <c r="H212" s="381" t="s">
        <v>1118</v>
      </c>
      <c r="I212" s="381"/>
      <c r="J212" s="381"/>
      <c r="K212" s="396"/>
    </row>
    <row r="213" spans="2:11" s="1" customFormat="1" ht="15" customHeight="1">
      <c r="B213" s="395"/>
      <c r="C213" s="329"/>
      <c r="D213" s="329"/>
      <c r="E213" s="329"/>
      <c r="F213" s="352"/>
      <c r="G213" s="390"/>
      <c r="H213" s="381"/>
      <c r="I213" s="381"/>
      <c r="J213" s="381"/>
      <c r="K213" s="396"/>
    </row>
    <row r="214" spans="2:11" s="1" customFormat="1" ht="15" customHeight="1">
      <c r="B214" s="395"/>
      <c r="C214" s="329" t="s">
        <v>1080</v>
      </c>
      <c r="D214" s="329"/>
      <c r="E214" s="329"/>
      <c r="F214" s="352">
        <v>1</v>
      </c>
      <c r="G214" s="390"/>
      <c r="H214" s="381" t="s">
        <v>1119</v>
      </c>
      <c r="I214" s="381"/>
      <c r="J214" s="381"/>
      <c r="K214" s="396"/>
    </row>
    <row r="215" spans="2:11" s="1" customFormat="1" ht="15" customHeight="1">
      <c r="B215" s="395"/>
      <c r="C215" s="329"/>
      <c r="D215" s="329"/>
      <c r="E215" s="329"/>
      <c r="F215" s="352">
        <v>2</v>
      </c>
      <c r="G215" s="390"/>
      <c r="H215" s="381" t="s">
        <v>1120</v>
      </c>
      <c r="I215" s="381"/>
      <c r="J215" s="381"/>
      <c r="K215" s="396"/>
    </row>
    <row r="216" spans="2:11" s="1" customFormat="1" ht="15" customHeight="1">
      <c r="B216" s="395"/>
      <c r="C216" s="329"/>
      <c r="D216" s="329"/>
      <c r="E216" s="329"/>
      <c r="F216" s="352">
        <v>3</v>
      </c>
      <c r="G216" s="390"/>
      <c r="H216" s="381" t="s">
        <v>1121</v>
      </c>
      <c r="I216" s="381"/>
      <c r="J216" s="381"/>
      <c r="K216" s="396"/>
    </row>
    <row r="217" spans="2:11" s="1" customFormat="1" ht="15" customHeight="1">
      <c r="B217" s="395"/>
      <c r="C217" s="329"/>
      <c r="D217" s="329"/>
      <c r="E217" s="329"/>
      <c r="F217" s="352">
        <v>4</v>
      </c>
      <c r="G217" s="390"/>
      <c r="H217" s="381" t="s">
        <v>1122</v>
      </c>
      <c r="I217" s="381"/>
      <c r="J217" s="381"/>
      <c r="K217" s="396"/>
    </row>
    <row r="218" spans="2:11" s="1" customFormat="1" ht="12.75" customHeight="1">
      <c r="B218" s="397"/>
      <c r="C218" s="398"/>
      <c r="D218" s="398"/>
      <c r="E218" s="398"/>
      <c r="F218" s="398"/>
      <c r="G218" s="398"/>
      <c r="H218" s="398"/>
      <c r="I218" s="398"/>
      <c r="J218" s="398"/>
      <c r="K218" s="39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Michal_PC\Michal</dc:creator>
  <cp:keywords/>
  <dc:description/>
  <cp:lastModifiedBy>Michal_PC\Michal</cp:lastModifiedBy>
  <dcterms:created xsi:type="dcterms:W3CDTF">2021-11-04T09:03:31Z</dcterms:created>
  <dcterms:modified xsi:type="dcterms:W3CDTF">2021-11-04T09:03:37Z</dcterms:modified>
  <cp:category/>
  <cp:version/>
  <cp:contentType/>
  <cp:contentStatus/>
</cp:coreProperties>
</file>