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0 - Vedlejší a ostat..." sheetId="2" r:id="rId2"/>
    <sheet name="SO 110 - Úpravy parkovací..." sheetId="3" r:id="rId3"/>
    <sheet name="SO 180 - Dopravně inženýr..." sheetId="4" r:id="rId4"/>
    <sheet name="SO 499 - Závorový systém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'SO 000 - Vedlejší a ostat...'!$C$84:$K$121</definedName>
    <definedName name="_xlnm.Print_Area" localSheetId="1">'SO 000 - Vedlejší a ostat...'!$C$4:$J$39,'SO 000 - Vedlejší a ostat...'!$C$45:$J$66,'SO 000 - Vedlejší a ostat...'!$C$72:$K$121</definedName>
    <definedName name="_xlnm._FilterDatabase" localSheetId="2" hidden="1">'SO 110 - Úpravy parkovací...'!$C$86:$K$580</definedName>
    <definedName name="_xlnm.Print_Area" localSheetId="2">'SO 110 - Úpravy parkovací...'!$C$4:$J$39,'SO 110 - Úpravy parkovací...'!$C$45:$J$68,'SO 110 - Úpravy parkovací...'!$C$74:$K$580</definedName>
    <definedName name="_xlnm._FilterDatabase" localSheetId="3" hidden="1">'SO 180 - Dopravně inženýr...'!$C$81:$K$154</definedName>
    <definedName name="_xlnm.Print_Area" localSheetId="3">'SO 180 - Dopravně inženýr...'!$C$4:$J$39,'SO 180 - Dopravně inženýr...'!$C$45:$J$63,'SO 180 - Dopravně inženýr...'!$C$69:$K$154</definedName>
    <definedName name="_xlnm._FilterDatabase" localSheetId="4" hidden="1">'SO 499 - Závorový systém'!$C$78:$K$82</definedName>
    <definedName name="_xlnm.Print_Area" localSheetId="4">'SO 499 - Závorový systém'!$C$4:$J$39,'SO 499 - Závorový systém'!$C$45:$J$60,'SO 499 - Závorový systém'!$C$66:$K$82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000 - Vedlejší a ostat...'!$84:$84</definedName>
    <definedName name="_xlnm.Print_Titles" localSheetId="2">'SO 110 - Úpravy parkovací...'!$86:$86</definedName>
    <definedName name="_xlnm.Print_Titles" localSheetId="3">'SO 180 - Dopravně inženýr...'!$81:$81</definedName>
    <definedName name="_xlnm.Print_Titles" localSheetId="4">'SO 499 - Závorový systém'!$78:$78</definedName>
  </definedNames>
  <calcPr fullCalcOnLoad="1"/>
</workbook>
</file>

<file path=xl/sharedStrings.xml><?xml version="1.0" encoding="utf-8"?>
<sst xmlns="http://schemas.openxmlformats.org/spreadsheetml/2006/main" count="5597" uniqueCount="1136">
  <si>
    <t>Export Komplet</t>
  </si>
  <si>
    <t>VZ</t>
  </si>
  <si>
    <t>2.0</t>
  </si>
  <si>
    <t>ZAMOK</t>
  </si>
  <si>
    <t>False</t>
  </si>
  <si>
    <t>{854f68ac-9a91-4d40-903c-cfecb6d488d6}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</si>
  <si>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</si>
  <si>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</si>
  <si>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</si>
  <si>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</si>
  <si>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</si>
  <si>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</si>
  <si>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</si>
  <si>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</si>
  <si>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2022-05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</si>
  <si>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</si>
  <si>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</si>
  <si>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Centrální vjezd do areálu ZČU a parkoviště III. a IV. „SMART – 0. etapa</t>
  </si>
  <si>
    <t>KSO:</t>
  </si>
  <si>
    <t>822 2</t>
  </si>
  <si>
    <t>CC-CZ:</t>
  </si>
  <si>
    <t>2112</t>
  </si>
  <si>
    <t>Místo:</t>
  </si>
  <si>
    <t>Západočeská univerzita v Plzni</t>
  </si>
  <si>
    <t>Datum:</t>
  </si>
  <si>
    <t>30. 9. 2022</t>
  </si>
  <si>
    <t>Zadavatel:</t>
  </si>
  <si>
    <t>IČ:</t>
  </si>
  <si>
    <t/>
  </si>
  <si>
    <t>DIČ:</t>
  </si>
  <si>
    <t>Uchazeč:</t>
  </si>
  <si>
    <t>Vyplň údaj</t>
  </si>
  <si>
    <t>Projektant:</t>
  </si>
  <si>
    <t>D PROJEKT PLZEŇ Nedvěd s.r.o.</t>
  </si>
  <si>
    <t>True</t>
  </si>
  <si>
    <t>Zpracovatel: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</si>
  <si>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</si>
  <si>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                                                        Položky označené "DP" za číselným kódem položky byly vytvořeny zpracovatelem soupisu prací.                                    Konkrétní výrobky jsou uvedeny ve vztahu k zákonu č. 134/2016 Sb., o zadávání veřejných zakázek, jako referenční !!!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</si>
  <si>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</si>
  <si>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</si>
  <si>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</si>
  <si>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</si>
  <si>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</si>
  <si>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</si>
  <si>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</si>
  <si>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</si>
  <si>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</si>
  <si>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</si>
  <si>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</si>
  <si>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</si>
  <si>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</si>
  <si>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</si>
  <si>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</si>
  <si>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</si>
  <si>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</si>
  <si>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</si>
  <si>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</si>
  <si>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</si>
  <si>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</si>
  <si>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</si>
  <si>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</si>
  <si>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</si>
  <si>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</si>
  <si>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</si>
  <si>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</si>
  <si>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</si>
  <si>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</si>
  <si>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</si>
  <si>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</si>
  <si>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</si>
  <si>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</si>
  <si>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</si>
  <si>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</si>
  <si>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</si>
  <si>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</si>
  <si>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</si>
  <si>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</si>
  <si>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</si>
  <si>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a ostatní náklady</t>
  </si>
  <si>
    <t>STA</t>
  </si>
  <si>
    <t>1</t>
  </si>
  <si>
    <t>{6e7618e8-6d1e-4fce-a111-c6e2a48c65ef}</t>
  </si>
  <si>
    <t>2</t>
  </si>
  <si>
    <t>SO 110</t>
  </si>
  <si>
    <t>Úpravy parkovacích a komunikačních ploch, dopravní značení</t>
  </si>
  <si>
    <t>{238cad98-1178-44d2-acc0-8acfb1012ae7}</t>
  </si>
  <si>
    <t>SO 180</t>
  </si>
  <si>
    <t>Dopravně inženýrská opatření</t>
  </si>
  <si>
    <t>{eb88fc4a-c606-4066-9053-e5541c374979}</t>
  </si>
  <si>
    <t>SO 499</t>
  </si>
  <si>
    <t>Závorový systém</t>
  </si>
  <si>
    <t>{1a0c54d2-2f83-4a46-bc4c-de0b2ca165b2}</t>
  </si>
  <si>
    <t>KRYCÍ LIST SOUPISU PRACÍ</t>
  </si>
  <si>
    <t>Objekt:</t>
  </si>
  <si>
    <t>SO 000 -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</si>
  <si>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</si>
  <si>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</si>
  <si>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</si>
  <si>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</si>
  <si>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</si>
  <si>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</si>
  <si>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</si>
  <si>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</si>
  <si>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</si>
  <si>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</si>
  <si>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</si>
  <si>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</si>
  <si>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</si>
  <si>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</si>
  <si>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</si>
  <si>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</si>
  <si>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</si>
  <si>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</si>
  <si>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</si>
  <si>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</si>
  <si>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</si>
  <si>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</si>
  <si>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</si>
  <si>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</si>
  <si>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</si>
  <si>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</si>
  <si>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</si>
  <si>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</si>
  <si>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</si>
  <si>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</si>
  <si>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</si>
  <si>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</t>
  </si>
  <si>
    <t>Kč</t>
  </si>
  <si>
    <t>CS ÚRS 2022 01</t>
  </si>
  <si>
    <t>1024</t>
  </si>
  <si>
    <t>1107170022</t>
  </si>
  <si>
    <t>PP</t>
  </si>
  <si>
    <t>Geodetické práce před a při provádění stavby</t>
  </si>
  <si>
    <t>Online PSC</t>
  </si>
  <si>
    <t>https://podminky.urs.cz/item/CS_URS_2022_01/012103000</t>
  </si>
  <si>
    <t>P</t>
  </si>
  <si>
    <t xml:space="preserve">Poznámka k položce:
- vytýčení stávajících inženýrských sítí na staveništi včetně obnovení vyjádření správců sítí po   dobu výstavby pro všechny objekty stavby
</t>
  </si>
  <si>
    <t>012303000</t>
  </si>
  <si>
    <t>Geodetické práce po výstavbě</t>
  </si>
  <si>
    <t>-245468967</t>
  </si>
  <si>
    <t>https://podminky.urs.cz/item/CS_URS_2022_01/012303000</t>
  </si>
  <si>
    <t xml:space="preserve">Poznámka k položce:
- geodetické zaměření skutečného provedení stavby
- podklad pro zákres do digitální mapy
</t>
  </si>
  <si>
    <t>3</t>
  </si>
  <si>
    <t>013254000</t>
  </si>
  <si>
    <t>Dokumentace skutečného provedení stavby</t>
  </si>
  <si>
    <t>1050914841</t>
  </si>
  <si>
    <t>https://podminky.urs.cz/item/CS_URS_2022_01/013254000</t>
  </si>
  <si>
    <t xml:space="preserve">Poznámka k položce:
- pro objekty stavby SO 110 a SO 499 </t>
  </si>
  <si>
    <t>VRN3</t>
  </si>
  <si>
    <t>Zařízení staveniště</t>
  </si>
  <si>
    <t>4</t>
  </si>
  <si>
    <t>030001000</t>
  </si>
  <si>
    <t>1806331023</t>
  </si>
  <si>
    <t>https://podminky.urs.cz/item/CS_URS_2022_01/030001000</t>
  </si>
  <si>
    <t>034503000</t>
  </si>
  <si>
    <t>Informační tabule na staveništi</t>
  </si>
  <si>
    <t>309985118</t>
  </si>
  <si>
    <t>https://podminky.urs.cz/item/CS_URS_2022_01/034503000</t>
  </si>
  <si>
    <t>VRN4</t>
  </si>
  <si>
    <t>Inženýrská činnost</t>
  </si>
  <si>
    <t>6</t>
  </si>
  <si>
    <t>040001000</t>
  </si>
  <si>
    <t>-494019430</t>
  </si>
  <si>
    <t>https://podminky.urs.cz/item/CS_URS_2022_01/040001000</t>
  </si>
  <si>
    <t>Poznámka k položce:
- náklady na kolaudační řízení
- zkoušky a ostatní měření, které nejsou součástí samostatných objektů (nad rámec požadovaných   zkoušek)</t>
  </si>
  <si>
    <t>VRN5</t>
  </si>
  <si>
    <t>Finanční náklady</t>
  </si>
  <si>
    <t>7</t>
  </si>
  <si>
    <t>053002000</t>
  </si>
  <si>
    <t>Poplatky</t>
  </si>
  <si>
    <t>-798498479</t>
  </si>
  <si>
    <t>https://podminky.urs.cz/item/CS_URS_2022_01/053002000</t>
  </si>
  <si>
    <t xml:space="preserve">Poznámka k položce:
- stanovení přechodné úpravy </t>
  </si>
  <si>
    <t>VRN9</t>
  </si>
  <si>
    <t>Ostatní náklady</t>
  </si>
  <si>
    <t>8</t>
  </si>
  <si>
    <t>091704000</t>
  </si>
  <si>
    <t>Náklady na údržbu</t>
  </si>
  <si>
    <t>1564172534</t>
  </si>
  <si>
    <t>https://podminky.urs.cz/item/CS_URS_2022_01/091704000</t>
  </si>
  <si>
    <t>Poznámka k položce:
- náklady na údržbu a čištění příjezdových komnuikací a dotčených parkovacích ploch po celou   dobu výstavby</t>
  </si>
  <si>
    <t>SO 110 - Úpravy parkovacích a komunikačních ploch, dopravní značení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</si>
  <si>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</si>
  <si>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</si>
  <si>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</si>
  <si>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</si>
  <si>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</si>
  <si>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</si>
  <si>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</si>
  <si>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SAN - Sanace</t>
  </si>
  <si>
    <t>HSV</t>
  </si>
  <si>
    <t>Práce a dodávky HSV</t>
  </si>
  <si>
    <t>Zemní práce</t>
  </si>
  <si>
    <t>12</t>
  </si>
  <si>
    <t>113106123</t>
  </si>
  <si>
    <t>Rozebrání dlažeb ze zámkových dlaždic komunikací pro pěší ručně</t>
  </si>
  <si>
    <t>m2</t>
  </si>
  <si>
    <t>815193894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</si>
  <si>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</si>
  <si>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https://podminky.urs.cz/item/CS_URS_2022_01/113106123</t>
  </si>
  <si>
    <t>Poznámka k položce:
odměřeno z grafické přílohy č. 2 - Situace včetně vytýčení, dlažba bude zpětně využita v rámci stavby</t>
  </si>
  <si>
    <t>13</t>
  </si>
  <si>
    <t>113106171</t>
  </si>
  <si>
    <t>Rozebrání dlažeb vozovek ze zámkové dlažby s ložem z kameniva ručně</t>
  </si>
  <si>
    <t>1617927087</t>
  </si>
  <si>
    <t>Rozebrání dlažeb a dílců vozovek a ploch s přemístěním hmot na skládku na vzdálenost do 3 m nebo s naložením na dopravní prostředek, s jakoukoliv výplní spár ručně ze zámkové dlažby s ložem z kameniva</t>
  </si>
  <si>
    <t>https://podminky.urs.cz/item/CS_URS_2022_01/113106171</t>
  </si>
  <si>
    <t>Poznámka k položce:
odměřeno z grafické přílohy č. 2 - Situace včetně vytýčení 
v případě zájmu stavebníka o rozebranou dlažbu, bude dlažba převezena na jím určenou deponii</t>
  </si>
  <si>
    <t>113107164</t>
  </si>
  <si>
    <t>Odstranění podkladu z kameniva drceného tl přes 300 do 400 mm strojně pl přes 50 do 200 m2</t>
  </si>
  <si>
    <t>625039436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</si>
  <si>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</si>
  <si>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>https://podminky.urs.cz/item/CS_URS_2022_01/113107164</t>
  </si>
  <si>
    <t>Poznámka k položce:
odměřeno z grafické přílohy č. 2 - Situace včetně vytýčení</t>
  </si>
  <si>
    <t>113107182</t>
  </si>
  <si>
    <t>Odstranění podkladu živičného tl přes 50 do 100 mm strojně pl přes 50 do 200 m2</t>
  </si>
  <si>
    <t>756998323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</si>
  <si>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</si>
  <si>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https://podminky.urs.cz/item/CS_URS_2022_01/113107182</t>
  </si>
  <si>
    <t>113107322</t>
  </si>
  <si>
    <t>Odstranění podkladu z kameniva drceného tl přes 100 do 200 mm strojně pl do 50 m2</t>
  </si>
  <si>
    <t>1682003195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</si>
  <si>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</si>
  <si>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https://podminky.urs.cz/item/CS_URS_2022_01/113107322</t>
  </si>
  <si>
    <t>113107323</t>
  </si>
  <si>
    <t>Odstranění podkladu z kameniva drceného tl přes 200 do 300 mm strojně pl do 50 m2</t>
  </si>
  <si>
    <t>-430182638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</si>
  <si>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</si>
  <si>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https://podminky.urs.cz/item/CS_URS_2022_01/113107323</t>
  </si>
  <si>
    <t>113107332</t>
  </si>
  <si>
    <t>Odstranění podkladu z betonu prostého tl přes 150 do 300 mm strojně pl do 50 m2</t>
  </si>
  <si>
    <t>1551913196</t>
  </si>
  <si>
    <t>Odstranění podkladů nebo krytů strojně plochy jednotlivě do 50 m2 s přemístěním hmot na skládku na vzdálenost do 3 m nebo s naložením na dopravní prostředek z betonu prostého, o tl. vrstvy přes 150 do 300 mm</t>
  </si>
  <si>
    <t>https://podminky.urs.cz/item/CS_URS_2022_01/113107332</t>
  </si>
  <si>
    <t>113154123</t>
  </si>
  <si>
    <t>Frézování živičného krytu tl 50 mm pruh š přes 0,5 do 1 m pl do 500 m2 bez překážek v trase</t>
  </si>
  <si>
    <t>-73383431</t>
  </si>
  <si>
    <t>Frézování živičného podkladu nebo krytu s naložením na dopravní prostředek plochy do 500 m2 bez překážek v trase pruhu šířky přes 0,5 m do 1 m, tloušťky vrstvy 50 mm</t>
  </si>
  <si>
    <t>https://podminky.urs.cz/item/CS_URS_2022_01/113154123</t>
  </si>
  <si>
    <t>9</t>
  </si>
  <si>
    <t>113202111</t>
  </si>
  <si>
    <t>Vytrhání obrub krajníků obrubníků stojatých</t>
  </si>
  <si>
    <t>m</t>
  </si>
  <si>
    <t>456907060</t>
  </si>
  <si>
    <t>Vytrhání obrub s vybouráním lože, s přemístěním hmot na skládku na vzdálenost do 3 m nebo s naložením na dopravní prostředek z krajníků nebo obrubníků stojatých</t>
  </si>
  <si>
    <t>https://podminky.urs.cz/item/CS_URS_2022_01/113202111</t>
  </si>
  <si>
    <t>VV</t>
  </si>
  <si>
    <t>stojaté obruby</t>
  </si>
  <si>
    <t>80</t>
  </si>
  <si>
    <t>krajníky</t>
  </si>
  <si>
    <t>60</t>
  </si>
  <si>
    <t>Součet</t>
  </si>
  <si>
    <t>11</t>
  </si>
  <si>
    <t>113203111</t>
  </si>
  <si>
    <t>Vytrhání obrub z dlažebních kostek</t>
  </si>
  <si>
    <t>1050004667</t>
  </si>
  <si>
    <t>Vytrhání obrub s vybouráním lože, s přemístěním hmot na skládku na vzdálenost do 3 m nebo s naložením na dopravní prostředek z dlažebních kostek</t>
  </si>
  <si>
    <t>https://podminky.urs.cz/item/CS_URS_2022_01/113203111</t>
  </si>
  <si>
    <t>10</t>
  </si>
  <si>
    <t>113204111</t>
  </si>
  <si>
    <t>Vytrhání obrub záhonových</t>
  </si>
  <si>
    <t>-1532670619</t>
  </si>
  <si>
    <t>Vytrhání obrub s vybouráním lože, s přemístěním hmot na skládku na vzdálenost do 3 m nebo s naložením na dopravní prostředek záhonových</t>
  </si>
  <si>
    <t>https://podminky.urs.cz/item/CS_URS_2022_01/113204111</t>
  </si>
  <si>
    <t>23</t>
  </si>
  <si>
    <t>122252203</t>
  </si>
  <si>
    <t>Odkopávky a prokopávky nezapažené pro silnice a dálnice v hornině třídy těžitelnosti I objem do 100 m3 strojně</t>
  </si>
  <si>
    <t>m3</t>
  </si>
  <si>
    <t>55439920</t>
  </si>
  <si>
    <t>Odkopávky a prokopávky nezapažené pro silnice a dálnice strojně v hornině třídy těžitelnosti I do 100 m3</t>
  </si>
  <si>
    <t>https://podminky.urs.cz/item/CS_URS_2022_01/122252203</t>
  </si>
  <si>
    <t>Poznámka k položce:
určeno řezovou metodou</t>
  </si>
  <si>
    <t>91</t>
  </si>
  <si>
    <t>133212811</t>
  </si>
  <si>
    <t>Hloubení nezapažených šachet v hornině třídy těžitelnosti I skupiny 3 plocha výkopu do 4 m2 ručně</t>
  </si>
  <si>
    <t>-57702030</t>
  </si>
  <si>
    <t>Hloubení nezapažených šachet ručně v horninách třídy těžitelnosti I skupiny 3, půdorysná plocha výkopu do 4 m2</t>
  </si>
  <si>
    <t>https://podminky.urs.cz/item/CS_URS_2022_01/133212811</t>
  </si>
  <si>
    <t xml:space="preserve">Poznámka k položce:
pro sloupky mechanické zábrany
</t>
  </si>
  <si>
    <t>3*(0,3*0,3*0,6)</t>
  </si>
  <si>
    <t>95</t>
  </si>
  <si>
    <t>162251102</t>
  </si>
  <si>
    <t>Vodorovné přemístění přes 20 do 50 m výkopku/sypaniny z horniny třídy těžitelnosti I skupiny 1 až 3</t>
  </si>
  <si>
    <t>-371743012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</si>
  <si>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</si>
  <si>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https://podminky.urs.cz/item/CS_URS_2022_01/162251102</t>
  </si>
  <si>
    <t>Poznámka k položce:
vhodná zemina do dosypů do TÚ na mezideponii stavby/z mezideponie stavby na místo uložení (zemina pro zpětné využití dle položky 171251101)</t>
  </si>
  <si>
    <t>2*49,5</t>
  </si>
  <si>
    <t>96</t>
  </si>
  <si>
    <t>162751117</t>
  </si>
  <si>
    <t>Vodorovné přemístění přes 9 000 do 10000 m výkopku/sypaniny z horniny třídy těžitelnosti I skupiny 1 až 3</t>
  </si>
  <si>
    <t>660741846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</si>
  <si>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</si>
  <si>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https://podminky.urs.cz/item/CS_URS_2022_01/162751117</t>
  </si>
  <si>
    <t>Poznámka k položce:
přebytečná zemina na vhodnou řízenou skládku</t>
  </si>
  <si>
    <t>97</t>
  </si>
  <si>
    <t>162751119</t>
  </si>
  <si>
    <t>Příplatek k vodorovnému přemístění výkopku/sypaniny z horniny třídy těžitelnosti I skupiny 1 až 3 ZKD 1000 m přes 10000 m</t>
  </si>
  <si>
    <t>1571760342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</si>
  <si>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</si>
  <si>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https://podminky.urs.cz/item/CS_URS_2022_01/162751119</t>
  </si>
  <si>
    <t>Poznámka k položce:
zemina na skládku - příplatek za další 1 km</t>
  </si>
  <si>
    <t>11,56*1</t>
  </si>
  <si>
    <t>98</t>
  </si>
  <si>
    <t>167151101</t>
  </si>
  <si>
    <t>Nakládání výkopku z hornin třídy těžitelnosti I skupiny 1 až 3 do 100 m3</t>
  </si>
  <si>
    <t>-1443984977</t>
  </si>
  <si>
    <t>Nakládání, skládání a překládání neulehlého výkopku nebo sypaniny strojně nakládání, množství do 100 m3, z horniny třídy těžitelnosti I, skupiny 1 až 3</t>
  </si>
  <si>
    <t>https://podminky.urs.cz/item/CS_URS_2022_01/167151101</t>
  </si>
  <si>
    <t>Poznámka k položce:
nakládání zeminy na mezideponii (zemina pro zpětné využití)</t>
  </si>
  <si>
    <t>99</t>
  </si>
  <si>
    <t>171201221</t>
  </si>
  <si>
    <t>Poplatek za uložení na skládce (skládkovné) zeminy a kamení kód odpadu 17 05 04</t>
  </si>
  <si>
    <t>t</t>
  </si>
  <si>
    <t>-1486449664</t>
  </si>
  <si>
    <t>Poplatek za uložení stavebního odpadu na skládce (skládkovné) zeminy a kamení zatříděného do Katalogu odpadů pod kódem 17 05 04</t>
  </si>
  <si>
    <t>https://podminky.urs.cz/item/CS_URS_2022_01/171201221</t>
  </si>
  <si>
    <t>11,56*1,9</t>
  </si>
  <si>
    <t>63</t>
  </si>
  <si>
    <t>171251101</t>
  </si>
  <si>
    <t>Uložení sypaniny do násypů nezhutněných strojně</t>
  </si>
  <si>
    <t>1755216154</t>
  </si>
  <si>
    <t>Uložení sypanin do násypů strojně s rozprostřením sypaniny ve vrstvách a s hrubým urovnáním nezhutněných jakékoliv třídy těžitelnosti</t>
  </si>
  <si>
    <t>https://podminky.urs.cz/item/CS_URS_2022_01/171251101</t>
  </si>
  <si>
    <t>Poznámka k položce:
násypy v rámci terénních úprav
určeno řezovou metodou</t>
  </si>
  <si>
    <t>41</t>
  </si>
  <si>
    <t>181152302</t>
  </si>
  <si>
    <t>Úprava pláně pro silnice a dálnice v zářezech se zhutněním</t>
  </si>
  <si>
    <t>-1705376956</t>
  </si>
  <si>
    <t>Úprava pláně na stavbách silnic a dálnic strojně v zářezech mimo skalních se zhutněním</t>
  </si>
  <si>
    <t>https://podminky.urs.cz/item/CS_URS_2022_01/181152302</t>
  </si>
  <si>
    <t xml:space="preserve">Poznámka k položce:
odměřeno z grafické přílohy č. 2 - Situace včetně vytýčení
</t>
  </si>
  <si>
    <t>66</t>
  </si>
  <si>
    <t>181351003</t>
  </si>
  <si>
    <t>Rozprostření ornice tl vrstvy do 200 mm pl do 100 m2 v rovině nebo ve svahu do 1:5 strojně</t>
  </si>
  <si>
    <t>186810354</t>
  </si>
  <si>
    <t>Rozprostření a urovnání ornice v rovině nebo ve svahu sklonu do 1:5 strojně při souvislé ploše do 100 m2, tl. vrstvy do 200 mm</t>
  </si>
  <si>
    <t>https://podminky.urs.cz/item/CS_URS_2022_01/181351003</t>
  </si>
  <si>
    <t>67</t>
  </si>
  <si>
    <t>M</t>
  </si>
  <si>
    <t>10364101</t>
  </si>
  <si>
    <t>zemina pro terénní úpravy -  ornice</t>
  </si>
  <si>
    <t>-1330051704</t>
  </si>
  <si>
    <t>218*0.1</t>
  </si>
  <si>
    <t>64</t>
  </si>
  <si>
    <t>181411141</t>
  </si>
  <si>
    <t>Založení parterového trávníku výsevem pl do 1000 m2 v rovině a ve svahu do 1:5</t>
  </si>
  <si>
    <t>2123378546</t>
  </si>
  <si>
    <t>Založení trávníku na půdě předem připravené plochy do 1000 m2 výsevem včetně utažení parterového v rovině nebo na svahu do 1:5</t>
  </si>
  <si>
    <t>https://podminky.urs.cz/item/CS_URS_2022_01/181411141</t>
  </si>
  <si>
    <t>65</t>
  </si>
  <si>
    <t>00572410</t>
  </si>
  <si>
    <t>osivo směs travní parková</t>
  </si>
  <si>
    <t>kg</t>
  </si>
  <si>
    <t>-1355792306</t>
  </si>
  <si>
    <t>218*0,035</t>
  </si>
  <si>
    <t>22</t>
  </si>
  <si>
    <t>184818231</t>
  </si>
  <si>
    <t>Ochrana kmene průměru do 300 mm bedněním výšky do 2 m</t>
  </si>
  <si>
    <t>kus</t>
  </si>
  <si>
    <t>-1525436990</t>
  </si>
  <si>
    <t>Ochrana kmene bedněním před poškozením stavebním provozem zřízení včetně odstranění výšky bednění do 2 m průměru kmene do 300 mm</t>
  </si>
  <si>
    <t>https://podminky.urs.cz/item/CS_URS_2022_01/184818231</t>
  </si>
  <si>
    <t>Svislé a kompletní konstrukce</t>
  </si>
  <si>
    <t>92</t>
  </si>
  <si>
    <t>338171113.DP</t>
  </si>
  <si>
    <t>Sloupek pro mechanickou zábranu (řetěz) - montáž sloupku ocelového trubkového délky do 2,00 m se zabetonováním do připravených jamek. Nákup a dodání sloupku s navařenými oky pro uchycení řetězu.</t>
  </si>
  <si>
    <t>748134486</t>
  </si>
  <si>
    <t>Poznámka k položce:
odměřeno z grafické přílohy č. 2 - Situace včetně vytýčení
typ a provedení sloupku viz textová příloha č. 1 - Technická zpráva</t>
  </si>
  <si>
    <t>93</t>
  </si>
  <si>
    <t>338171115.DP</t>
  </si>
  <si>
    <t>Sloupek pro mechanickou zábranu (řetěz) - montáž sloupku ocelového trubkového s patkou délky 1,20 m ukotvením k pevnému podkladu. Nákup a dodání sloupku s navařenými oky pro uchycení řetězu.</t>
  </si>
  <si>
    <t>298267222</t>
  </si>
  <si>
    <t>Poznámka k položce:
odměřeno z grafické přílohy č. 2 - Situace včetně vytýčení
typ a provedení sloupku a způsob osazení viz textová příloha č. 1 - Technická zpráva</t>
  </si>
  <si>
    <t>94</t>
  </si>
  <si>
    <t>59200001.DP</t>
  </si>
  <si>
    <t>1892873935</t>
  </si>
  <si>
    <t>Pozinkovaný řetěz (oválné pospojované články)</t>
  </si>
  <si>
    <t>Komunikace pozemní</t>
  </si>
  <si>
    <t>56</t>
  </si>
  <si>
    <t>564851011</t>
  </si>
  <si>
    <t>Podklad ze štěrkodrtě ŠD plochy do 100 m2 tl 150 mm</t>
  </si>
  <si>
    <t>-236030645</t>
  </si>
  <si>
    <t>Podklad ze štěrkodrti ŠD s rozprostřením a zhutněním plochy jednotlivě do 100 m2, po zhutnění tl. 150 mm</t>
  </si>
  <si>
    <t>https://podminky.urs.cz/item/CS_URS_2022_01/564851011</t>
  </si>
  <si>
    <t xml:space="preserve">Poznámka k položce:
odměřeno z grafické přílohy č. 2 - Situace včetně vytýčení, dle grafické přílohy č. 3 - Vzorové příčné řezy
</t>
  </si>
  <si>
    <t>42</t>
  </si>
  <si>
    <t>564861011</t>
  </si>
  <si>
    <t>Podklad ze štěrkodrtě ŠD plochy do 100 m2 tl 200 mm</t>
  </si>
  <si>
    <t>-1532185860</t>
  </si>
  <si>
    <t>Podklad ze štěrkodrti ŠD s rozprostřením a zhutněním plochy jednotlivě do 100 m2, po zhutnění tl. 200 mm</t>
  </si>
  <si>
    <t>https://podminky.urs.cz/item/CS_URS_2022_01/564861011</t>
  </si>
  <si>
    <t>43</t>
  </si>
  <si>
    <t>564952111</t>
  </si>
  <si>
    <t>Podklad z mechanicky zpevněného kameniva MZK tl 150 mm</t>
  </si>
  <si>
    <t>2064020253</t>
  </si>
  <si>
    <t>Podklad z mechanicky zpevněného kameniva MZK (minerální beton) s rozprostřením a s hutněním, po zhutnění tl. 150 mm</t>
  </si>
  <si>
    <t>https://podminky.urs.cz/item/CS_URS_2022_01/564952111</t>
  </si>
  <si>
    <t>Poznámka k položce:
odměřeno z grafické přílohy č. 2 - Situace včetně vytýčení, dle grafické přílohy č. 3 - Vzorové příčné řezy</t>
  </si>
  <si>
    <t>45</t>
  </si>
  <si>
    <t>565165111</t>
  </si>
  <si>
    <t>Asfaltový beton vrstva podkladní ACP 16 (obalované kamenivo OKS) tl 80 mm š do 3 m</t>
  </si>
  <si>
    <t>-1301076371</t>
  </si>
  <si>
    <t>Asfaltový beton vrstva podkladní ACP 16 (obalované kamenivo střednězrnné - OKS) s rozprostřením a zhutněním v pruhu šířky přes 1,5 do 3 m, po zhutnění tl. 80 mm</t>
  </si>
  <si>
    <t>https://podminky.urs.cz/item/CS_URS_2022_01/565165111</t>
  </si>
  <si>
    <t>44</t>
  </si>
  <si>
    <t>573111111</t>
  </si>
  <si>
    <t>Postřik živičný infiltrační s posypem z asfaltu množství 0,60 kg/m2</t>
  </si>
  <si>
    <t>2079167240</t>
  </si>
  <si>
    <t>Postřik infiltrační PI z asfaltu silničního s posypem kamenivem, v množství 0,60 kg/m2</t>
  </si>
  <si>
    <t>https://podminky.urs.cz/item/CS_URS_2022_01/573111111</t>
  </si>
  <si>
    <t>46</t>
  </si>
  <si>
    <t>573211107</t>
  </si>
  <si>
    <t>Postřik živičný spojovací z asfaltu v množství 0,30 kg/m2</t>
  </si>
  <si>
    <t>936371278</t>
  </si>
  <si>
    <t>Postřik spojovací PS bez posypu kamenivem z asfaltu silničního, v množství 0,30 kg/m2</t>
  </si>
  <si>
    <t>https://podminky.urs.cz/item/CS_URS_2022_01/573211107</t>
  </si>
  <si>
    <t>53</t>
  </si>
  <si>
    <t>573211109</t>
  </si>
  <si>
    <t>Postřik živičný spojovací z asfaltu v množství 0,50 kg/m2</t>
  </si>
  <si>
    <t>437921524</t>
  </si>
  <si>
    <t>Postřik spojovací PS bez posypu kamenivem z asfaltu silničního, v množství 0,50 kg/m2</t>
  </si>
  <si>
    <t>https://podminky.urs.cz/item/CS_URS_2022_01/573211109</t>
  </si>
  <si>
    <t>47</t>
  </si>
  <si>
    <t>577134111</t>
  </si>
  <si>
    <t>Asfaltový beton vrstva obrusná ACO 11 (ABS) tř. I tl 40 mm š do 3 m z nemodifikovaného asfaltu</t>
  </si>
  <si>
    <t>-1696777748</t>
  </si>
  <si>
    <t>Asfaltový beton vrstva obrusná ACO 11 (ABS) s rozprostřením a se zhutněním z nemodifikovaného asfaltu v pruhu šířky do 3 m tř. I, po zhutnění tl. 40 mm</t>
  </si>
  <si>
    <t>https://podminky.urs.cz/item/CS_URS_2022_01/577134111</t>
  </si>
  <si>
    <t>54</t>
  </si>
  <si>
    <t>577144111</t>
  </si>
  <si>
    <t>Asfaltový beton vrstva obrusná ACO 11 (ABS) tř. I tl 50 mm š do 3 m z nemodifikovaného asfaltu</t>
  </si>
  <si>
    <t>-481424850</t>
  </si>
  <si>
    <t>Asfaltový beton vrstva obrusná ACO 11 (ABS) s rozprostřením a se zhutněním z nemodifikovaného asfaltu v pruhu šířky do 3 m tř. I, po zhutnění tl. 50 mm</t>
  </si>
  <si>
    <t>https://podminky.urs.cz/item/CS_URS_2022_01/577144111</t>
  </si>
  <si>
    <t>591241111</t>
  </si>
  <si>
    <t>Kladení dlažby z kostek drobných z kamene na MC tl 50 mm</t>
  </si>
  <si>
    <t>-1556287952</t>
  </si>
  <si>
    <t>Kladení dlažby z kostek s provedením lože do tl. 50 mm, s vyplněním spár, s dvojím beraněním a se smetením přebytečného materiálu na krajnici drobných z kamene, do lože z cementové malty</t>
  </si>
  <si>
    <t>https://podminky.urs.cz/item/CS_URS_2022_01/591241111</t>
  </si>
  <si>
    <t>Poznámka k položce:
odměřeno z grafické přílohy č. 2 - Situace včetně vytýčení, dle grafické přílohy č. 3 - Vzorové příčné řezy
lože z betonu C16/20nXF1
jsou využity kostky z přídlažby odstraňěného ostrůvku (cca 1m2)</t>
  </si>
  <si>
    <t>61</t>
  </si>
  <si>
    <t>58381015</t>
  </si>
  <si>
    <t>kostka řezanoštípaná dlažební žula 10x10x10cm</t>
  </si>
  <si>
    <t>98110715</t>
  </si>
  <si>
    <t>Poznámka k položce:
ztratné 2%
jsou využity kostky z přídlažby odstraňěného ostrůvku (cca 1m2)</t>
  </si>
  <si>
    <t>(14-1)*1,02</t>
  </si>
  <si>
    <t>13,26*1,02 'Přepočtené koeficientem množství</t>
  </si>
  <si>
    <t>58</t>
  </si>
  <si>
    <t>596211110</t>
  </si>
  <si>
    <t>Kladení zámkové dlažby komunikací pro pěší ručně tl 60 mm skupiny A pl do 50 m2</t>
  </si>
  <si>
    <t>-72702915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</si>
  <si>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</si>
  <si>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https://podminky.urs.cz/item/CS_URS_2022_01/596211110</t>
  </si>
  <si>
    <t>Poznámka k položce:
odměřeno z grafické přílohy č. 2 - Situace včetně vytýčení, dle grafické přílohy č. 3 - Vzorové příčné řezy
je využita dlažba z rozebraných chodníků v rámci stavby</t>
  </si>
  <si>
    <t>59</t>
  </si>
  <si>
    <t>59245015</t>
  </si>
  <si>
    <t>dlažba zámková tvaru I 200x165x60mm přírodní</t>
  </si>
  <si>
    <t>1081567141</t>
  </si>
  <si>
    <t>Poznámka k položce:
nedostatek dlažby, ztratné 2%</t>
  </si>
  <si>
    <t>(82-45)*1,02</t>
  </si>
  <si>
    <t>37,74*1,03 'Přepočtené koeficientem množství</t>
  </si>
  <si>
    <t>55</t>
  </si>
  <si>
    <t>596212210</t>
  </si>
  <si>
    <t>Kladení zámkové dlažby pozemních komunikací ručně tl 80 mm skupiny A pl do 50 m2</t>
  </si>
  <si>
    <t>881174489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</si>
  <si>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</si>
  <si>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https://podminky.urs.cz/item/CS_URS_2022_01/596212210</t>
  </si>
  <si>
    <t>Poznámka k položce:
odměřeno z grafické přílohy č. 2 - Situace včetně vytýčení
předláždění podél nově vysazené obruby</t>
  </si>
  <si>
    <t>Ostatní konstrukce a práce, bourání</t>
  </si>
  <si>
    <t>68</t>
  </si>
  <si>
    <t>911381142.DP</t>
  </si>
  <si>
    <t>Silniční svodidlo betonové  oboustranné průběžné délky 2 m, výšky 0,5 m</t>
  </si>
  <si>
    <t>-1726489491</t>
  </si>
  <si>
    <t>Silniční svodidlo betonové oboustranné průběžné délky 2 m, výšky 0,5 m</t>
  </si>
  <si>
    <t>Poznámka k položce:
odměřeno z grafické přílohy č. 2 - Situace včetně vytýčení
svodidla budou opatřena výstražným žluto-černým nátěrem (DZ Z9)</t>
  </si>
  <si>
    <t>69</t>
  </si>
  <si>
    <t>912211131</t>
  </si>
  <si>
    <t>Montáž směrového sloupku plastového pružného (balisety) přišroubováním k podkladu</t>
  </si>
  <si>
    <t>-668321129</t>
  </si>
  <si>
    <t>Montáž směrového sloupku plastového pružného - balisety přišroubováním k podkladu</t>
  </si>
  <si>
    <t>https://podminky.urs.cz/item/CS_URS_2022_01/912211131</t>
  </si>
  <si>
    <t>Poznámka k položce:
odměřeno z grafické přílohy č. 5 - Situace dopravního značení</t>
  </si>
  <si>
    <t>70</t>
  </si>
  <si>
    <t>56288000</t>
  </si>
  <si>
    <t>sloupek plastový baliseta</t>
  </si>
  <si>
    <t>-1821074874</t>
  </si>
  <si>
    <t>83</t>
  </si>
  <si>
    <t>914111111</t>
  </si>
  <si>
    <t>Montáž svislé dopravní značky do velikosti 1 m2 objímkami na sloupek nebo konzolu</t>
  </si>
  <si>
    <t>1169021089</t>
  </si>
  <si>
    <t>Montáž svislé dopravní značky základní velikosti do 1 m2 objímkami na sloupky nebo konzoly</t>
  </si>
  <si>
    <t>https://podminky.urs.cz/item/CS_URS_2022_01/914111111</t>
  </si>
  <si>
    <t>88</t>
  </si>
  <si>
    <t>40445619</t>
  </si>
  <si>
    <t>zákazové, příkazové dopravní značky B1-B34, C1-15 500mm</t>
  </si>
  <si>
    <t>2129715859</t>
  </si>
  <si>
    <t>Poznámka k položce:
C4c "zmenšený formát"  dle grafické přílohy č. 5 - Situace dopravního značení</t>
  </si>
  <si>
    <t>87</t>
  </si>
  <si>
    <t>40445620</t>
  </si>
  <si>
    <t>zákazové, příkazové dopravní značky B1-B34, C1-15 700mm</t>
  </si>
  <si>
    <t>1838600099</t>
  </si>
  <si>
    <t>Poznámka k položce:
B1, B2, C2b, B24a, B24b dle grafické přílohy č. 5 - Situace dopravního značení</t>
  </si>
  <si>
    <t>89</t>
  </si>
  <si>
    <t>40445625</t>
  </si>
  <si>
    <t>informativní značky provozní IP8, IP9, IP11-IP13 500x700mm</t>
  </si>
  <si>
    <t>-1446995399</t>
  </si>
  <si>
    <t>Poznámka k položce:
IP12  dle grafické přílohy č. 5 - Situace dopravního značení</t>
  </si>
  <si>
    <t>90</t>
  </si>
  <si>
    <t>40445631</t>
  </si>
  <si>
    <t>informativní značky směrové IS1c, IS2c, IS3c, IS4c, IS5, IS11b, d, IS19c 1350x330mm</t>
  </si>
  <si>
    <t>1502673499</t>
  </si>
  <si>
    <t>Poznámka k položce:
IS5  dle grafické přílohy č. 5 - Situace dopravního značení</t>
  </si>
  <si>
    <t>86</t>
  </si>
  <si>
    <t>40445650</t>
  </si>
  <si>
    <t>dodatkové tabulky E7, E12, E13 500x300mm</t>
  </si>
  <si>
    <t>232123355</t>
  </si>
  <si>
    <t>Poznámka k položce:
E13 - 1 řádek, E13 - 3 řádky,  dle grafické přílohy č. 5 - Situace dopravního značení</t>
  </si>
  <si>
    <t>84</t>
  </si>
  <si>
    <t>914111121</t>
  </si>
  <si>
    <t>Montáž svislé dopravní značky do velikosti 2 m2 objímkami na sloupek nebo konzolu</t>
  </si>
  <si>
    <t>1050241504</t>
  </si>
  <si>
    <t>Montáž svislé dopravní značky základní velikosti do 2 m2 objímkami na sloupky nebo konzoly</t>
  </si>
  <si>
    <t>https://podminky.urs.cz/item/CS_URS_2022_01/914111121</t>
  </si>
  <si>
    <t>85</t>
  </si>
  <si>
    <t>40445627</t>
  </si>
  <si>
    <t>informativní značky provozní IP14-IP29, IP31 1000x1500mm</t>
  </si>
  <si>
    <t>-658582132</t>
  </si>
  <si>
    <t>Poznámka k položce:
IP19  dle grafické přílohy č. 5 - Situace dopravního značen, osazena na 2 sloupky</t>
  </si>
  <si>
    <t>81</t>
  </si>
  <si>
    <t>914511112</t>
  </si>
  <si>
    <t>Montáž sloupku dopravních značek délky do 3,5 m s betonovým základem a patkou</t>
  </si>
  <si>
    <t>-1591733331</t>
  </si>
  <si>
    <t>Montáž sloupku dopravních značek délky do 3,5 m do hliníkové patky</t>
  </si>
  <si>
    <t>https://podminky.urs.cz/item/CS_URS_2022_01/914511112</t>
  </si>
  <si>
    <t>82</t>
  </si>
  <si>
    <t>40445225</t>
  </si>
  <si>
    <t>sloupek pro dopravní značku Zn D 60mm v 3,5m</t>
  </si>
  <si>
    <t>345016508</t>
  </si>
  <si>
    <t>71</t>
  </si>
  <si>
    <t>915111111</t>
  </si>
  <si>
    <t>Vodorovné dopravní značení dělící čáry souvislé š 125 mm základní bílá barva</t>
  </si>
  <si>
    <t>-648891890</t>
  </si>
  <si>
    <t>Vodorovné dopravní značení stříkané barvou dělící čára šířky 125 mm souvislá bílá základní</t>
  </si>
  <si>
    <t>https://podminky.urs.cz/item/CS_URS_2022_01/915111111</t>
  </si>
  <si>
    <t>VDZ V10b - bílá</t>
  </si>
  <si>
    <t>396</t>
  </si>
  <si>
    <t>VDZ V4 - bílá</t>
  </si>
  <si>
    <t>242</t>
  </si>
  <si>
    <t>VDZ V1a - bílá</t>
  </si>
  <si>
    <t>72</t>
  </si>
  <si>
    <t>915111115</t>
  </si>
  <si>
    <t>Vodorovné dopravní značení dělící čáry souvislé š 125 mm základní žlutá barva</t>
  </si>
  <si>
    <t>762771313</t>
  </si>
  <si>
    <t>Vodorovné dopravní značení stříkané barvou dělící čára šířky 125 mm souvislá žlutá základní</t>
  </si>
  <si>
    <t>https://podminky.urs.cz/item/CS_URS_2022_01/915111115</t>
  </si>
  <si>
    <t>Poznámka k položce:
VDZ V11a, odměřeno z grafické přílohy č. 5 - Situace dopravního značení</t>
  </si>
  <si>
    <t>73</t>
  </si>
  <si>
    <t>915111121</t>
  </si>
  <si>
    <t>Vodorovné dopravní značení dělící čáry přerušované š 125 mm základní bílá barva</t>
  </si>
  <si>
    <t>1159443738</t>
  </si>
  <si>
    <t>Vodorovné dopravní značení stříkané barvou dělící čára šířky 125 mm přerušovaná bílá základní</t>
  </si>
  <si>
    <t>https://podminky.urs.cz/item/CS_URS_2022_01/915111121</t>
  </si>
  <si>
    <t>Poznámka k položce:
VDZ v2b 1,5/1,5, odměřeno z grafické přílohy č. 5 - Situace dopravního značení</t>
  </si>
  <si>
    <t>75</t>
  </si>
  <si>
    <t>915121111</t>
  </si>
  <si>
    <t>Vodorovné dopravní značení vodící čáry souvislé š 250 mm základní bílá barva</t>
  </si>
  <si>
    <t>1720560595</t>
  </si>
  <si>
    <t>Vodorovné dopravní značení stříkané barvou vodící čára bílá šířky 250 mm souvislá základní</t>
  </si>
  <si>
    <t>https://podminky.urs.cz/item/CS_URS_2022_01/915121111</t>
  </si>
  <si>
    <t>Poznámka k položce:
VDZ V4, odměřeno z grafické přílohy č. 5 - Situace dopravního značení</t>
  </si>
  <si>
    <t>74</t>
  </si>
  <si>
    <t>915121121</t>
  </si>
  <si>
    <t>Vodorovné dopravní značení vodící čáry přerušované š 250 mm základní bílá barva</t>
  </si>
  <si>
    <t>-659258786</t>
  </si>
  <si>
    <t>Vodorovné dopravní značení stříkané barvou vodící čára bílá šířky 250 mm přerušovaná základní</t>
  </si>
  <si>
    <t>https://podminky.urs.cz/item/CS_URS_2022_01/915121121</t>
  </si>
  <si>
    <t>VDZ V4 0,5/0,5</t>
  </si>
  <si>
    <t>32,6</t>
  </si>
  <si>
    <t>VDZ V2b 1,5/1,5</t>
  </si>
  <si>
    <t>54,1</t>
  </si>
  <si>
    <t>76</t>
  </si>
  <si>
    <t>915131111</t>
  </si>
  <si>
    <t>Vodorovné dopravní značení přechody pro chodce, šipky, symboly základní bílá barva</t>
  </si>
  <si>
    <t>-1290127688</t>
  </si>
  <si>
    <t>Vodorovné dopravní značení stříkané barvou přechody pro chodce, šipky, symboly bílé základní</t>
  </si>
  <si>
    <t>https://podminky.urs.cz/item/CS_URS_2022_01/915131111</t>
  </si>
  <si>
    <t>VDZ V13</t>
  </si>
  <si>
    <t>14,6</t>
  </si>
  <si>
    <t>VDZ V9a</t>
  </si>
  <si>
    <t>11,3</t>
  </si>
  <si>
    <t>V 15</t>
  </si>
  <si>
    <t>14</t>
  </si>
  <si>
    <t>77</t>
  </si>
  <si>
    <t>915221111</t>
  </si>
  <si>
    <t>Vodorovné dopravní značení vodící čáry souvislé š 250 mm bílý plast</t>
  </si>
  <si>
    <t>381345282</t>
  </si>
  <si>
    <t>Vodorovné dopravní značení stříkaným plastem vodící čára bílá šířky 250 mm souvislá základní</t>
  </si>
  <si>
    <t>https://podminky.urs.cz/item/CS_URS_2022_01/915221111</t>
  </si>
  <si>
    <t>78</t>
  </si>
  <si>
    <t>915221121</t>
  </si>
  <si>
    <t>Vodorovné dopravní značení vodící čáry přerušované š 250 mm bílý plast</t>
  </si>
  <si>
    <t>868528788</t>
  </si>
  <si>
    <t>Vodorovné dopravní značení stříkaným plastem vodící čára bílá šířky 250 mm přerušovaná základní</t>
  </si>
  <si>
    <t>https://podminky.urs.cz/item/CS_URS_2022_01/915221121</t>
  </si>
  <si>
    <t>Poznámka k položce:
VDZ V2b 1,5/1,5, odměřeno z grafické přílohy č. 5 - Situace dopravního značení</t>
  </si>
  <si>
    <t>79</t>
  </si>
  <si>
    <t>915611111</t>
  </si>
  <si>
    <t>Předznačení vodorovného liniového značení</t>
  </si>
  <si>
    <t>692115357</t>
  </si>
  <si>
    <t>Předznačení pro vodorovné značení stříkané barvou nebo prováděné z nátěrových hmot liniové dělicí čáry, vodicí proužky</t>
  </si>
  <si>
    <t>https://podminky.urs.cz/item/CS_URS_2022_01/915611111</t>
  </si>
  <si>
    <t>704+52+33,5+5,2+86,7</t>
  </si>
  <si>
    <t>915621111</t>
  </si>
  <si>
    <t>Předznačení vodorovného plošného značení</t>
  </si>
  <si>
    <t>676297148</t>
  </si>
  <si>
    <t>Předznačení pro vodorovné značení stříkané barvou nebo prováděné z nátěrových hmot plošné šipky, symboly, nápisy</t>
  </si>
  <si>
    <t>https://podminky.urs.cz/item/CS_URS_2022_01/915621111</t>
  </si>
  <si>
    <t>34</t>
  </si>
  <si>
    <t>916131213</t>
  </si>
  <si>
    <t>Osazení silničního obrubníku betonového stojatého s boční opěrou do lože z betonu prostého</t>
  </si>
  <si>
    <t>-251271354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</si>
  <si>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</si>
  <si>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https://podminky.urs.cz/item/CS_URS_2022_01/916131213</t>
  </si>
  <si>
    <t>obrubník 15/25/100 cm vč obloukových</t>
  </si>
  <si>
    <t>174,1</t>
  </si>
  <si>
    <t>obrubník 15/30/100 cm</t>
  </si>
  <si>
    <t>obrubník 10/25/100 cm</t>
  </si>
  <si>
    <t>29,6</t>
  </si>
  <si>
    <t>37</t>
  </si>
  <si>
    <t>59217017</t>
  </si>
  <si>
    <t>obrubník betonový chodníkový 1000x100x250mm</t>
  </si>
  <si>
    <t>-1006535691</t>
  </si>
  <si>
    <t>Poznámka k položce:
ztratné 1%</t>
  </si>
  <si>
    <t>29,6*1,01</t>
  </si>
  <si>
    <t>35</t>
  </si>
  <si>
    <t>59217031</t>
  </si>
  <si>
    <t>obrubník betonový silniční 1000x150x250mm</t>
  </si>
  <si>
    <t>638247364</t>
  </si>
  <si>
    <t>137,6*1,01</t>
  </si>
  <si>
    <t>38</t>
  </si>
  <si>
    <t>59217034</t>
  </si>
  <si>
    <t>obrubník betonový silniční 1000x150x300mm</t>
  </si>
  <si>
    <t>-1360021884</t>
  </si>
  <si>
    <t>10*1,01</t>
  </si>
  <si>
    <t>36</t>
  </si>
  <si>
    <t>59217035</t>
  </si>
  <si>
    <t>obrubník betonový obloukový vnější 780x150x250mm</t>
  </si>
  <si>
    <t>-1775229188</t>
  </si>
  <si>
    <t>R=0,5</t>
  </si>
  <si>
    <t>10,5*1,01</t>
  </si>
  <si>
    <t>R=1</t>
  </si>
  <si>
    <t>11,6*1,01</t>
  </si>
  <si>
    <t>R=2</t>
  </si>
  <si>
    <t>14,3*1,01</t>
  </si>
  <si>
    <t>39</t>
  </si>
  <si>
    <t>916132113</t>
  </si>
  <si>
    <t>Osazení obruby z betonové přídlažby s boční opěrou do lože z betonu prostého</t>
  </si>
  <si>
    <t>-1806140881</t>
  </si>
  <si>
    <t>Osazení silniční obruby z betonové přídlažby (krajníků) s ložem tl. přes 50 do 100 mm, s vyplněním a zatřením spár cementovou maltou šířky do 250 mm s boční opěrou z betonu prostého, do lože z betonu prostého</t>
  </si>
  <si>
    <t>https://podminky.urs.cz/item/CS_URS_2022_01/916132113</t>
  </si>
  <si>
    <t>40</t>
  </si>
  <si>
    <t>59218003</t>
  </si>
  <si>
    <t>krajník betonový silniční 250x125x100mm</t>
  </si>
  <si>
    <t>-1467312591</t>
  </si>
  <si>
    <t>Poznámka k položce:
ztratné 2%</t>
  </si>
  <si>
    <t>179*1,02</t>
  </si>
  <si>
    <t>48</t>
  </si>
  <si>
    <t>916231213</t>
  </si>
  <si>
    <t>Osazení chodníkového obrubníku betonového stojatého s boční opěrou do lože z betonu prostého</t>
  </si>
  <si>
    <t>2134794028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</si>
  <si>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</si>
  <si>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https://podminky.urs.cz/item/CS_URS_2022_01/916231213</t>
  </si>
  <si>
    <t>obruba tl. 5 cm</t>
  </si>
  <si>
    <t>9,8</t>
  </si>
  <si>
    <t>obruba tl. 8 cm</t>
  </si>
  <si>
    <t>4,5</t>
  </si>
  <si>
    <t>50</t>
  </si>
  <si>
    <t>59217003</t>
  </si>
  <si>
    <t>obrubník betonový zahradní 500x50x250mm</t>
  </si>
  <si>
    <t>2063450241</t>
  </si>
  <si>
    <t>9,8*1,01</t>
  </si>
  <si>
    <t>49</t>
  </si>
  <si>
    <t>59217036</t>
  </si>
  <si>
    <t>obrubník betonový parkový přírodní 500x80x250mm</t>
  </si>
  <si>
    <t>1036993951</t>
  </si>
  <si>
    <t>4,5*1,01</t>
  </si>
  <si>
    <t>51</t>
  </si>
  <si>
    <t>916231293</t>
  </si>
  <si>
    <t>Příplatek za osazení obloukového obrubníku</t>
  </si>
  <si>
    <t>1654469007</t>
  </si>
  <si>
    <t>Osazení chodníkového obrubníku betonového se zřízením lože, s vyplněním a zatřením spár cementovou maltou Příplatek k cenám za osazení obloukového obrubníku</t>
  </si>
  <si>
    <t>https://podminky.urs.cz/item/CS_URS_2022_01/916231293</t>
  </si>
  <si>
    <t>10,5+11,6+14,3</t>
  </si>
  <si>
    <t>57</t>
  </si>
  <si>
    <t>916991121</t>
  </si>
  <si>
    <t>Lože pod obrubníky, krajníky nebo obruby z dlažebních kostek z betonu prostého</t>
  </si>
  <si>
    <t>565697888</t>
  </si>
  <si>
    <t>Lože pod obrubníky, krajníky nebo obruby z dlažebních kostek z betonu prostého</t>
  </si>
  <si>
    <t>https://podminky.urs.cz/item/CS_URS_2022_01/916991121</t>
  </si>
  <si>
    <t>Poznámka k položce:
zvýšené lože, beton C16/20nXF1</t>
  </si>
  <si>
    <t>62</t>
  </si>
  <si>
    <t>919732211</t>
  </si>
  <si>
    <t>Styčná spára napojení nového živičného povrchu na stávající za tepla š 15 mm hl 25 mm s prořezáním</t>
  </si>
  <si>
    <t>11589200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</si>
  <si>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</si>
  <si>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https://podminky.urs.cz/item/CS_URS_2022_01/919732211</t>
  </si>
  <si>
    <t>919735111</t>
  </si>
  <si>
    <t>Řezání stávajícího živičného krytu hl do 50 mm</t>
  </si>
  <si>
    <t>-580347968</t>
  </si>
  <si>
    <t>Řezání stávajícího živičného krytu nebo podkladu hloubky do 50 mm</t>
  </si>
  <si>
    <t>https://podminky.urs.cz/item/CS_URS_2022_01/919735111</t>
  </si>
  <si>
    <t>919735112</t>
  </si>
  <si>
    <t>Řezání stávajícího živičného krytu hl přes 50 do 100 mm</t>
  </si>
  <si>
    <t>-410050237</t>
  </si>
  <si>
    <t>Řezání stávajícího živičného krytu nebo podkladu hloubky přes 50 do 100 mm</t>
  </si>
  <si>
    <t>https://podminky.urs.cz/item/CS_URS_2022_01/919735112</t>
  </si>
  <si>
    <t>52</t>
  </si>
  <si>
    <t>938908411</t>
  </si>
  <si>
    <t>Čištění vozovek splachováním vodou</t>
  </si>
  <si>
    <t>645712960</t>
  </si>
  <si>
    <t>Čištění vozovek splachováním vodou povrchu podkladu nebo krytu živičného, betonového nebo dlážděného</t>
  </si>
  <si>
    <t>https://podminky.urs.cz/item/CS_URS_2022_01/938908411</t>
  </si>
  <si>
    <t>17</t>
  </si>
  <si>
    <t>966006132</t>
  </si>
  <si>
    <t>Odstranění značek dopravních nebo orientačních se sloupky s betonovými patkami</t>
  </si>
  <si>
    <t>212124768</t>
  </si>
  <si>
    <t>Odstranění dopravních nebo orientačních značek se sloupkem s uložením hmot na vzdálenost do 20 m nebo s naložením na dopravní prostředek, se zásypem jam a jeho zhutněním s betonovou patkou</t>
  </si>
  <si>
    <t>https://podminky.urs.cz/item/CS_URS_2022_01/966006132</t>
  </si>
  <si>
    <t>18</t>
  </si>
  <si>
    <t>966006211</t>
  </si>
  <si>
    <t>Odstranění svislých dopravních značek ze sloupů, sloupků nebo konzol</t>
  </si>
  <si>
    <t>990100263</t>
  </si>
  <si>
    <t>Odstranění (demontáž) svislých dopravních značek s odklizením materiálu na skládku na vzdálenost do 20 m nebo s naložením na dopravní prostředek ze sloupů, sloupků nebo konzol</t>
  </si>
  <si>
    <t>https://podminky.urs.cz/item/CS_URS_2022_01/966006211</t>
  </si>
  <si>
    <t>966006251.DP</t>
  </si>
  <si>
    <t xml:space="preserve">Odstranění kovového sloupku zabetonovaného s odklizením materiálu na vzdálenost do 20 m nebo s naložením na dopravní prostředek </t>
  </si>
  <si>
    <t>-939359795</t>
  </si>
  <si>
    <t>Poznámka k položce:
odměřeno z grafické přílohy č. 2 - Situace včetně vytýčení
včetně řetězu a zámku - kovové prvky předány stavebníkovi, resp. převezeny na jím určenou deponii</t>
  </si>
  <si>
    <t>19</t>
  </si>
  <si>
    <t>966007211</t>
  </si>
  <si>
    <t>Odstranění vodorovného dopravního značení vodním paprskem čáry značené barvou š do 125 mm</t>
  </si>
  <si>
    <t>1182159224</t>
  </si>
  <si>
    <t>Odstranění vodorovného dopravního značení vodním paprskem pod tlakem 2 500 barů (např. Peel Jet) z betonového nebo živičného povrchu značeného barvou čáry šířky do 125 mm</t>
  </si>
  <si>
    <t>https://podminky.urs.cz/item/CS_URS_2022_01/966007211</t>
  </si>
  <si>
    <t>20</t>
  </si>
  <si>
    <t>966007223</t>
  </si>
  <si>
    <t>Odstranění vodorovného dopravního značení vodním paprskem z plochy značené plastem</t>
  </si>
  <si>
    <t>896937400</t>
  </si>
  <si>
    <t>Odstranění vodorovného dopravního značení vodním paprskem pod tlakem 2 500 barů (např. Peel Jet) z betonového nebo živičného povrchu značeného plastem plošného</t>
  </si>
  <si>
    <t>https://podminky.urs.cz/item/CS_URS_2022_01/966007223</t>
  </si>
  <si>
    <t>16</t>
  </si>
  <si>
    <t>966051111</t>
  </si>
  <si>
    <t>Bourání betonových palisád osazovaných v řadě</t>
  </si>
  <si>
    <t>-1841487072</t>
  </si>
  <si>
    <t>Bourání palisád betonových osazených v řadě</t>
  </si>
  <si>
    <t>https://podminky.urs.cz/item/CS_URS_2022_01/966051111</t>
  </si>
  <si>
    <t>6*0,2*0,6</t>
  </si>
  <si>
    <t>979054451</t>
  </si>
  <si>
    <t>Očištění vybouraných zámkových dlaždic s původním spárováním z kameniva těženého</t>
  </si>
  <si>
    <t>-1259016634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</si>
  <si>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</si>
  <si>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https://podminky.urs.cz/item/CS_URS_2022_01/979054451</t>
  </si>
  <si>
    <t>Poznámka k položce:
dle položek113106122, 113106171
uložení očištěné dlažby na palety (dlažba pro opětovné využití)</t>
  </si>
  <si>
    <t>45+32,4</t>
  </si>
  <si>
    <t>979071122</t>
  </si>
  <si>
    <t>Očištění dlažebních kostek drobných s původním spárováním živičnou směsí nebo MC</t>
  </si>
  <si>
    <t>-1254329509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</si>
  <si>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živicí nebo cementovou maltou</t>
  </si>
  <si>
    <t>https://podminky.urs.cz/item/CS_URS_2022_01/979071122</t>
  </si>
  <si>
    <t>Poznámka k položce:
přídlažba ze žulových kostek, kostky budou využity do zádlažby přejezdného ostrůvku</t>
  </si>
  <si>
    <t>10,5*0,12</t>
  </si>
  <si>
    <t>997</t>
  </si>
  <si>
    <t>Přesun sutě</t>
  </si>
  <si>
    <t>25</t>
  </si>
  <si>
    <t>997221551</t>
  </si>
  <si>
    <t>Vodorovná doprava suti ze sypkých materiálů do 1 km</t>
  </si>
  <si>
    <t>-1193572445</t>
  </si>
  <si>
    <t>Vodorovná doprava suti bez naložení, ale se složením a s hrubým urovnáním ze sypkých materiálů, na vzdálenost do 1 km</t>
  </si>
  <si>
    <t>https://podminky.urs.cz/item/CS_URS_2022_01/997221551</t>
  </si>
  <si>
    <t>51,118+(1,392+8,8+133,284)</t>
  </si>
  <si>
    <t>26</t>
  </si>
  <si>
    <t>997221559</t>
  </si>
  <si>
    <t>Příplatek ZKD 1 km u vodorovné dopravy suti ze sypkých materiálů</t>
  </si>
  <si>
    <t>683217530</t>
  </si>
  <si>
    <t>Vodorovná doprava suti bez naložení, ale se složením a s hrubým urovnáním Příplatek k ceně za každý další i započatý 1 km přes 1 km</t>
  </si>
  <si>
    <t>https://podminky.urs.cz/item/CS_URS_2022_01/997221559</t>
  </si>
  <si>
    <t>Poznámka k položce:
příplatek za dalších 10 km</t>
  </si>
  <si>
    <t>194,594*10</t>
  </si>
  <si>
    <t>27</t>
  </si>
  <si>
    <t>997221561</t>
  </si>
  <si>
    <t>Vodorovná doprava suti z kusových materiálů do 1 km</t>
  </si>
  <si>
    <t>-835155561</t>
  </si>
  <si>
    <t>Vodorovná doprava suti bez naložení, ale se složením a s hrubým urovnáním z kusových materiálů, na vzdálenost do 1 km</t>
  </si>
  <si>
    <t>https://podminky.urs.cz/item/CS_URS_2022_01/997221561</t>
  </si>
  <si>
    <t>62,348+(0,875+9,558+0,246+0,03)</t>
  </si>
  <si>
    <t>28</t>
  </si>
  <si>
    <t>997221569</t>
  </si>
  <si>
    <t>Příplatek ZKD 1 km u vodorovné dopravy suti z kusových materiálů</t>
  </si>
  <si>
    <t>-1441786919</t>
  </si>
  <si>
    <t>https://podminky.urs.cz/item/CS_URS_2022_01/997221569</t>
  </si>
  <si>
    <t>Poznámka k položce:
příplatek dalších 10 km</t>
  </si>
  <si>
    <t>73,057*10</t>
  </si>
  <si>
    <t>29</t>
  </si>
  <si>
    <t>997221571</t>
  </si>
  <si>
    <t>Vodorovná doprava vybouraných hmot do 1 km</t>
  </si>
  <si>
    <t>-901194136</t>
  </si>
  <si>
    <t>Vodorovná doprava vybouraných hmot bez naložení, ale se složením a s hrubým urovnáním na vzdálenost do 1 km</t>
  </si>
  <si>
    <t>https://podminky.urs.cz/item/CS_URS_2022_01/997221571</t>
  </si>
  <si>
    <t>28,7+0,384+1,872</t>
  </si>
  <si>
    <t>30</t>
  </si>
  <si>
    <t>997221579</t>
  </si>
  <si>
    <t>Příplatek ZKD 1 km u vodorovné dopravy vybouraných hmot</t>
  </si>
  <si>
    <t>231289500</t>
  </si>
  <si>
    <t>Vodorovná doprava vybouraných hmot bez naložení, ale se složením a s hrubým urovnáním na vzdálenost Příplatek k ceně za každý další i započatý 1 km přes 1 km</t>
  </si>
  <si>
    <t>https://podminky.urs.cz/item/CS_URS_2022_01/997221579</t>
  </si>
  <si>
    <t>30,956*10</t>
  </si>
  <si>
    <t>31</t>
  </si>
  <si>
    <t>997221615</t>
  </si>
  <si>
    <t>Poplatek za uložení na skládce (skládkovné) stavebního odpadu betonového kód odpadu 17 01 01</t>
  </si>
  <si>
    <t>-491834925</t>
  </si>
  <si>
    <t>Poplatek za uložení stavebního odpadu na skládce (skládkovné) z prostého betonu zatříděného do Katalogu odpadů pod kódem 17 01 01</t>
  </si>
  <si>
    <t>https://podminky.urs.cz/item/CS_URS_2022_01/997221615</t>
  </si>
  <si>
    <t>0,875+9,558+0,246+0,03+28,7+0,384+1,872</t>
  </si>
  <si>
    <t>32</t>
  </si>
  <si>
    <t>997221645</t>
  </si>
  <si>
    <t>Poplatek za uložení na skládce (skládkovné) odpadu asfaltového bez dehtu kód odpadu 17 03 02</t>
  </si>
  <si>
    <t>-1545414127</t>
  </si>
  <si>
    <t>Poplatek za uložení stavebního odpadu na skládce (skládkovné) asfaltového bez obsahu dehtu zatříděného do Katalogu odpadů pod kódem 17 03 02</t>
  </si>
  <si>
    <t>https://podminky.urs.cz/item/CS_URS_2022_01/997221645</t>
  </si>
  <si>
    <t>51,118+62,348</t>
  </si>
  <si>
    <t>33</t>
  </si>
  <si>
    <t>997221655</t>
  </si>
  <si>
    <t>-1545245450</t>
  </si>
  <si>
    <t>https://podminky.urs.cz/item/CS_URS_2022_01/997221655</t>
  </si>
  <si>
    <t>1,392+8,8+133,284</t>
  </si>
  <si>
    <t>998</t>
  </si>
  <si>
    <t>Přesun hmot</t>
  </si>
  <si>
    <t>24</t>
  </si>
  <si>
    <t>998225111</t>
  </si>
  <si>
    <t>Přesun hmot pro pozemní komunikace s krytem z kamene, monolitickým betonovým nebo živičným</t>
  </si>
  <si>
    <t>-1925193475</t>
  </si>
  <si>
    <t>Přesun hmot pro komunikace s krytem z kameniva, monolitickým betonovým nebo živičným dopravní vzdálenost do 200 m jakékoliv délky objektu</t>
  </si>
  <si>
    <t>https://podminky.urs.cz/item/CS_URS_2022_01/998225111</t>
  </si>
  <si>
    <t>SAN</t>
  </si>
  <si>
    <t>Sanace</t>
  </si>
  <si>
    <t>106</t>
  </si>
  <si>
    <t>122251104</t>
  </si>
  <si>
    <t>Odkopávky a prokopávky nezapažené v hornině třídy těžitelnosti I skupiny 3 objem do 500 m3 strojně</t>
  </si>
  <si>
    <t>1514302734</t>
  </si>
  <si>
    <t>Odkopávky a prokopávky nezapažené strojně v hornině třídy těžitelnosti I skupiny 3 přes 100 do 500 m3</t>
  </si>
  <si>
    <t>https://podminky.urs.cz/item/CS_URS_2022_01/122251104</t>
  </si>
  <si>
    <t>246,9*0,5</t>
  </si>
  <si>
    <t>101</t>
  </si>
  <si>
    <t>-2019292505</t>
  </si>
  <si>
    <t>Poznámka k položce:
na vhodnou řízenou skládku</t>
  </si>
  <si>
    <t>102</t>
  </si>
  <si>
    <t>1829260633</t>
  </si>
  <si>
    <t>Poznámka k položce:
další 1 km</t>
  </si>
  <si>
    <t>123,45*1</t>
  </si>
  <si>
    <t>107</t>
  </si>
  <si>
    <t>1389643797</t>
  </si>
  <si>
    <t>108</t>
  </si>
  <si>
    <t>919726121</t>
  </si>
  <si>
    <t>Geotextilie pro ochranu, separaci a filtraci netkaná měrná hm do 200 g/m2</t>
  </si>
  <si>
    <t>-702786503</t>
  </si>
  <si>
    <t>Geotextilie netkaná pro ochranu, separaci nebo filtraci měrná hmotnost do 200 g/m2</t>
  </si>
  <si>
    <t>https://podminky.urs.cz/item/CS_URS_2022_01/919726121</t>
  </si>
  <si>
    <t>246,9*1,2</t>
  </si>
  <si>
    <t>104</t>
  </si>
  <si>
    <t>213311111.DP</t>
  </si>
  <si>
    <t>Sanační vrstva z kameniva drceného frakce 0 - 125 mm</t>
  </si>
  <si>
    <t>-329291374</t>
  </si>
  <si>
    <t xml:space="preserve">Sanační vrstva z kameniva drceného frakce 0 - 125 mm, zhutnění </t>
  </si>
  <si>
    <t>Poznámka k položce:
1. a 2. vrstva sanace, provádění po vrstvách 2x 0,25 m 
dle textové přílohy č. 1 - Technická zpráva</t>
  </si>
  <si>
    <t>(246,9*0,25)*2</t>
  </si>
  <si>
    <t>SO 180 - Dopravně inženýrská opatření</t>
  </si>
  <si>
    <t>119003227</t>
  </si>
  <si>
    <t>Mobilní plotová zábrana vyplněná dráty výšky přes 1,5 do 2,2 m pro zabezpečení výkopu zřízení</t>
  </si>
  <si>
    <t>-1112897737</t>
  </si>
  <si>
    <t>Pomocné konstrukce při zabezpečení výkopu svislé ocelové mobilní oplocení, výšky přes 1,5 do 2,2 m panely vyplněné dráty zřízení</t>
  </si>
  <si>
    <t>https://podminky.urs.cz/item/CS_URS_2022_01/119003227</t>
  </si>
  <si>
    <t xml:space="preserve">Poznámka k položce:
odečteno z grafické přílohy SO 180 č. 2 - situace přechodného dopravního značení 1. etapa </t>
  </si>
  <si>
    <t>119003228</t>
  </si>
  <si>
    <t>Mobilní plotová zábrana vyplněná dráty výšky přes 1,5 do 2,2 m pro zabezpečení výkopu odstranění</t>
  </si>
  <si>
    <t>2109291063</t>
  </si>
  <si>
    <t>Pomocné konstrukce při zabezpečení výkopu svislé ocelové mobilní oplocení, výšky přes 1,5 do 2,2 m panely vyplněné dráty odstranění</t>
  </si>
  <si>
    <t>https://podminky.urs.cz/item/CS_URS_2022_01/119003228</t>
  </si>
  <si>
    <t>73558001</t>
  </si>
  <si>
    <t>páska výstražná vstup zakázán</t>
  </si>
  <si>
    <t>1915016237</t>
  </si>
  <si>
    <t>91100001.DP</t>
  </si>
  <si>
    <t>Pronájem mobilního oplocení dl. 50 m včetně dovozu a odvozu ze staveniště</t>
  </si>
  <si>
    <t>den</t>
  </si>
  <si>
    <t>923060718</t>
  </si>
  <si>
    <t>Poznámka k položce:
 délka oplocení 50 m</t>
  </si>
  <si>
    <t>913121111</t>
  </si>
  <si>
    <t>Montáž a demontáž dočasné dopravní značky kompletní základní</t>
  </si>
  <si>
    <t>1001802030</t>
  </si>
  <si>
    <t>Montáž a demontáž dočasných dopravních značek kompletních značek vč. podstavce a sloupku základních</t>
  </si>
  <si>
    <t>https://podminky.urs.cz/item/CS_URS_2022_01/913121111</t>
  </si>
  <si>
    <t>Poznámka k položce:
odečteno z grafických příloh SO 180 č. 2 - 4 - situace přechodného dopravního značení etapa 1-3</t>
  </si>
  <si>
    <t>1. etapa - DZ B1, B30</t>
  </si>
  <si>
    <t>2. etapa - DZ 2xB1, 2x E13, B30, B24a</t>
  </si>
  <si>
    <t>3.etapa - DZ 2xB1, B24a, B24b, 4x E13, C2b</t>
  </si>
  <si>
    <t>913121211</t>
  </si>
  <si>
    <t>Příplatek k dočasné dopravní značce kompletní základní za první a ZKD den použití</t>
  </si>
  <si>
    <t>1131138850</t>
  </si>
  <si>
    <t>Montáž a demontáž dočasných dopravních značek Příplatek za první a každý další den použití dočasných dopravních značek k ceně 12-1111</t>
  </si>
  <si>
    <t>https://podminky.urs.cz/item/CS_URS_2022_01/913121211</t>
  </si>
  <si>
    <t>Poznámka k položce:
1. etapa - 14 dní, 2. etapa - 7 dní, 3. etapa - 14 dní</t>
  </si>
  <si>
    <t>2*14</t>
  </si>
  <si>
    <t>6*7</t>
  </si>
  <si>
    <t>9*14</t>
  </si>
  <si>
    <t>913211112</t>
  </si>
  <si>
    <t>Montáž a demontáž dočasné dopravní zábrany reflexní šířky 2,5 m</t>
  </si>
  <si>
    <t>1684739595</t>
  </si>
  <si>
    <t>Montáž a demontáž dočasných dopravních zábran reflexních, šířky 2,5 m</t>
  </si>
  <si>
    <t>https://podminky.urs.cz/item/CS_URS_2022_01/913211112</t>
  </si>
  <si>
    <t>1. etapa</t>
  </si>
  <si>
    <t>2. etapa</t>
  </si>
  <si>
    <t>3.etapa</t>
  </si>
  <si>
    <t>913211212</t>
  </si>
  <si>
    <t>Příplatek k dočasné dopravní zábraně reflexní 2,5 m za první a ZKD den použití</t>
  </si>
  <si>
    <t>1150136851</t>
  </si>
  <si>
    <t>Montáž a demontáž dočasných dopravních zábran Příplatek za první a každý další den použití dočasných dopravních zábran k ceně 21-1112</t>
  </si>
  <si>
    <t>https://podminky.urs.cz/item/CS_URS_2022_01/913211212</t>
  </si>
  <si>
    <t>Poznámka k položce:
1. eatapa - 14 dní, 2. etapa - 7 dní, 3. etapa - 14. dní</t>
  </si>
  <si>
    <t>4*7</t>
  </si>
  <si>
    <t>3*14</t>
  </si>
  <si>
    <t>913321111</t>
  </si>
  <si>
    <t>Montáž a demontáž dočasné dopravní směrové desky základní</t>
  </si>
  <si>
    <t>1745872322</t>
  </si>
  <si>
    <t>Montáž a demontáž dočasných dopravních vodících zařízení směrové desky základní</t>
  </si>
  <si>
    <t>https://podminky.urs.cz/item/CS_URS_2022_01/913321111</t>
  </si>
  <si>
    <t>3. etapa</t>
  </si>
  <si>
    <t>913321211</t>
  </si>
  <si>
    <t>Příplatek k dočasné směrové desce základní za první a ZKD den použití</t>
  </si>
  <si>
    <t>-1487099916</t>
  </si>
  <si>
    <t>Montáž a demontáž dočasných dopravních vodících zařízení Příplatek za první a každý další den použití dočasných dopravních vodících zařízení k ceně 32-1111</t>
  </si>
  <si>
    <t>https://podminky.urs.cz/item/CS_URS_2022_01/913321211</t>
  </si>
  <si>
    <t>Poznámka k položce:
1. eatapa - 14. dní, 2. etapa - 7 dní, 3. etapa - 14 dní</t>
  </si>
  <si>
    <t>8*14</t>
  </si>
  <si>
    <t>10*7</t>
  </si>
  <si>
    <t>4*14</t>
  </si>
  <si>
    <t>SO 499 - Závorový systém</t>
  </si>
  <si>
    <t>ekoTIP ID s.r.o. identifikační technologie</t>
  </si>
  <si>
    <t>Bc. Alexandr Vituško</t>
  </si>
  <si>
    <t>499</t>
  </si>
  <si>
    <t>komplet</t>
  </si>
  <si>
    <t>-884229069</t>
  </si>
  <si>
    <t>Poznámka k položce:
jednotlivé položky soupisu prací SO 499 - Závorový systém jsou samostatnounedílnou přílohou soupisu prací stavby "Centrální vjezd do areálu ZČU a parkoviště III. a IV. „SMART“ – 0. etapa"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</si>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</sst>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2103000" TargetMode="External" /><Relationship Id="rId2" Type="http://schemas.openxmlformats.org/officeDocument/2006/relationships/hyperlink" Target="https://podminky.urs.cz/item/CS_URS_2022_01/012303000" TargetMode="External" /><Relationship Id="rId3" Type="http://schemas.openxmlformats.org/officeDocument/2006/relationships/hyperlink" Target="https://podminky.urs.cz/item/CS_URS_2022_01/013254000" TargetMode="External" /><Relationship Id="rId4" Type="http://schemas.openxmlformats.org/officeDocument/2006/relationships/hyperlink" Target="https://podminky.urs.cz/item/CS_URS_2022_01/030001000" TargetMode="External" /><Relationship Id="rId5" Type="http://schemas.openxmlformats.org/officeDocument/2006/relationships/hyperlink" Target="https://podminky.urs.cz/item/CS_URS_2022_01/034503000" TargetMode="External" /><Relationship Id="rId6" Type="http://schemas.openxmlformats.org/officeDocument/2006/relationships/hyperlink" Target="https://podminky.urs.cz/item/CS_URS_2022_01/040001000" TargetMode="External" /><Relationship Id="rId7" Type="http://schemas.openxmlformats.org/officeDocument/2006/relationships/hyperlink" Target="https://podminky.urs.cz/item/CS_URS_2022_01/053002000" TargetMode="External" /><Relationship Id="rId8" Type="http://schemas.openxmlformats.org/officeDocument/2006/relationships/hyperlink" Target="https://podminky.urs.cz/item/CS_URS_2022_01/091704000" TargetMode="External" /><Relationship Id="rId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23" TargetMode="External" /><Relationship Id="rId2" Type="http://schemas.openxmlformats.org/officeDocument/2006/relationships/hyperlink" Target="https://podminky.urs.cz/item/CS_URS_2022_01/113106171" TargetMode="External" /><Relationship Id="rId3" Type="http://schemas.openxmlformats.org/officeDocument/2006/relationships/hyperlink" Target="https://podminky.urs.cz/item/CS_URS_2022_01/113107164" TargetMode="External" /><Relationship Id="rId4" Type="http://schemas.openxmlformats.org/officeDocument/2006/relationships/hyperlink" Target="https://podminky.urs.cz/item/CS_URS_2022_01/113107182" TargetMode="External" /><Relationship Id="rId5" Type="http://schemas.openxmlformats.org/officeDocument/2006/relationships/hyperlink" Target="https://podminky.urs.cz/item/CS_URS_2022_01/113107322" TargetMode="External" /><Relationship Id="rId6" Type="http://schemas.openxmlformats.org/officeDocument/2006/relationships/hyperlink" Target="https://podminky.urs.cz/item/CS_URS_2022_01/113107323" TargetMode="External" /><Relationship Id="rId7" Type="http://schemas.openxmlformats.org/officeDocument/2006/relationships/hyperlink" Target="https://podminky.urs.cz/item/CS_URS_2022_01/113107332" TargetMode="External" /><Relationship Id="rId8" Type="http://schemas.openxmlformats.org/officeDocument/2006/relationships/hyperlink" Target="https://podminky.urs.cz/item/CS_URS_2022_01/113154123" TargetMode="External" /><Relationship Id="rId9" Type="http://schemas.openxmlformats.org/officeDocument/2006/relationships/hyperlink" Target="https://podminky.urs.cz/item/CS_URS_2022_01/113202111" TargetMode="External" /><Relationship Id="rId10" Type="http://schemas.openxmlformats.org/officeDocument/2006/relationships/hyperlink" Target="https://podminky.urs.cz/item/CS_URS_2022_01/113203111" TargetMode="External" /><Relationship Id="rId11" Type="http://schemas.openxmlformats.org/officeDocument/2006/relationships/hyperlink" Target="https://podminky.urs.cz/item/CS_URS_2022_01/113204111" TargetMode="External" /><Relationship Id="rId12" Type="http://schemas.openxmlformats.org/officeDocument/2006/relationships/hyperlink" Target="https://podminky.urs.cz/item/CS_URS_2022_01/122252203" TargetMode="External" /><Relationship Id="rId13" Type="http://schemas.openxmlformats.org/officeDocument/2006/relationships/hyperlink" Target="https://podminky.urs.cz/item/CS_URS_2022_01/133212811" TargetMode="External" /><Relationship Id="rId14" Type="http://schemas.openxmlformats.org/officeDocument/2006/relationships/hyperlink" Target="https://podminky.urs.cz/item/CS_URS_2022_01/162251102" TargetMode="External" /><Relationship Id="rId15" Type="http://schemas.openxmlformats.org/officeDocument/2006/relationships/hyperlink" Target="https://podminky.urs.cz/item/CS_URS_2022_01/162751117" TargetMode="External" /><Relationship Id="rId16" Type="http://schemas.openxmlformats.org/officeDocument/2006/relationships/hyperlink" Target="https://podminky.urs.cz/item/CS_URS_2022_01/162751119" TargetMode="External" /><Relationship Id="rId17" Type="http://schemas.openxmlformats.org/officeDocument/2006/relationships/hyperlink" Target="https://podminky.urs.cz/item/CS_URS_2022_01/167151101" TargetMode="External" /><Relationship Id="rId18" Type="http://schemas.openxmlformats.org/officeDocument/2006/relationships/hyperlink" Target="https://podminky.urs.cz/item/CS_URS_2022_01/171201221" TargetMode="External" /><Relationship Id="rId19" Type="http://schemas.openxmlformats.org/officeDocument/2006/relationships/hyperlink" Target="https://podminky.urs.cz/item/CS_URS_2022_01/171251101" TargetMode="External" /><Relationship Id="rId20" Type="http://schemas.openxmlformats.org/officeDocument/2006/relationships/hyperlink" Target="https://podminky.urs.cz/item/CS_URS_2022_01/181152302" TargetMode="External" /><Relationship Id="rId21" Type="http://schemas.openxmlformats.org/officeDocument/2006/relationships/hyperlink" Target="https://podminky.urs.cz/item/CS_URS_2022_01/181351003" TargetMode="External" /><Relationship Id="rId22" Type="http://schemas.openxmlformats.org/officeDocument/2006/relationships/hyperlink" Target="https://podminky.urs.cz/item/CS_URS_2022_01/181411141" TargetMode="External" /><Relationship Id="rId23" Type="http://schemas.openxmlformats.org/officeDocument/2006/relationships/hyperlink" Target="https://podminky.urs.cz/item/CS_URS_2022_01/184818231" TargetMode="External" /><Relationship Id="rId24" Type="http://schemas.openxmlformats.org/officeDocument/2006/relationships/hyperlink" Target="https://podminky.urs.cz/item/CS_URS_2022_01/564851011" TargetMode="External" /><Relationship Id="rId25" Type="http://schemas.openxmlformats.org/officeDocument/2006/relationships/hyperlink" Target="https://podminky.urs.cz/item/CS_URS_2022_01/564861011" TargetMode="External" /><Relationship Id="rId26" Type="http://schemas.openxmlformats.org/officeDocument/2006/relationships/hyperlink" Target="https://podminky.urs.cz/item/CS_URS_2022_01/564952111" TargetMode="External" /><Relationship Id="rId27" Type="http://schemas.openxmlformats.org/officeDocument/2006/relationships/hyperlink" Target="https://podminky.urs.cz/item/CS_URS_2022_01/565165111" TargetMode="External" /><Relationship Id="rId28" Type="http://schemas.openxmlformats.org/officeDocument/2006/relationships/hyperlink" Target="https://podminky.urs.cz/item/CS_URS_2022_01/573111111" TargetMode="External" /><Relationship Id="rId29" Type="http://schemas.openxmlformats.org/officeDocument/2006/relationships/hyperlink" Target="https://podminky.urs.cz/item/CS_URS_2022_01/573211107" TargetMode="External" /><Relationship Id="rId30" Type="http://schemas.openxmlformats.org/officeDocument/2006/relationships/hyperlink" Target="https://podminky.urs.cz/item/CS_URS_2022_01/573211109" TargetMode="External" /><Relationship Id="rId31" Type="http://schemas.openxmlformats.org/officeDocument/2006/relationships/hyperlink" Target="https://podminky.urs.cz/item/CS_URS_2022_01/577134111" TargetMode="External" /><Relationship Id="rId32" Type="http://schemas.openxmlformats.org/officeDocument/2006/relationships/hyperlink" Target="https://podminky.urs.cz/item/CS_URS_2022_01/577144111" TargetMode="External" /><Relationship Id="rId33" Type="http://schemas.openxmlformats.org/officeDocument/2006/relationships/hyperlink" Target="https://podminky.urs.cz/item/CS_URS_2022_01/591241111" TargetMode="External" /><Relationship Id="rId34" Type="http://schemas.openxmlformats.org/officeDocument/2006/relationships/hyperlink" Target="https://podminky.urs.cz/item/CS_URS_2022_01/596211110" TargetMode="External" /><Relationship Id="rId35" Type="http://schemas.openxmlformats.org/officeDocument/2006/relationships/hyperlink" Target="https://podminky.urs.cz/item/CS_URS_2022_01/596212210" TargetMode="External" /><Relationship Id="rId36" Type="http://schemas.openxmlformats.org/officeDocument/2006/relationships/hyperlink" Target="https://podminky.urs.cz/item/CS_URS_2022_01/912211131" TargetMode="External" /><Relationship Id="rId37" Type="http://schemas.openxmlformats.org/officeDocument/2006/relationships/hyperlink" Target="https://podminky.urs.cz/item/CS_URS_2022_01/914111111" TargetMode="External" /><Relationship Id="rId38" Type="http://schemas.openxmlformats.org/officeDocument/2006/relationships/hyperlink" Target="https://podminky.urs.cz/item/CS_URS_2022_01/914111121" TargetMode="External" /><Relationship Id="rId39" Type="http://schemas.openxmlformats.org/officeDocument/2006/relationships/hyperlink" Target="https://podminky.urs.cz/item/CS_URS_2022_01/914511112" TargetMode="External" /><Relationship Id="rId40" Type="http://schemas.openxmlformats.org/officeDocument/2006/relationships/hyperlink" Target="https://podminky.urs.cz/item/CS_URS_2022_01/915111111" TargetMode="External" /><Relationship Id="rId41" Type="http://schemas.openxmlformats.org/officeDocument/2006/relationships/hyperlink" Target="https://podminky.urs.cz/item/CS_URS_2022_01/915111115" TargetMode="External" /><Relationship Id="rId42" Type="http://schemas.openxmlformats.org/officeDocument/2006/relationships/hyperlink" Target="https://podminky.urs.cz/item/CS_URS_2022_01/915111121" TargetMode="External" /><Relationship Id="rId43" Type="http://schemas.openxmlformats.org/officeDocument/2006/relationships/hyperlink" Target="https://podminky.urs.cz/item/CS_URS_2022_01/915121111" TargetMode="External" /><Relationship Id="rId44" Type="http://schemas.openxmlformats.org/officeDocument/2006/relationships/hyperlink" Target="https://podminky.urs.cz/item/CS_URS_2022_01/915121121" TargetMode="External" /><Relationship Id="rId45" Type="http://schemas.openxmlformats.org/officeDocument/2006/relationships/hyperlink" Target="https://podminky.urs.cz/item/CS_URS_2022_01/915131111" TargetMode="External" /><Relationship Id="rId46" Type="http://schemas.openxmlformats.org/officeDocument/2006/relationships/hyperlink" Target="https://podminky.urs.cz/item/CS_URS_2022_01/915221111" TargetMode="External" /><Relationship Id="rId47" Type="http://schemas.openxmlformats.org/officeDocument/2006/relationships/hyperlink" Target="https://podminky.urs.cz/item/CS_URS_2022_01/915221121" TargetMode="External" /><Relationship Id="rId48" Type="http://schemas.openxmlformats.org/officeDocument/2006/relationships/hyperlink" Target="https://podminky.urs.cz/item/CS_URS_2022_01/915611111" TargetMode="External" /><Relationship Id="rId49" Type="http://schemas.openxmlformats.org/officeDocument/2006/relationships/hyperlink" Target="https://podminky.urs.cz/item/CS_URS_2022_01/915621111" TargetMode="External" /><Relationship Id="rId50" Type="http://schemas.openxmlformats.org/officeDocument/2006/relationships/hyperlink" Target="https://podminky.urs.cz/item/CS_URS_2022_01/916131213" TargetMode="External" /><Relationship Id="rId51" Type="http://schemas.openxmlformats.org/officeDocument/2006/relationships/hyperlink" Target="https://podminky.urs.cz/item/CS_URS_2022_01/916132113" TargetMode="External" /><Relationship Id="rId52" Type="http://schemas.openxmlformats.org/officeDocument/2006/relationships/hyperlink" Target="https://podminky.urs.cz/item/CS_URS_2022_01/916231213" TargetMode="External" /><Relationship Id="rId53" Type="http://schemas.openxmlformats.org/officeDocument/2006/relationships/hyperlink" Target="https://podminky.urs.cz/item/CS_URS_2022_01/916231293" TargetMode="External" /><Relationship Id="rId54" Type="http://schemas.openxmlformats.org/officeDocument/2006/relationships/hyperlink" Target="https://podminky.urs.cz/item/CS_URS_2022_01/916991121" TargetMode="External" /><Relationship Id="rId55" Type="http://schemas.openxmlformats.org/officeDocument/2006/relationships/hyperlink" Target="https://podminky.urs.cz/item/CS_URS_2022_01/919732211" TargetMode="External" /><Relationship Id="rId56" Type="http://schemas.openxmlformats.org/officeDocument/2006/relationships/hyperlink" Target="https://podminky.urs.cz/item/CS_URS_2022_01/919735111" TargetMode="External" /><Relationship Id="rId57" Type="http://schemas.openxmlformats.org/officeDocument/2006/relationships/hyperlink" Target="https://podminky.urs.cz/item/CS_URS_2022_01/919735112" TargetMode="External" /><Relationship Id="rId58" Type="http://schemas.openxmlformats.org/officeDocument/2006/relationships/hyperlink" Target="https://podminky.urs.cz/item/CS_URS_2022_01/938908411" TargetMode="External" /><Relationship Id="rId59" Type="http://schemas.openxmlformats.org/officeDocument/2006/relationships/hyperlink" Target="https://podminky.urs.cz/item/CS_URS_2022_01/966006132" TargetMode="External" /><Relationship Id="rId60" Type="http://schemas.openxmlformats.org/officeDocument/2006/relationships/hyperlink" Target="https://podminky.urs.cz/item/CS_URS_2022_01/966006211" TargetMode="External" /><Relationship Id="rId61" Type="http://schemas.openxmlformats.org/officeDocument/2006/relationships/hyperlink" Target="https://podminky.urs.cz/item/CS_URS_2022_01/966007211" TargetMode="External" /><Relationship Id="rId62" Type="http://schemas.openxmlformats.org/officeDocument/2006/relationships/hyperlink" Target="https://podminky.urs.cz/item/CS_URS_2022_01/966007223" TargetMode="External" /><Relationship Id="rId63" Type="http://schemas.openxmlformats.org/officeDocument/2006/relationships/hyperlink" Target="https://podminky.urs.cz/item/CS_URS_2022_01/966051111" TargetMode="External" /><Relationship Id="rId64" Type="http://schemas.openxmlformats.org/officeDocument/2006/relationships/hyperlink" Target="https://podminky.urs.cz/item/CS_URS_2022_01/979054451" TargetMode="External" /><Relationship Id="rId65" Type="http://schemas.openxmlformats.org/officeDocument/2006/relationships/hyperlink" Target="https://podminky.urs.cz/item/CS_URS_2022_01/979071122" TargetMode="External" /><Relationship Id="rId66" Type="http://schemas.openxmlformats.org/officeDocument/2006/relationships/hyperlink" Target="https://podminky.urs.cz/item/CS_URS_2022_01/997221551" TargetMode="External" /><Relationship Id="rId67" Type="http://schemas.openxmlformats.org/officeDocument/2006/relationships/hyperlink" Target="https://podminky.urs.cz/item/CS_URS_2022_01/997221559" TargetMode="External" /><Relationship Id="rId68" Type="http://schemas.openxmlformats.org/officeDocument/2006/relationships/hyperlink" Target="https://podminky.urs.cz/item/CS_URS_2022_01/997221561" TargetMode="External" /><Relationship Id="rId69" Type="http://schemas.openxmlformats.org/officeDocument/2006/relationships/hyperlink" Target="https://podminky.urs.cz/item/CS_URS_2022_01/997221569" TargetMode="External" /><Relationship Id="rId70" Type="http://schemas.openxmlformats.org/officeDocument/2006/relationships/hyperlink" Target="https://podminky.urs.cz/item/CS_URS_2022_01/997221571" TargetMode="External" /><Relationship Id="rId71" Type="http://schemas.openxmlformats.org/officeDocument/2006/relationships/hyperlink" Target="https://podminky.urs.cz/item/CS_URS_2022_01/997221579" TargetMode="External" /><Relationship Id="rId72" Type="http://schemas.openxmlformats.org/officeDocument/2006/relationships/hyperlink" Target="https://podminky.urs.cz/item/CS_URS_2022_01/997221615" TargetMode="External" /><Relationship Id="rId73" Type="http://schemas.openxmlformats.org/officeDocument/2006/relationships/hyperlink" Target="https://podminky.urs.cz/item/CS_URS_2022_01/997221645" TargetMode="External" /><Relationship Id="rId74" Type="http://schemas.openxmlformats.org/officeDocument/2006/relationships/hyperlink" Target="https://podminky.urs.cz/item/CS_URS_2022_01/997221655" TargetMode="External" /><Relationship Id="rId75" Type="http://schemas.openxmlformats.org/officeDocument/2006/relationships/hyperlink" Target="https://podminky.urs.cz/item/CS_URS_2022_01/998225111" TargetMode="External" /><Relationship Id="rId76" Type="http://schemas.openxmlformats.org/officeDocument/2006/relationships/hyperlink" Target="https://podminky.urs.cz/item/CS_URS_2022_01/122251104" TargetMode="External" /><Relationship Id="rId77" Type="http://schemas.openxmlformats.org/officeDocument/2006/relationships/hyperlink" Target="https://podminky.urs.cz/item/CS_URS_2022_01/162751117" TargetMode="External" /><Relationship Id="rId78" Type="http://schemas.openxmlformats.org/officeDocument/2006/relationships/hyperlink" Target="https://podminky.urs.cz/item/CS_URS_2022_01/162751119" TargetMode="External" /><Relationship Id="rId79" Type="http://schemas.openxmlformats.org/officeDocument/2006/relationships/hyperlink" Target="https://podminky.urs.cz/item/CS_URS_2022_01/181152302" TargetMode="External" /><Relationship Id="rId80" Type="http://schemas.openxmlformats.org/officeDocument/2006/relationships/hyperlink" Target="https://podminky.urs.cz/item/CS_URS_2022_01/919726121" TargetMode="External" /><Relationship Id="rId8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9003227" TargetMode="External" /><Relationship Id="rId2" Type="http://schemas.openxmlformats.org/officeDocument/2006/relationships/hyperlink" Target="https://podminky.urs.cz/item/CS_URS_2022_01/119003228" TargetMode="External" /><Relationship Id="rId3" Type="http://schemas.openxmlformats.org/officeDocument/2006/relationships/hyperlink" Target="https://podminky.urs.cz/item/CS_URS_2022_01/913121111" TargetMode="External" /><Relationship Id="rId4" Type="http://schemas.openxmlformats.org/officeDocument/2006/relationships/hyperlink" Target="https://podminky.urs.cz/item/CS_URS_2022_01/913121211" TargetMode="External" /><Relationship Id="rId5" Type="http://schemas.openxmlformats.org/officeDocument/2006/relationships/hyperlink" Target="https://podminky.urs.cz/item/CS_URS_2022_01/913211112" TargetMode="External" /><Relationship Id="rId6" Type="http://schemas.openxmlformats.org/officeDocument/2006/relationships/hyperlink" Target="https://podminky.urs.cz/item/CS_URS_2022_01/913211212" TargetMode="External" /><Relationship Id="rId7" Type="http://schemas.openxmlformats.org/officeDocument/2006/relationships/hyperlink" Target="https://podminky.urs.cz/item/CS_URS_2022_01/913321111" TargetMode="External" /><Relationship Id="rId8" Type="http://schemas.openxmlformats.org/officeDocument/2006/relationships/hyperlink" Target="https://podminky.urs.cz/item/CS_URS_2022_01/913321211" TargetMode="External" /><Relationship Id="rId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28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28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28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28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28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28</v>
      </c>
      <c r="AO20" s="23"/>
      <c r="AP20" s="23"/>
      <c r="AQ20" s="23"/>
      <c r="AR20" s="21"/>
      <c r="BE20" s="32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83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2022-05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Centrální vjezd do areálu ZČU a parkoviště III. a IV. „SMART – 0. etapa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Západočeská univerzita v Plzni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IF(AN8="","",AN8)</f>
        <v>30. 9. 2022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26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Západočeská univerzita v Plzni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D PROJEKT PLZEŇ Nedvěd s.r.o.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25.6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35</v>
      </c>
      <c r="AJ50" s="41"/>
      <c r="AK50" s="41"/>
      <c r="AL50" s="41"/>
      <c r="AM50" s="74" t="str">
        <f>IF(E20="","",E20)</f>
        <v>D PROJEKT PLZEŇ Nedvěd s.r.o.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28</v>
      </c>
      <c r="AR54" s="105"/>
      <c r="AS54" s="106">
        <f>ROUND(SUM(AS55:AS58),2)</f>
        <v>0</v>
      </c>
      <c r="AT54" s="107">
        <f>ROUND(SUM(AV54:AW54),2)</f>
        <v>0</v>
      </c>
      <c r="AU54" s="108">
        <f>ROUND(SUM(AU55:AU58),5)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ROUND(SUM(AZ55:AZ58),2)</f>
        <v>0</v>
      </c>
      <c r="BA54" s="107">
        <f>ROUND(SUM(BA55:BA58),2)</f>
        <v>0</v>
      </c>
      <c r="BB54" s="107">
        <f>ROUND(SUM(BB55:BB58),2)</f>
        <v>0</v>
      </c>
      <c r="BC54" s="107">
        <f>ROUND(SUM(BC55:BC58),2)</f>
        <v>0</v>
      </c>
      <c r="BD54" s="109">
        <f>ROUND(SUM(BD55:BD58),2)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000 - Vedlejší a ostat...'!J30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'SO 000 - Vedlejší a ostat...'!P85</f>
        <v>0</v>
      </c>
      <c r="AV55" s="121">
        <f>'SO 000 - Vedlejší a ostat...'!J33</f>
        <v>0</v>
      </c>
      <c r="AW55" s="121">
        <f>'SO 000 - Vedlejší a ostat...'!J34</f>
        <v>0</v>
      </c>
      <c r="AX55" s="121">
        <f>'SO 000 - Vedlejší a ostat...'!J35</f>
        <v>0</v>
      </c>
      <c r="AY55" s="121">
        <f>'SO 000 - Vedlejší a ostat...'!J36</f>
        <v>0</v>
      </c>
      <c r="AZ55" s="121">
        <f>'SO 000 - Vedlejší a ostat...'!F33</f>
        <v>0</v>
      </c>
      <c r="BA55" s="121">
        <f>'SO 000 - Vedlejší a ostat...'!F34</f>
        <v>0</v>
      </c>
      <c r="BB55" s="121">
        <f>'SO 000 - Vedlejší a ostat...'!F35</f>
        <v>0</v>
      </c>
      <c r="BC55" s="121">
        <f>'SO 000 - Vedlejší a ostat...'!F36</f>
        <v>0</v>
      </c>
      <c r="BD55" s="123">
        <f>'SO 000 - Vedlejší a ostat...'!F37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91" s="7" customFormat="1" ht="24.75" customHeight="1">
      <c r="A56" s="112" t="s">
        <v>76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110 - Úpravy parkovací...'!J30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79</v>
      </c>
      <c r="AR56" s="119"/>
      <c r="AS56" s="120">
        <v>0</v>
      </c>
      <c r="AT56" s="121">
        <f>ROUND(SUM(AV56:AW56),2)</f>
        <v>0</v>
      </c>
      <c r="AU56" s="122">
        <f>'SO 110 - Úpravy parkovací...'!P87</f>
        <v>0</v>
      </c>
      <c r="AV56" s="121">
        <f>'SO 110 - Úpravy parkovací...'!J33</f>
        <v>0</v>
      </c>
      <c r="AW56" s="121">
        <f>'SO 110 - Úpravy parkovací...'!J34</f>
        <v>0</v>
      </c>
      <c r="AX56" s="121">
        <f>'SO 110 - Úpravy parkovací...'!J35</f>
        <v>0</v>
      </c>
      <c r="AY56" s="121">
        <f>'SO 110 - Úpravy parkovací...'!J36</f>
        <v>0</v>
      </c>
      <c r="AZ56" s="121">
        <f>'SO 110 - Úpravy parkovací...'!F33</f>
        <v>0</v>
      </c>
      <c r="BA56" s="121">
        <f>'SO 110 - Úpravy parkovací...'!F34</f>
        <v>0</v>
      </c>
      <c r="BB56" s="121">
        <f>'SO 110 - Úpravy parkovací...'!F35</f>
        <v>0</v>
      </c>
      <c r="BC56" s="121">
        <f>'SO 110 - Úpravy parkovací...'!F36</f>
        <v>0</v>
      </c>
      <c r="BD56" s="123">
        <f>'SO 110 - Úpravy parkovací...'!F37</f>
        <v>0</v>
      </c>
      <c r="BE56" s="7"/>
      <c r="BT56" s="124" t="s">
        <v>80</v>
      </c>
      <c r="BV56" s="124" t="s">
        <v>74</v>
      </c>
      <c r="BW56" s="124" t="s">
        <v>85</v>
      </c>
      <c r="BX56" s="124" t="s">
        <v>5</v>
      </c>
      <c r="CL56" s="124" t="s">
        <v>19</v>
      </c>
      <c r="CM56" s="124" t="s">
        <v>82</v>
      </c>
    </row>
    <row r="57" spans="1:91" s="7" customFormat="1" ht="16.5" customHeight="1">
      <c r="A57" s="112" t="s">
        <v>76</v>
      </c>
      <c r="B57" s="113"/>
      <c r="C57" s="114"/>
      <c r="D57" s="115" t="s">
        <v>86</v>
      </c>
      <c r="E57" s="115"/>
      <c r="F57" s="115"/>
      <c r="G57" s="115"/>
      <c r="H57" s="115"/>
      <c r="I57" s="116"/>
      <c r="J57" s="115" t="s">
        <v>87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180 - Dopravně inženýr...'!J30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79</v>
      </c>
      <c r="AR57" s="119"/>
      <c r="AS57" s="120">
        <v>0</v>
      </c>
      <c r="AT57" s="121">
        <f>ROUND(SUM(AV57:AW57),2)</f>
        <v>0</v>
      </c>
      <c r="AU57" s="122">
        <f>'SO 180 - Dopravně inženýr...'!P82</f>
        <v>0</v>
      </c>
      <c r="AV57" s="121">
        <f>'SO 180 - Dopravně inženýr...'!J33</f>
        <v>0</v>
      </c>
      <c r="AW57" s="121">
        <f>'SO 180 - Dopravně inženýr...'!J34</f>
        <v>0</v>
      </c>
      <c r="AX57" s="121">
        <f>'SO 180 - Dopravně inženýr...'!J35</f>
        <v>0</v>
      </c>
      <c r="AY57" s="121">
        <f>'SO 180 - Dopravně inženýr...'!J36</f>
        <v>0</v>
      </c>
      <c r="AZ57" s="121">
        <f>'SO 180 - Dopravně inženýr...'!F33</f>
        <v>0</v>
      </c>
      <c r="BA57" s="121">
        <f>'SO 180 - Dopravně inženýr...'!F34</f>
        <v>0</v>
      </c>
      <c r="BB57" s="121">
        <f>'SO 180 - Dopravně inženýr...'!F35</f>
        <v>0</v>
      </c>
      <c r="BC57" s="121">
        <f>'SO 180 - Dopravně inženýr...'!F36</f>
        <v>0</v>
      </c>
      <c r="BD57" s="123">
        <f>'SO 180 - Dopravně inženýr...'!F37</f>
        <v>0</v>
      </c>
      <c r="BE57" s="7"/>
      <c r="BT57" s="124" t="s">
        <v>80</v>
      </c>
      <c r="BV57" s="124" t="s">
        <v>74</v>
      </c>
      <c r="BW57" s="124" t="s">
        <v>88</v>
      </c>
      <c r="BX57" s="124" t="s">
        <v>5</v>
      </c>
      <c r="CL57" s="124" t="s">
        <v>19</v>
      </c>
      <c r="CM57" s="124" t="s">
        <v>82</v>
      </c>
    </row>
    <row r="58" spans="1:91" s="7" customFormat="1" ht="16.5" customHeight="1">
      <c r="A58" s="112" t="s">
        <v>76</v>
      </c>
      <c r="B58" s="113"/>
      <c r="C58" s="114"/>
      <c r="D58" s="115" t="s">
        <v>89</v>
      </c>
      <c r="E58" s="115"/>
      <c r="F58" s="115"/>
      <c r="G58" s="115"/>
      <c r="H58" s="115"/>
      <c r="I58" s="116"/>
      <c r="J58" s="115" t="s">
        <v>90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499 - Závorový systém'!J30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79</v>
      </c>
      <c r="AR58" s="119"/>
      <c r="AS58" s="125">
        <v>0</v>
      </c>
      <c r="AT58" s="126">
        <f>ROUND(SUM(AV58:AW58),2)</f>
        <v>0</v>
      </c>
      <c r="AU58" s="127">
        <f>'SO 499 - Závorový systém'!P79</f>
        <v>0</v>
      </c>
      <c r="AV58" s="126">
        <f>'SO 499 - Závorový systém'!J33</f>
        <v>0</v>
      </c>
      <c r="AW58" s="126">
        <f>'SO 499 - Závorový systém'!J34</f>
        <v>0</v>
      </c>
      <c r="AX58" s="126">
        <f>'SO 499 - Závorový systém'!J35</f>
        <v>0</v>
      </c>
      <c r="AY58" s="126">
        <f>'SO 499 - Závorový systém'!J36</f>
        <v>0</v>
      </c>
      <c r="AZ58" s="126">
        <f>'SO 499 - Závorový systém'!F33</f>
        <v>0</v>
      </c>
      <c r="BA58" s="126">
        <f>'SO 499 - Závorový systém'!F34</f>
        <v>0</v>
      </c>
      <c r="BB58" s="126">
        <f>'SO 499 - Závorový systém'!F35</f>
        <v>0</v>
      </c>
      <c r="BC58" s="126">
        <f>'SO 499 - Závorový systém'!F36</f>
        <v>0</v>
      </c>
      <c r="BD58" s="128">
        <f>'SO 499 - Závorový systém'!F37</f>
        <v>0</v>
      </c>
      <c r="BE58" s="7"/>
      <c r="BT58" s="124" t="s">
        <v>80</v>
      </c>
      <c r="BV58" s="124" t="s">
        <v>74</v>
      </c>
      <c r="BW58" s="124" t="s">
        <v>91</v>
      </c>
      <c r="BX58" s="124" t="s">
        <v>5</v>
      </c>
      <c r="CL58" s="124" t="s">
        <v>28</v>
      </c>
      <c r="CM58" s="124" t="s">
        <v>82</v>
      </c>
    </row>
    <row r="59" spans="1:57" s="2" customFormat="1" ht="30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s="2" customFormat="1" ht="6.95" customHeight="1">
      <c r="A60" s="3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00 - Vedlejší a ostat...'!C2" display="/"/>
    <hyperlink ref="A56" location="'SO 110 - Úpravy parkovací...'!C2" display="/"/>
    <hyperlink ref="A57" location="'SO 180 - Dopravně inženýr...'!C2" display="/"/>
    <hyperlink ref="A58" location="'SO 499 - Závorový systém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Centrální vjezd do areálu ZČU a parkoviště III. a IV. „SMART – 0. etapa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28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30. 9. 2022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23</v>
      </c>
      <c r="F15" s="39"/>
      <c r="G15" s="39"/>
      <c r="H15" s="39"/>
      <c r="I15" s="133" t="s">
        <v>29</v>
      </c>
      <c r="J15" s="137" t="s">
        <v>28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27</v>
      </c>
      <c r="J20" s="137" t="s">
        <v>28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29</v>
      </c>
      <c r="J21" s="137" t="s">
        <v>28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27</v>
      </c>
      <c r="J23" s="137" t="s">
        <v>28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33</v>
      </c>
      <c r="F24" s="39"/>
      <c r="G24" s="39"/>
      <c r="H24" s="39"/>
      <c r="I24" s="133" t="s">
        <v>29</v>
      </c>
      <c r="J24" s="137" t="s">
        <v>28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28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ROUND((SUM(BE85:BE121)),2)</f>
        <v>0</v>
      </c>
      <c r="G33" s="39"/>
      <c r="H33" s="39"/>
      <c r="I33" s="149">
        <v>0.21</v>
      </c>
      <c r="J33" s="148">
        <f>ROUND(((SUM(BE85:BE121))*I33),2)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ROUND((SUM(BF85:BF121)),2)</f>
        <v>0</v>
      </c>
      <c r="G34" s="39"/>
      <c r="H34" s="39"/>
      <c r="I34" s="149">
        <v>0.15</v>
      </c>
      <c r="J34" s="148">
        <f>ROUND(((SUM(BF85:BF121))*I34),2)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ROUND((SUM(BG85:BG121)),2)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ROUND((SUM(BH85:BH121)),2)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ROUND((SUM(BI85:BI121)),2)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Centrální vjezd do areálu ZČU a parkoviště III. a IV. „SMART – 0. etapa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000 - Vedlejší a ostatní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Západočeská univerzita v Plzni</v>
      </c>
      <c r="G52" s="41"/>
      <c r="H52" s="41"/>
      <c r="I52" s="33" t="s">
        <v>24</v>
      </c>
      <c r="J52" s="73" t="str">
        <f>IF(J12="","",J12)</f>
        <v>30. 9. 2022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Západočeská univerzita v Plzni</v>
      </c>
      <c r="G54" s="41"/>
      <c r="H54" s="41"/>
      <c r="I54" s="33" t="s">
        <v>32</v>
      </c>
      <c r="J54" s="37" t="str">
        <f>E21</f>
        <v>D PROJEKT PLZEŇ Nedvěd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D PROJEKT PLZEŇ Nedvěd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pans="1:31" s="9" customFormat="1" ht="24.95" customHeight="1">
      <c r="A60" s="9"/>
      <c r="B60" s="166"/>
      <c r="C60" s="167"/>
      <c r="D60" s="168" t="s">
        <v>99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100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101</v>
      </c>
      <c r="E62" s="175"/>
      <c r="F62" s="175"/>
      <c r="G62" s="175"/>
      <c r="H62" s="175"/>
      <c r="I62" s="175"/>
      <c r="J62" s="176">
        <f>J100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102</v>
      </c>
      <c r="E63" s="175"/>
      <c r="F63" s="175"/>
      <c r="G63" s="175"/>
      <c r="H63" s="175"/>
      <c r="I63" s="175"/>
      <c r="J63" s="176">
        <f>J107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103</v>
      </c>
      <c r="E64" s="175"/>
      <c r="F64" s="175"/>
      <c r="G64" s="175"/>
      <c r="H64" s="175"/>
      <c r="I64" s="175"/>
      <c r="J64" s="176">
        <f>J112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104</v>
      </c>
      <c r="E65" s="175"/>
      <c r="F65" s="175"/>
      <c r="G65" s="175"/>
      <c r="H65" s="175"/>
      <c r="I65" s="175"/>
      <c r="J65" s="176">
        <f>J117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105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1" t="str">
        <f>E7</f>
        <v>Centrální vjezd do areálu ZČU a parkoviště III. a IV. „SMART – 0. etapa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93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SO 000 - Vedlejší a ostatní náklady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22</v>
      </c>
      <c r="D79" s="41"/>
      <c r="E79" s="41"/>
      <c r="F79" s="28" t="str">
        <f>F12</f>
        <v>Západočeská univerzita v Plzni</v>
      </c>
      <c r="G79" s="41"/>
      <c r="H79" s="41"/>
      <c r="I79" s="33" t="s">
        <v>24</v>
      </c>
      <c r="J79" s="73" t="str">
        <f>IF(J12="","",J12)</f>
        <v>30. 9. 2022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5.65" customHeight="1">
      <c r="A81" s="39"/>
      <c r="B81" s="40"/>
      <c r="C81" s="33" t="s">
        <v>26</v>
      </c>
      <c r="D81" s="41"/>
      <c r="E81" s="41"/>
      <c r="F81" s="28" t="str">
        <f>E15</f>
        <v>Západočeská univerzita v Plzni</v>
      </c>
      <c r="G81" s="41"/>
      <c r="H81" s="41"/>
      <c r="I81" s="33" t="s">
        <v>32</v>
      </c>
      <c r="J81" s="37" t="str">
        <f>E21</f>
        <v>D PROJEKT PLZEŇ Nedvěd s.r.o.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5.65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33" t="s">
        <v>35</v>
      </c>
      <c r="J82" s="37" t="str">
        <f>E24</f>
        <v>D PROJEKT PLZEŇ Nedvěd s.r.o.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106</v>
      </c>
      <c r="D84" s="181" t="s">
        <v>57</v>
      </c>
      <c r="E84" s="181" t="s">
        <v>53</v>
      </c>
      <c r="F84" s="181" t="s">
        <v>54</v>
      </c>
      <c r="G84" s="181" t="s">
        <v>107</v>
      </c>
      <c r="H84" s="181" t="s">
        <v>108</v>
      </c>
      <c r="I84" s="181" t="s">
        <v>109</v>
      </c>
      <c r="J84" s="181" t="s">
        <v>97</v>
      </c>
      <c r="K84" s="182" t="s">
        <v>110</v>
      </c>
      <c r="L84" s="183"/>
      <c r="M84" s="93" t="s">
        <v>28</v>
      </c>
      <c r="N84" s="94" t="s">
        <v>42</v>
      </c>
      <c r="O84" s="94" t="s">
        <v>111</v>
      </c>
      <c r="P84" s="94" t="s">
        <v>112</v>
      </c>
      <c r="Q84" s="94" t="s">
        <v>113</v>
      </c>
      <c r="R84" s="94" t="s">
        <v>114</v>
      </c>
      <c r="S84" s="94" t="s">
        <v>115</v>
      </c>
      <c r="T84" s="95" t="s">
        <v>116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117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0</v>
      </c>
      <c r="S85" s="97"/>
      <c r="T85" s="187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71</v>
      </c>
      <c r="AU85" s="18" t="s">
        <v>98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71</v>
      </c>
      <c r="E86" s="192" t="s">
        <v>118</v>
      </c>
      <c r="F86" s="192" t="s">
        <v>119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P87+P100+P107+P112+P117</f>
        <v>0</v>
      </c>
      <c r="Q86" s="197"/>
      <c r="R86" s="198">
        <f>R87+R100+R107+R112+R117</f>
        <v>0</v>
      </c>
      <c r="S86" s="197"/>
      <c r="T86" s="199">
        <f>T87+T100+T107+T112+T117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120</v>
      </c>
      <c r="AT86" s="201" t="s">
        <v>71</v>
      </c>
      <c r="AU86" s="201" t="s">
        <v>72</v>
      </c>
      <c r="AY86" s="200" t="s">
        <v>121</v>
      </c>
      <c r="BK86" s="202">
        <f>BK87+BK100+BK107+BK112+BK117</f>
        <v>0</v>
      </c>
    </row>
    <row r="87" spans="1:63" s="12" customFormat="1" ht="22.8" customHeight="1">
      <c r="A87" s="12"/>
      <c r="B87" s="189"/>
      <c r="C87" s="190"/>
      <c r="D87" s="191" t="s">
        <v>71</v>
      </c>
      <c r="E87" s="203" t="s">
        <v>122</v>
      </c>
      <c r="F87" s="203" t="s">
        <v>123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SUM(P88:P99)</f>
        <v>0</v>
      </c>
      <c r="Q87" s="197"/>
      <c r="R87" s="198">
        <f>SUM(R88:R99)</f>
        <v>0</v>
      </c>
      <c r="S87" s="197"/>
      <c r="T87" s="199">
        <f>SUM(T88:T99)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120</v>
      </c>
      <c r="AT87" s="201" t="s">
        <v>71</v>
      </c>
      <c r="AU87" s="201" t="s">
        <v>80</v>
      </c>
      <c r="AY87" s="200" t="s">
        <v>121</v>
      </c>
      <c r="BK87" s="202">
        <f>SUM(BK88:BK99)</f>
        <v>0</v>
      </c>
    </row>
    <row r="88" spans="1:65" s="2" customFormat="1" ht="16.5" customHeight="1">
      <c r="A88" s="39"/>
      <c r="B88" s="40"/>
      <c r="C88" s="205" t="s">
        <v>80</v>
      </c>
      <c r="D88" s="205" t="s">
        <v>124</v>
      </c>
      <c r="E88" s="206" t="s">
        <v>125</v>
      </c>
      <c r="F88" s="207" t="s">
        <v>126</v>
      </c>
      <c r="G88" s="208" t="s">
        <v>127</v>
      </c>
      <c r="H88" s="209">
        <v>1</v>
      </c>
      <c r="I88" s="210"/>
      <c r="J88" s="211">
        <f>ROUND(I88*H88,2)</f>
        <v>0</v>
      </c>
      <c r="K88" s="207" t="s">
        <v>128</v>
      </c>
      <c r="L88" s="45"/>
      <c r="M88" s="212" t="s">
        <v>28</v>
      </c>
      <c r="N88" s="213" t="s">
        <v>43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129</v>
      </c>
      <c r="AT88" s="216" t="s">
        <v>124</v>
      </c>
      <c r="AU88" s="216" t="s">
        <v>82</v>
      </c>
      <c r="AY88" s="18" t="s">
        <v>121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80</v>
      </c>
      <c r="BK88" s="217">
        <f>ROUND(I88*H88,2)</f>
        <v>0</v>
      </c>
      <c r="BL88" s="18" t="s">
        <v>129</v>
      </c>
      <c r="BM88" s="216" t="s">
        <v>130</v>
      </c>
    </row>
    <row r="89" spans="1:47" s="2" customFormat="1" ht="12">
      <c r="A89" s="39"/>
      <c r="B89" s="40"/>
      <c r="C89" s="41"/>
      <c r="D89" s="218" t="s">
        <v>131</v>
      </c>
      <c r="E89" s="41"/>
      <c r="F89" s="219" t="s">
        <v>132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131</v>
      </c>
      <c r="AU89" s="18" t="s">
        <v>82</v>
      </c>
    </row>
    <row r="90" spans="1:47" s="2" customFormat="1" ht="12">
      <c r="A90" s="39"/>
      <c r="B90" s="40"/>
      <c r="C90" s="41"/>
      <c r="D90" s="223" t="s">
        <v>133</v>
      </c>
      <c r="E90" s="41"/>
      <c r="F90" s="224" t="s">
        <v>134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133</v>
      </c>
      <c r="AU90" s="18" t="s">
        <v>82</v>
      </c>
    </row>
    <row r="91" spans="1:47" s="2" customFormat="1" ht="12">
      <c r="A91" s="39"/>
      <c r="B91" s="40"/>
      <c r="C91" s="41"/>
      <c r="D91" s="218" t="s">
        <v>135</v>
      </c>
      <c r="E91" s="41"/>
      <c r="F91" s="225" t="s">
        <v>136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135</v>
      </c>
      <c r="AU91" s="18" t="s">
        <v>82</v>
      </c>
    </row>
    <row r="92" spans="1:65" s="2" customFormat="1" ht="16.5" customHeight="1">
      <c r="A92" s="39"/>
      <c r="B92" s="40"/>
      <c r="C92" s="205" t="s">
        <v>82</v>
      </c>
      <c r="D92" s="205" t="s">
        <v>124</v>
      </c>
      <c r="E92" s="206" t="s">
        <v>137</v>
      </c>
      <c r="F92" s="207" t="s">
        <v>138</v>
      </c>
      <c r="G92" s="208" t="s">
        <v>127</v>
      </c>
      <c r="H92" s="209">
        <v>1</v>
      </c>
      <c r="I92" s="210"/>
      <c r="J92" s="211">
        <f>ROUND(I92*H92,2)</f>
        <v>0</v>
      </c>
      <c r="K92" s="207" t="s">
        <v>128</v>
      </c>
      <c r="L92" s="45"/>
      <c r="M92" s="212" t="s">
        <v>28</v>
      </c>
      <c r="N92" s="213" t="s">
        <v>43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129</v>
      </c>
      <c r="AT92" s="216" t="s">
        <v>124</v>
      </c>
      <c r="AU92" s="216" t="s">
        <v>82</v>
      </c>
      <c r="AY92" s="18" t="s">
        <v>121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80</v>
      </c>
      <c r="BK92" s="217">
        <f>ROUND(I92*H92,2)</f>
        <v>0</v>
      </c>
      <c r="BL92" s="18" t="s">
        <v>129</v>
      </c>
      <c r="BM92" s="216" t="s">
        <v>139</v>
      </c>
    </row>
    <row r="93" spans="1:47" s="2" customFormat="1" ht="12">
      <c r="A93" s="39"/>
      <c r="B93" s="40"/>
      <c r="C93" s="41"/>
      <c r="D93" s="218" t="s">
        <v>131</v>
      </c>
      <c r="E93" s="41"/>
      <c r="F93" s="219" t="s">
        <v>138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131</v>
      </c>
      <c r="AU93" s="18" t="s">
        <v>82</v>
      </c>
    </row>
    <row r="94" spans="1:47" s="2" customFormat="1" ht="12">
      <c r="A94" s="39"/>
      <c r="B94" s="40"/>
      <c r="C94" s="41"/>
      <c r="D94" s="223" t="s">
        <v>133</v>
      </c>
      <c r="E94" s="41"/>
      <c r="F94" s="224" t="s">
        <v>140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133</v>
      </c>
      <c r="AU94" s="18" t="s">
        <v>82</v>
      </c>
    </row>
    <row r="95" spans="1:47" s="2" customFormat="1" ht="12">
      <c r="A95" s="39"/>
      <c r="B95" s="40"/>
      <c r="C95" s="41"/>
      <c r="D95" s="218" t="s">
        <v>135</v>
      </c>
      <c r="E95" s="41"/>
      <c r="F95" s="225" t="s">
        <v>141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135</v>
      </c>
      <c r="AU95" s="18" t="s">
        <v>82</v>
      </c>
    </row>
    <row r="96" spans="1:65" s="2" customFormat="1" ht="16.5" customHeight="1">
      <c r="A96" s="39"/>
      <c r="B96" s="40"/>
      <c r="C96" s="205" t="s">
        <v>142</v>
      </c>
      <c r="D96" s="205" t="s">
        <v>124</v>
      </c>
      <c r="E96" s="206" t="s">
        <v>143</v>
      </c>
      <c r="F96" s="207" t="s">
        <v>144</v>
      </c>
      <c r="G96" s="208" t="s">
        <v>127</v>
      </c>
      <c r="H96" s="209">
        <v>1</v>
      </c>
      <c r="I96" s="210"/>
      <c r="J96" s="211">
        <f>ROUND(I96*H96,2)</f>
        <v>0</v>
      </c>
      <c r="K96" s="207" t="s">
        <v>128</v>
      </c>
      <c r="L96" s="45"/>
      <c r="M96" s="212" t="s">
        <v>28</v>
      </c>
      <c r="N96" s="213" t="s">
        <v>43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129</v>
      </c>
      <c r="AT96" s="216" t="s">
        <v>124</v>
      </c>
      <c r="AU96" s="216" t="s">
        <v>82</v>
      </c>
      <c r="AY96" s="18" t="s">
        <v>121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129</v>
      </c>
      <c r="BM96" s="216" t="s">
        <v>145</v>
      </c>
    </row>
    <row r="97" spans="1:47" s="2" customFormat="1" ht="12">
      <c r="A97" s="39"/>
      <c r="B97" s="40"/>
      <c r="C97" s="41"/>
      <c r="D97" s="218" t="s">
        <v>131</v>
      </c>
      <c r="E97" s="41"/>
      <c r="F97" s="219" t="s">
        <v>144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131</v>
      </c>
      <c r="AU97" s="18" t="s">
        <v>82</v>
      </c>
    </row>
    <row r="98" spans="1:47" s="2" customFormat="1" ht="12">
      <c r="A98" s="39"/>
      <c r="B98" s="40"/>
      <c r="C98" s="41"/>
      <c r="D98" s="223" t="s">
        <v>133</v>
      </c>
      <c r="E98" s="41"/>
      <c r="F98" s="224" t="s">
        <v>146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133</v>
      </c>
      <c r="AU98" s="18" t="s">
        <v>82</v>
      </c>
    </row>
    <row r="99" spans="1:47" s="2" customFormat="1" ht="12">
      <c r="A99" s="39"/>
      <c r="B99" s="40"/>
      <c r="C99" s="41"/>
      <c r="D99" s="218" t="s">
        <v>135</v>
      </c>
      <c r="E99" s="41"/>
      <c r="F99" s="225" t="s">
        <v>147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135</v>
      </c>
      <c r="AU99" s="18" t="s">
        <v>82</v>
      </c>
    </row>
    <row r="100" spans="1:63" s="12" customFormat="1" ht="22.8" customHeight="1">
      <c r="A100" s="12"/>
      <c r="B100" s="189"/>
      <c r="C100" s="190"/>
      <c r="D100" s="191" t="s">
        <v>71</v>
      </c>
      <c r="E100" s="203" t="s">
        <v>148</v>
      </c>
      <c r="F100" s="203" t="s">
        <v>149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SUM(P101:P106)</f>
        <v>0</v>
      </c>
      <c r="Q100" s="197"/>
      <c r="R100" s="198">
        <f>SUM(R101:R106)</f>
        <v>0</v>
      </c>
      <c r="S100" s="197"/>
      <c r="T100" s="199">
        <f>SUM(T101:T106)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120</v>
      </c>
      <c r="AT100" s="201" t="s">
        <v>71</v>
      </c>
      <c r="AU100" s="201" t="s">
        <v>80</v>
      </c>
      <c r="AY100" s="200" t="s">
        <v>121</v>
      </c>
      <c r="BK100" s="202">
        <f>SUM(BK101:BK106)</f>
        <v>0</v>
      </c>
    </row>
    <row r="101" spans="1:65" s="2" customFormat="1" ht="16.5" customHeight="1">
      <c r="A101" s="39"/>
      <c r="B101" s="40"/>
      <c r="C101" s="205" t="s">
        <v>150</v>
      </c>
      <c r="D101" s="205" t="s">
        <v>124</v>
      </c>
      <c r="E101" s="206" t="s">
        <v>151</v>
      </c>
      <c r="F101" s="207" t="s">
        <v>149</v>
      </c>
      <c r="G101" s="208" t="s">
        <v>127</v>
      </c>
      <c r="H101" s="209">
        <v>1</v>
      </c>
      <c r="I101" s="210"/>
      <c r="J101" s="211">
        <f>ROUND(I101*H101,2)</f>
        <v>0</v>
      </c>
      <c r="K101" s="207" t="s">
        <v>128</v>
      </c>
      <c r="L101" s="45"/>
      <c r="M101" s="212" t="s">
        <v>28</v>
      </c>
      <c r="N101" s="213" t="s">
        <v>43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129</v>
      </c>
      <c r="AT101" s="216" t="s">
        <v>124</v>
      </c>
      <c r="AU101" s="216" t="s">
        <v>82</v>
      </c>
      <c r="AY101" s="18" t="s">
        <v>121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129</v>
      </c>
      <c r="BM101" s="216" t="s">
        <v>152</v>
      </c>
    </row>
    <row r="102" spans="1:47" s="2" customFormat="1" ht="12">
      <c r="A102" s="39"/>
      <c r="B102" s="40"/>
      <c r="C102" s="41"/>
      <c r="D102" s="218" t="s">
        <v>131</v>
      </c>
      <c r="E102" s="41"/>
      <c r="F102" s="219" t="s">
        <v>149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131</v>
      </c>
      <c r="AU102" s="18" t="s">
        <v>82</v>
      </c>
    </row>
    <row r="103" spans="1:47" s="2" customFormat="1" ht="12">
      <c r="A103" s="39"/>
      <c r="B103" s="40"/>
      <c r="C103" s="41"/>
      <c r="D103" s="223" t="s">
        <v>133</v>
      </c>
      <c r="E103" s="41"/>
      <c r="F103" s="224" t="s">
        <v>153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133</v>
      </c>
      <c r="AU103" s="18" t="s">
        <v>82</v>
      </c>
    </row>
    <row r="104" spans="1:65" s="2" customFormat="1" ht="16.5" customHeight="1">
      <c r="A104" s="39"/>
      <c r="B104" s="40"/>
      <c r="C104" s="205" t="s">
        <v>120</v>
      </c>
      <c r="D104" s="205" t="s">
        <v>124</v>
      </c>
      <c r="E104" s="206" t="s">
        <v>154</v>
      </c>
      <c r="F104" s="207" t="s">
        <v>155</v>
      </c>
      <c r="G104" s="208" t="s">
        <v>127</v>
      </c>
      <c r="H104" s="209">
        <v>1</v>
      </c>
      <c r="I104" s="210"/>
      <c r="J104" s="211">
        <f>ROUND(I104*H104,2)</f>
        <v>0</v>
      </c>
      <c r="K104" s="207" t="s">
        <v>128</v>
      </c>
      <c r="L104" s="45"/>
      <c r="M104" s="212" t="s">
        <v>28</v>
      </c>
      <c r="N104" s="213" t="s">
        <v>43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129</v>
      </c>
      <c r="AT104" s="216" t="s">
        <v>124</v>
      </c>
      <c r="AU104" s="216" t="s">
        <v>82</v>
      </c>
      <c r="AY104" s="18" t="s">
        <v>121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80</v>
      </c>
      <c r="BK104" s="217">
        <f>ROUND(I104*H104,2)</f>
        <v>0</v>
      </c>
      <c r="BL104" s="18" t="s">
        <v>129</v>
      </c>
      <c r="BM104" s="216" t="s">
        <v>156</v>
      </c>
    </row>
    <row r="105" spans="1:47" s="2" customFormat="1" ht="12">
      <c r="A105" s="39"/>
      <c r="B105" s="40"/>
      <c r="C105" s="41"/>
      <c r="D105" s="218" t="s">
        <v>131</v>
      </c>
      <c r="E105" s="41"/>
      <c r="F105" s="219" t="s">
        <v>155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131</v>
      </c>
      <c r="AU105" s="18" t="s">
        <v>82</v>
      </c>
    </row>
    <row r="106" spans="1:47" s="2" customFormat="1" ht="12">
      <c r="A106" s="39"/>
      <c r="B106" s="40"/>
      <c r="C106" s="41"/>
      <c r="D106" s="223" t="s">
        <v>133</v>
      </c>
      <c r="E106" s="41"/>
      <c r="F106" s="224" t="s">
        <v>157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133</v>
      </c>
      <c r="AU106" s="18" t="s">
        <v>82</v>
      </c>
    </row>
    <row r="107" spans="1:63" s="12" customFormat="1" ht="22.8" customHeight="1">
      <c r="A107" s="12"/>
      <c r="B107" s="189"/>
      <c r="C107" s="190"/>
      <c r="D107" s="191" t="s">
        <v>71</v>
      </c>
      <c r="E107" s="203" t="s">
        <v>158</v>
      </c>
      <c r="F107" s="203" t="s">
        <v>159</v>
      </c>
      <c r="G107" s="190"/>
      <c r="H107" s="190"/>
      <c r="I107" s="193"/>
      <c r="J107" s="204">
        <f>BK107</f>
        <v>0</v>
      </c>
      <c r="K107" s="190"/>
      <c r="L107" s="195"/>
      <c r="M107" s="196"/>
      <c r="N107" s="197"/>
      <c r="O107" s="197"/>
      <c r="P107" s="198">
        <f>SUM(P108:P111)</f>
        <v>0</v>
      </c>
      <c r="Q107" s="197"/>
      <c r="R107" s="198">
        <f>SUM(R108:R111)</f>
        <v>0</v>
      </c>
      <c r="S107" s="197"/>
      <c r="T107" s="199">
        <f>SUM(T108:T111)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0" t="s">
        <v>120</v>
      </c>
      <c r="AT107" s="201" t="s">
        <v>71</v>
      </c>
      <c r="AU107" s="201" t="s">
        <v>80</v>
      </c>
      <c r="AY107" s="200" t="s">
        <v>121</v>
      </c>
      <c r="BK107" s="202">
        <f>SUM(BK108:BK111)</f>
        <v>0</v>
      </c>
    </row>
    <row r="108" spans="1:65" s="2" customFormat="1" ht="16.5" customHeight="1">
      <c r="A108" s="39"/>
      <c r="B108" s="40"/>
      <c r="C108" s="205" t="s">
        <v>160</v>
      </c>
      <c r="D108" s="205" t="s">
        <v>124</v>
      </c>
      <c r="E108" s="206" t="s">
        <v>161</v>
      </c>
      <c r="F108" s="207" t="s">
        <v>159</v>
      </c>
      <c r="G108" s="208" t="s">
        <v>127</v>
      </c>
      <c r="H108" s="209">
        <v>1</v>
      </c>
      <c r="I108" s="210"/>
      <c r="J108" s="211">
        <f>ROUND(I108*H108,2)</f>
        <v>0</v>
      </c>
      <c r="K108" s="207" t="s">
        <v>128</v>
      </c>
      <c r="L108" s="45"/>
      <c r="M108" s="212" t="s">
        <v>28</v>
      </c>
      <c r="N108" s="213" t="s">
        <v>43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129</v>
      </c>
      <c r="AT108" s="216" t="s">
        <v>124</v>
      </c>
      <c r="AU108" s="216" t="s">
        <v>82</v>
      </c>
      <c r="AY108" s="18" t="s">
        <v>121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80</v>
      </c>
      <c r="BK108" s="217">
        <f>ROUND(I108*H108,2)</f>
        <v>0</v>
      </c>
      <c r="BL108" s="18" t="s">
        <v>129</v>
      </c>
      <c r="BM108" s="216" t="s">
        <v>162</v>
      </c>
    </row>
    <row r="109" spans="1:47" s="2" customFormat="1" ht="12">
      <c r="A109" s="39"/>
      <c r="B109" s="40"/>
      <c r="C109" s="41"/>
      <c r="D109" s="218" t="s">
        <v>131</v>
      </c>
      <c r="E109" s="41"/>
      <c r="F109" s="219" t="s">
        <v>159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131</v>
      </c>
      <c r="AU109" s="18" t="s">
        <v>82</v>
      </c>
    </row>
    <row r="110" spans="1:47" s="2" customFormat="1" ht="12">
      <c r="A110" s="39"/>
      <c r="B110" s="40"/>
      <c r="C110" s="41"/>
      <c r="D110" s="223" t="s">
        <v>133</v>
      </c>
      <c r="E110" s="41"/>
      <c r="F110" s="224" t="s">
        <v>163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133</v>
      </c>
      <c r="AU110" s="18" t="s">
        <v>82</v>
      </c>
    </row>
    <row r="111" spans="1:47" s="2" customFormat="1" ht="12">
      <c r="A111" s="39"/>
      <c r="B111" s="40"/>
      <c r="C111" s="41"/>
      <c r="D111" s="218" t="s">
        <v>135</v>
      </c>
      <c r="E111" s="41"/>
      <c r="F111" s="225" t="s">
        <v>164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135</v>
      </c>
      <c r="AU111" s="18" t="s">
        <v>82</v>
      </c>
    </row>
    <row r="112" spans="1:63" s="12" customFormat="1" ht="22.8" customHeight="1">
      <c r="A112" s="12"/>
      <c r="B112" s="189"/>
      <c r="C112" s="190"/>
      <c r="D112" s="191" t="s">
        <v>71</v>
      </c>
      <c r="E112" s="203" t="s">
        <v>165</v>
      </c>
      <c r="F112" s="203" t="s">
        <v>166</v>
      </c>
      <c r="G112" s="190"/>
      <c r="H112" s="190"/>
      <c r="I112" s="193"/>
      <c r="J112" s="204">
        <f>BK112</f>
        <v>0</v>
      </c>
      <c r="K112" s="190"/>
      <c r="L112" s="195"/>
      <c r="M112" s="196"/>
      <c r="N112" s="197"/>
      <c r="O112" s="197"/>
      <c r="P112" s="198">
        <f>SUM(P113:P116)</f>
        <v>0</v>
      </c>
      <c r="Q112" s="197"/>
      <c r="R112" s="198">
        <f>SUM(R113:R116)</f>
        <v>0</v>
      </c>
      <c r="S112" s="197"/>
      <c r="T112" s="199">
        <f>SUM(T113:T116)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0" t="s">
        <v>120</v>
      </c>
      <c r="AT112" s="201" t="s">
        <v>71</v>
      </c>
      <c r="AU112" s="201" t="s">
        <v>80</v>
      </c>
      <c r="AY112" s="200" t="s">
        <v>121</v>
      </c>
      <c r="BK112" s="202">
        <f>SUM(BK113:BK116)</f>
        <v>0</v>
      </c>
    </row>
    <row r="113" spans="1:65" s="2" customFormat="1" ht="16.5" customHeight="1">
      <c r="A113" s="39"/>
      <c r="B113" s="40"/>
      <c r="C113" s="205" t="s">
        <v>167</v>
      </c>
      <c r="D113" s="205" t="s">
        <v>124</v>
      </c>
      <c r="E113" s="206" t="s">
        <v>168</v>
      </c>
      <c r="F113" s="207" t="s">
        <v>169</v>
      </c>
      <c r="G113" s="208" t="s">
        <v>127</v>
      </c>
      <c r="H113" s="209">
        <v>1</v>
      </c>
      <c r="I113" s="210"/>
      <c r="J113" s="211">
        <f>ROUND(I113*H113,2)</f>
        <v>0</v>
      </c>
      <c r="K113" s="207" t="s">
        <v>128</v>
      </c>
      <c r="L113" s="45"/>
      <c r="M113" s="212" t="s">
        <v>28</v>
      </c>
      <c r="N113" s="213" t="s">
        <v>43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129</v>
      </c>
      <c r="AT113" s="216" t="s">
        <v>124</v>
      </c>
      <c r="AU113" s="216" t="s">
        <v>82</v>
      </c>
      <c r="AY113" s="18" t="s">
        <v>121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80</v>
      </c>
      <c r="BK113" s="217">
        <f>ROUND(I113*H113,2)</f>
        <v>0</v>
      </c>
      <c r="BL113" s="18" t="s">
        <v>129</v>
      </c>
      <c r="BM113" s="216" t="s">
        <v>170</v>
      </c>
    </row>
    <row r="114" spans="1:47" s="2" customFormat="1" ht="12">
      <c r="A114" s="39"/>
      <c r="B114" s="40"/>
      <c r="C114" s="41"/>
      <c r="D114" s="218" t="s">
        <v>131</v>
      </c>
      <c r="E114" s="41"/>
      <c r="F114" s="219" t="s">
        <v>169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131</v>
      </c>
      <c r="AU114" s="18" t="s">
        <v>82</v>
      </c>
    </row>
    <row r="115" spans="1:47" s="2" customFormat="1" ht="12">
      <c r="A115" s="39"/>
      <c r="B115" s="40"/>
      <c r="C115" s="41"/>
      <c r="D115" s="223" t="s">
        <v>133</v>
      </c>
      <c r="E115" s="41"/>
      <c r="F115" s="224" t="s">
        <v>171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133</v>
      </c>
      <c r="AU115" s="18" t="s">
        <v>82</v>
      </c>
    </row>
    <row r="116" spans="1:47" s="2" customFormat="1" ht="12">
      <c r="A116" s="39"/>
      <c r="B116" s="40"/>
      <c r="C116" s="41"/>
      <c r="D116" s="218" t="s">
        <v>135</v>
      </c>
      <c r="E116" s="41"/>
      <c r="F116" s="225" t="s">
        <v>172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135</v>
      </c>
      <c r="AU116" s="18" t="s">
        <v>82</v>
      </c>
    </row>
    <row r="117" spans="1:63" s="12" customFormat="1" ht="22.8" customHeight="1">
      <c r="A117" s="12"/>
      <c r="B117" s="189"/>
      <c r="C117" s="190"/>
      <c r="D117" s="191" t="s">
        <v>71</v>
      </c>
      <c r="E117" s="203" t="s">
        <v>173</v>
      </c>
      <c r="F117" s="203" t="s">
        <v>174</v>
      </c>
      <c r="G117" s="190"/>
      <c r="H117" s="190"/>
      <c r="I117" s="193"/>
      <c r="J117" s="204">
        <f>BK117</f>
        <v>0</v>
      </c>
      <c r="K117" s="190"/>
      <c r="L117" s="195"/>
      <c r="M117" s="196"/>
      <c r="N117" s="197"/>
      <c r="O117" s="197"/>
      <c r="P117" s="198">
        <f>SUM(P118:P121)</f>
        <v>0</v>
      </c>
      <c r="Q117" s="197"/>
      <c r="R117" s="198">
        <f>SUM(R118:R121)</f>
        <v>0</v>
      </c>
      <c r="S117" s="197"/>
      <c r="T117" s="199">
        <f>SUM(T118:T121)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0" t="s">
        <v>120</v>
      </c>
      <c r="AT117" s="201" t="s">
        <v>71</v>
      </c>
      <c r="AU117" s="201" t="s">
        <v>80</v>
      </c>
      <c r="AY117" s="200" t="s">
        <v>121</v>
      </c>
      <c r="BK117" s="202">
        <f>SUM(BK118:BK121)</f>
        <v>0</v>
      </c>
    </row>
    <row r="118" spans="1:65" s="2" customFormat="1" ht="16.5" customHeight="1">
      <c r="A118" s="39"/>
      <c r="B118" s="40"/>
      <c r="C118" s="205" t="s">
        <v>175</v>
      </c>
      <c r="D118" s="205" t="s">
        <v>124</v>
      </c>
      <c r="E118" s="206" t="s">
        <v>176</v>
      </c>
      <c r="F118" s="207" t="s">
        <v>177</v>
      </c>
      <c r="G118" s="208" t="s">
        <v>127</v>
      </c>
      <c r="H118" s="209">
        <v>1</v>
      </c>
      <c r="I118" s="210"/>
      <c r="J118" s="211">
        <f>ROUND(I118*H118,2)</f>
        <v>0</v>
      </c>
      <c r="K118" s="207" t="s">
        <v>128</v>
      </c>
      <c r="L118" s="45"/>
      <c r="M118" s="212" t="s">
        <v>28</v>
      </c>
      <c r="N118" s="213" t="s">
        <v>43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129</v>
      </c>
      <c r="AT118" s="216" t="s">
        <v>124</v>
      </c>
      <c r="AU118" s="216" t="s">
        <v>82</v>
      </c>
      <c r="AY118" s="18" t="s">
        <v>121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80</v>
      </c>
      <c r="BK118" s="217">
        <f>ROUND(I118*H118,2)</f>
        <v>0</v>
      </c>
      <c r="BL118" s="18" t="s">
        <v>129</v>
      </c>
      <c r="BM118" s="216" t="s">
        <v>178</v>
      </c>
    </row>
    <row r="119" spans="1:47" s="2" customFormat="1" ht="12">
      <c r="A119" s="39"/>
      <c r="B119" s="40"/>
      <c r="C119" s="41"/>
      <c r="D119" s="218" t="s">
        <v>131</v>
      </c>
      <c r="E119" s="41"/>
      <c r="F119" s="219" t="s">
        <v>177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131</v>
      </c>
      <c r="AU119" s="18" t="s">
        <v>82</v>
      </c>
    </row>
    <row r="120" spans="1:47" s="2" customFormat="1" ht="12">
      <c r="A120" s="39"/>
      <c r="B120" s="40"/>
      <c r="C120" s="41"/>
      <c r="D120" s="223" t="s">
        <v>133</v>
      </c>
      <c r="E120" s="41"/>
      <c r="F120" s="224" t="s">
        <v>179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133</v>
      </c>
      <c r="AU120" s="18" t="s">
        <v>82</v>
      </c>
    </row>
    <row r="121" spans="1:47" s="2" customFormat="1" ht="12">
      <c r="A121" s="39"/>
      <c r="B121" s="40"/>
      <c r="C121" s="41"/>
      <c r="D121" s="218" t="s">
        <v>135</v>
      </c>
      <c r="E121" s="41"/>
      <c r="F121" s="225" t="s">
        <v>180</v>
      </c>
      <c r="G121" s="41"/>
      <c r="H121" s="41"/>
      <c r="I121" s="220"/>
      <c r="J121" s="41"/>
      <c r="K121" s="41"/>
      <c r="L121" s="45"/>
      <c r="M121" s="226"/>
      <c r="N121" s="227"/>
      <c r="O121" s="228"/>
      <c r="P121" s="228"/>
      <c r="Q121" s="228"/>
      <c r="R121" s="228"/>
      <c r="S121" s="228"/>
      <c r="T121" s="22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135</v>
      </c>
      <c r="AU121" s="18" t="s">
        <v>82</v>
      </c>
    </row>
    <row r="122" spans="1:31" s="2" customFormat="1" ht="6.95" customHeight="1">
      <c r="A122" s="39"/>
      <c r="B122" s="60"/>
      <c r="C122" s="61"/>
      <c r="D122" s="61"/>
      <c r="E122" s="61"/>
      <c r="F122" s="61"/>
      <c r="G122" s="61"/>
      <c r="H122" s="61"/>
      <c r="I122" s="61"/>
      <c r="J122" s="61"/>
      <c r="K122" s="61"/>
      <c r="L122" s="45"/>
      <c r="M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</sheetData>
  <sheetProtection password="CC35" sheet="1" objects="1" scenarios="1" formatColumns="0" formatRows="0" autoFilter="0"/>
  <autoFilter ref="C84:K12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2_01/012103000"/>
    <hyperlink ref="F94" r:id="rId2" display="https://podminky.urs.cz/item/CS_URS_2022_01/012303000"/>
    <hyperlink ref="F98" r:id="rId3" display="https://podminky.urs.cz/item/CS_URS_2022_01/013254000"/>
    <hyperlink ref="F103" r:id="rId4" display="https://podminky.urs.cz/item/CS_URS_2022_01/030001000"/>
    <hyperlink ref="F106" r:id="rId5" display="https://podminky.urs.cz/item/CS_URS_2022_01/034503000"/>
    <hyperlink ref="F110" r:id="rId6" display="https://podminky.urs.cz/item/CS_URS_2022_01/040001000"/>
    <hyperlink ref="F115" r:id="rId7" display="https://podminky.urs.cz/item/CS_URS_2022_01/053002000"/>
    <hyperlink ref="F120" r:id="rId8" display="https://podminky.urs.cz/item/CS_URS_2022_01/09170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Centrální vjezd do areálu ZČU a parkoviště III. a IV. „SMART – 0. etapa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181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28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30. 9. 2022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23</v>
      </c>
      <c r="F15" s="39"/>
      <c r="G15" s="39"/>
      <c r="H15" s="39"/>
      <c r="I15" s="133" t="s">
        <v>29</v>
      </c>
      <c r="J15" s="137" t="s">
        <v>28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27</v>
      </c>
      <c r="J20" s="137" t="s">
        <v>28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29</v>
      </c>
      <c r="J21" s="137" t="s">
        <v>28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27</v>
      </c>
      <c r="J23" s="137" t="s">
        <v>28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33</v>
      </c>
      <c r="F24" s="39"/>
      <c r="G24" s="39"/>
      <c r="H24" s="39"/>
      <c r="I24" s="133" t="s">
        <v>29</v>
      </c>
      <c r="J24" s="137" t="s">
        <v>28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28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ROUND(J87,2)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ROUND((SUM(BE87:BE580)),2)</f>
        <v>0</v>
      </c>
      <c r="G33" s="39"/>
      <c r="H33" s="39"/>
      <c r="I33" s="149">
        <v>0.21</v>
      </c>
      <c r="J33" s="148">
        <f>ROUND(((SUM(BE87:BE580))*I33),2)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ROUND((SUM(BF87:BF580)),2)</f>
        <v>0</v>
      </c>
      <c r="G34" s="39"/>
      <c r="H34" s="39"/>
      <c r="I34" s="149">
        <v>0.15</v>
      </c>
      <c r="J34" s="148">
        <f>ROUND(((SUM(BF87:BF580))*I34),2)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ROUND((SUM(BG87:BG580)),2)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ROUND((SUM(BH87:BH580)),2)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ROUND((SUM(BI87:BI580)),2)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Centrální vjezd do areálu ZČU a parkoviště III. a IV. „SMART – 0. etapa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110 - Úpravy parkovacích a komunikačních ploch, dopravní značení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Západočeská univerzita v Plzni</v>
      </c>
      <c r="G52" s="41"/>
      <c r="H52" s="41"/>
      <c r="I52" s="33" t="s">
        <v>24</v>
      </c>
      <c r="J52" s="73" t="str">
        <f>IF(J12="","",J12)</f>
        <v>30. 9. 2022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Západočeská univerzita v Plzni</v>
      </c>
      <c r="G54" s="41"/>
      <c r="H54" s="41"/>
      <c r="I54" s="33" t="s">
        <v>32</v>
      </c>
      <c r="J54" s="37" t="str">
        <f>E21</f>
        <v>D PROJEKT PLZEŇ Nedvěd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D PROJEKT PLZEŇ Nedvěd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J87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pans="1:31" s="9" customFormat="1" ht="24.95" customHeight="1">
      <c r="A60" s="9"/>
      <c r="B60" s="166"/>
      <c r="C60" s="167"/>
      <c r="D60" s="168" t="s">
        <v>182</v>
      </c>
      <c r="E60" s="169"/>
      <c r="F60" s="169"/>
      <c r="G60" s="169"/>
      <c r="H60" s="169"/>
      <c r="I60" s="169"/>
      <c r="J60" s="170">
        <f>J88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183</v>
      </c>
      <c r="E61" s="175"/>
      <c r="F61" s="175"/>
      <c r="G61" s="175"/>
      <c r="H61" s="175"/>
      <c r="I61" s="175"/>
      <c r="J61" s="176">
        <f>J89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184</v>
      </c>
      <c r="E62" s="175"/>
      <c r="F62" s="175"/>
      <c r="G62" s="175"/>
      <c r="H62" s="175"/>
      <c r="I62" s="175"/>
      <c r="J62" s="176">
        <f>J202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185</v>
      </c>
      <c r="E63" s="175"/>
      <c r="F63" s="175"/>
      <c r="G63" s="175"/>
      <c r="H63" s="175"/>
      <c r="I63" s="175"/>
      <c r="J63" s="176">
        <f>J212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186</v>
      </c>
      <c r="E64" s="175"/>
      <c r="F64" s="175"/>
      <c r="G64" s="175"/>
      <c r="H64" s="175"/>
      <c r="I64" s="175"/>
      <c r="J64" s="176">
        <f>J272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187</v>
      </c>
      <c r="E65" s="175"/>
      <c r="F65" s="175"/>
      <c r="G65" s="175"/>
      <c r="H65" s="175"/>
      <c r="I65" s="175"/>
      <c r="J65" s="176">
        <f>J498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188</v>
      </c>
      <c r="E66" s="175"/>
      <c r="F66" s="175"/>
      <c r="G66" s="175"/>
      <c r="H66" s="175"/>
      <c r="I66" s="175"/>
      <c r="J66" s="176">
        <f>J547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189</v>
      </c>
      <c r="E67" s="175"/>
      <c r="F67" s="175"/>
      <c r="G67" s="175"/>
      <c r="H67" s="175"/>
      <c r="I67" s="175"/>
      <c r="J67" s="176">
        <f>J551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105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161" t="str">
        <f>E7</f>
        <v>Centrální vjezd do areálu ZČU a parkoviště III. a IV. „SMART – 0. etapa</v>
      </c>
      <c r="F77" s="33"/>
      <c r="G77" s="33"/>
      <c r="H77" s="33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93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E9</f>
        <v>SO 110 - Úpravy parkovacích a komunikačních ploch, dopravní značení</v>
      </c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22</v>
      </c>
      <c r="D81" s="41"/>
      <c r="E81" s="41"/>
      <c r="F81" s="28" t="str">
        <f>F12</f>
        <v>Západočeská univerzita v Plzni</v>
      </c>
      <c r="G81" s="41"/>
      <c r="H81" s="41"/>
      <c r="I81" s="33" t="s">
        <v>24</v>
      </c>
      <c r="J81" s="73" t="str">
        <f>IF(J12="","",J12)</f>
        <v>30. 9. 2022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5.65" customHeight="1">
      <c r="A83" s="39"/>
      <c r="B83" s="40"/>
      <c r="C83" s="33" t="s">
        <v>26</v>
      </c>
      <c r="D83" s="41"/>
      <c r="E83" s="41"/>
      <c r="F83" s="28" t="str">
        <f>E15</f>
        <v>Západočeská univerzita v Plzni</v>
      </c>
      <c r="G83" s="41"/>
      <c r="H83" s="41"/>
      <c r="I83" s="33" t="s">
        <v>32</v>
      </c>
      <c r="J83" s="37" t="str">
        <f>E21</f>
        <v>D PROJEKT PLZEŇ Nedvěd s.r.o.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5.65" customHeight="1">
      <c r="A84" s="39"/>
      <c r="B84" s="40"/>
      <c r="C84" s="33" t="s">
        <v>30</v>
      </c>
      <c r="D84" s="41"/>
      <c r="E84" s="41"/>
      <c r="F84" s="28" t="str">
        <f>IF(E18="","",E18)</f>
        <v>Vyplň údaj</v>
      </c>
      <c r="G84" s="41"/>
      <c r="H84" s="41"/>
      <c r="I84" s="33" t="s">
        <v>35</v>
      </c>
      <c r="J84" s="37" t="str">
        <f>E24</f>
        <v>D PROJEKT PLZEŇ Nedvěd s.r.o.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78"/>
      <c r="B86" s="179"/>
      <c r="C86" s="180" t="s">
        <v>106</v>
      </c>
      <c r="D86" s="181" t="s">
        <v>57</v>
      </c>
      <c r="E86" s="181" t="s">
        <v>53</v>
      </c>
      <c r="F86" s="181" t="s">
        <v>54</v>
      </c>
      <c r="G86" s="181" t="s">
        <v>107</v>
      </c>
      <c r="H86" s="181" t="s">
        <v>108</v>
      </c>
      <c r="I86" s="181" t="s">
        <v>109</v>
      </c>
      <c r="J86" s="181" t="s">
        <v>97</v>
      </c>
      <c r="K86" s="182" t="s">
        <v>110</v>
      </c>
      <c r="L86" s="183"/>
      <c r="M86" s="93" t="s">
        <v>28</v>
      </c>
      <c r="N86" s="94" t="s">
        <v>42</v>
      </c>
      <c r="O86" s="94" t="s">
        <v>111</v>
      </c>
      <c r="P86" s="94" t="s">
        <v>112</v>
      </c>
      <c r="Q86" s="94" t="s">
        <v>113</v>
      </c>
      <c r="R86" s="94" t="s">
        <v>114</v>
      </c>
      <c r="S86" s="94" t="s">
        <v>115</v>
      </c>
      <c r="T86" s="95" t="s">
        <v>116</v>
      </c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</row>
    <row r="87" spans="1:63" s="2" customFormat="1" ht="22.8" customHeight="1">
      <c r="A87" s="39"/>
      <c r="B87" s="40"/>
      <c r="C87" s="100" t="s">
        <v>117</v>
      </c>
      <c r="D87" s="41"/>
      <c r="E87" s="41"/>
      <c r="F87" s="41"/>
      <c r="G87" s="41"/>
      <c r="H87" s="41"/>
      <c r="I87" s="41"/>
      <c r="J87" s="184">
        <f>BK87</f>
        <v>0</v>
      </c>
      <c r="K87" s="41"/>
      <c r="L87" s="45"/>
      <c r="M87" s="96"/>
      <c r="N87" s="185"/>
      <c r="O87" s="97"/>
      <c r="P87" s="186">
        <f>P88</f>
        <v>0</v>
      </c>
      <c r="Q87" s="97"/>
      <c r="R87" s="186">
        <f>R88</f>
        <v>408.56810272</v>
      </c>
      <c r="S87" s="97"/>
      <c r="T87" s="187">
        <f>T88</f>
        <v>313.39399999999995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71</v>
      </c>
      <c r="AU87" s="18" t="s">
        <v>98</v>
      </c>
      <c r="BK87" s="188">
        <f>BK88</f>
        <v>0</v>
      </c>
    </row>
    <row r="88" spans="1:63" s="12" customFormat="1" ht="25.9" customHeight="1">
      <c r="A88" s="12"/>
      <c r="B88" s="189"/>
      <c r="C88" s="190"/>
      <c r="D88" s="191" t="s">
        <v>71</v>
      </c>
      <c r="E88" s="192" t="s">
        <v>190</v>
      </c>
      <c r="F88" s="192" t="s">
        <v>191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P89+P202+P212+P272+P498+P547+P551</f>
        <v>0</v>
      </c>
      <c r="Q88" s="197"/>
      <c r="R88" s="198">
        <f>R89+R202+R212+R272+R498+R547+R551</f>
        <v>408.56810272</v>
      </c>
      <c r="S88" s="197"/>
      <c r="T88" s="199">
        <f>T89+T202+T212+T272+T498+T547+T551</f>
        <v>313.39399999999995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80</v>
      </c>
      <c r="AT88" s="201" t="s">
        <v>71</v>
      </c>
      <c r="AU88" s="201" t="s">
        <v>72</v>
      </c>
      <c r="AY88" s="200" t="s">
        <v>121</v>
      </c>
      <c r="BK88" s="202">
        <f>BK89+BK202+BK212+BK272+BK498+BK547+BK551</f>
        <v>0</v>
      </c>
    </row>
    <row r="89" spans="1:63" s="12" customFormat="1" ht="22.8" customHeight="1">
      <c r="A89" s="12"/>
      <c r="B89" s="189"/>
      <c r="C89" s="190"/>
      <c r="D89" s="191" t="s">
        <v>71</v>
      </c>
      <c r="E89" s="203" t="s">
        <v>80</v>
      </c>
      <c r="F89" s="203" t="s">
        <v>192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SUM(P90:P201)</f>
        <v>0</v>
      </c>
      <c r="Q89" s="197"/>
      <c r="R89" s="198">
        <f>SUM(R90:R201)</f>
        <v>21.906715</v>
      </c>
      <c r="S89" s="197"/>
      <c r="T89" s="199">
        <f>SUM(T90:T201)</f>
        <v>309.36599999999993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80</v>
      </c>
      <c r="AT89" s="201" t="s">
        <v>71</v>
      </c>
      <c r="AU89" s="201" t="s">
        <v>80</v>
      </c>
      <c r="AY89" s="200" t="s">
        <v>121</v>
      </c>
      <c r="BK89" s="202">
        <f>SUM(BK90:BK201)</f>
        <v>0</v>
      </c>
    </row>
    <row r="90" spans="1:65" s="2" customFormat="1" ht="16.5" customHeight="1">
      <c r="A90" s="39"/>
      <c r="B90" s="40"/>
      <c r="C90" s="205" t="s">
        <v>193</v>
      </c>
      <c r="D90" s="205" t="s">
        <v>124</v>
      </c>
      <c r="E90" s="206" t="s">
        <v>194</v>
      </c>
      <c r="F90" s="207" t="s">
        <v>195</v>
      </c>
      <c r="G90" s="208" t="s">
        <v>196</v>
      </c>
      <c r="H90" s="209">
        <v>45</v>
      </c>
      <c r="I90" s="210"/>
      <c r="J90" s="211">
        <f>ROUND(I90*H90,2)</f>
        <v>0</v>
      </c>
      <c r="K90" s="207" t="s">
        <v>128</v>
      </c>
      <c r="L90" s="45"/>
      <c r="M90" s="212" t="s">
        <v>28</v>
      </c>
      <c r="N90" s="213" t="s">
        <v>43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0.26</v>
      </c>
      <c r="T90" s="215">
        <f>S90*H90</f>
        <v>11.700000000000001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150</v>
      </c>
      <c r="AT90" s="216" t="s">
        <v>124</v>
      </c>
      <c r="AU90" s="216" t="s">
        <v>82</v>
      </c>
      <c r="AY90" s="18" t="s">
        <v>121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80</v>
      </c>
      <c r="BK90" s="217">
        <f>ROUND(I90*H90,2)</f>
        <v>0</v>
      </c>
      <c r="BL90" s="18" t="s">
        <v>150</v>
      </c>
      <c r="BM90" s="216" t="s">
        <v>197</v>
      </c>
    </row>
    <row r="91" spans="1:47" s="2" customFormat="1" ht="12">
      <c r="A91" s="39"/>
      <c r="B91" s="40"/>
      <c r="C91" s="41"/>
      <c r="D91" s="218" t="s">
        <v>131</v>
      </c>
      <c r="E91" s="41"/>
      <c r="F91" s="219" t="s">
        <v>198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131</v>
      </c>
      <c r="AU91" s="18" t="s">
        <v>82</v>
      </c>
    </row>
    <row r="92" spans="1:47" s="2" customFormat="1" ht="12">
      <c r="A92" s="39"/>
      <c r="B92" s="40"/>
      <c r="C92" s="41"/>
      <c r="D92" s="223" t="s">
        <v>133</v>
      </c>
      <c r="E92" s="41"/>
      <c r="F92" s="224" t="s">
        <v>199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133</v>
      </c>
      <c r="AU92" s="18" t="s">
        <v>82</v>
      </c>
    </row>
    <row r="93" spans="1:47" s="2" customFormat="1" ht="12">
      <c r="A93" s="39"/>
      <c r="B93" s="40"/>
      <c r="C93" s="41"/>
      <c r="D93" s="218" t="s">
        <v>135</v>
      </c>
      <c r="E93" s="41"/>
      <c r="F93" s="225" t="s">
        <v>200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135</v>
      </c>
      <c r="AU93" s="18" t="s">
        <v>82</v>
      </c>
    </row>
    <row r="94" spans="1:65" s="2" customFormat="1" ht="16.5" customHeight="1">
      <c r="A94" s="39"/>
      <c r="B94" s="40"/>
      <c r="C94" s="205" t="s">
        <v>201</v>
      </c>
      <c r="D94" s="205" t="s">
        <v>124</v>
      </c>
      <c r="E94" s="206" t="s">
        <v>202</v>
      </c>
      <c r="F94" s="207" t="s">
        <v>203</v>
      </c>
      <c r="G94" s="208" t="s">
        <v>196</v>
      </c>
      <c r="H94" s="209">
        <v>32.4</v>
      </c>
      <c r="I94" s="210"/>
      <c r="J94" s="211">
        <f>ROUND(I94*H94,2)</f>
        <v>0</v>
      </c>
      <c r="K94" s="207" t="s">
        <v>128</v>
      </c>
      <c r="L94" s="45"/>
      <c r="M94" s="212" t="s">
        <v>28</v>
      </c>
      <c r="N94" s="213" t="s">
        <v>43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0.295</v>
      </c>
      <c r="T94" s="215">
        <f>S94*H94</f>
        <v>9.558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150</v>
      </c>
      <c r="AT94" s="216" t="s">
        <v>124</v>
      </c>
      <c r="AU94" s="216" t="s">
        <v>82</v>
      </c>
      <c r="AY94" s="18" t="s">
        <v>121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80</v>
      </c>
      <c r="BK94" s="217">
        <f>ROUND(I94*H94,2)</f>
        <v>0</v>
      </c>
      <c r="BL94" s="18" t="s">
        <v>150</v>
      </c>
      <c r="BM94" s="216" t="s">
        <v>204</v>
      </c>
    </row>
    <row r="95" spans="1:47" s="2" customFormat="1" ht="12">
      <c r="A95" s="39"/>
      <c r="B95" s="40"/>
      <c r="C95" s="41"/>
      <c r="D95" s="218" t="s">
        <v>131</v>
      </c>
      <c r="E95" s="41"/>
      <c r="F95" s="219" t="s">
        <v>205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131</v>
      </c>
      <c r="AU95" s="18" t="s">
        <v>82</v>
      </c>
    </row>
    <row r="96" spans="1:47" s="2" customFormat="1" ht="12">
      <c r="A96" s="39"/>
      <c r="B96" s="40"/>
      <c r="C96" s="41"/>
      <c r="D96" s="223" t="s">
        <v>133</v>
      </c>
      <c r="E96" s="41"/>
      <c r="F96" s="224" t="s">
        <v>206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133</v>
      </c>
      <c r="AU96" s="18" t="s">
        <v>82</v>
      </c>
    </row>
    <row r="97" spans="1:47" s="2" customFormat="1" ht="12">
      <c r="A97" s="39"/>
      <c r="B97" s="40"/>
      <c r="C97" s="41"/>
      <c r="D97" s="218" t="s">
        <v>135</v>
      </c>
      <c r="E97" s="41"/>
      <c r="F97" s="225" t="s">
        <v>207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135</v>
      </c>
      <c r="AU97" s="18" t="s">
        <v>82</v>
      </c>
    </row>
    <row r="98" spans="1:65" s="2" customFormat="1" ht="21.75" customHeight="1">
      <c r="A98" s="39"/>
      <c r="B98" s="40"/>
      <c r="C98" s="205" t="s">
        <v>167</v>
      </c>
      <c r="D98" s="205" t="s">
        <v>124</v>
      </c>
      <c r="E98" s="206" t="s">
        <v>208</v>
      </c>
      <c r="F98" s="207" t="s">
        <v>209</v>
      </c>
      <c r="G98" s="208" t="s">
        <v>196</v>
      </c>
      <c r="H98" s="209">
        <v>229.8</v>
      </c>
      <c r="I98" s="210"/>
      <c r="J98" s="211">
        <f>ROUND(I98*H98,2)</f>
        <v>0</v>
      </c>
      <c r="K98" s="207" t="s">
        <v>128</v>
      </c>
      <c r="L98" s="45"/>
      <c r="M98" s="212" t="s">
        <v>28</v>
      </c>
      <c r="N98" s="213" t="s">
        <v>43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0.58</v>
      </c>
      <c r="T98" s="215">
        <f>S98*H98</f>
        <v>133.284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150</v>
      </c>
      <c r="AT98" s="216" t="s">
        <v>124</v>
      </c>
      <c r="AU98" s="216" t="s">
        <v>82</v>
      </c>
      <c r="AY98" s="18" t="s">
        <v>121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80</v>
      </c>
      <c r="BK98" s="217">
        <f>ROUND(I98*H98,2)</f>
        <v>0</v>
      </c>
      <c r="BL98" s="18" t="s">
        <v>150</v>
      </c>
      <c r="BM98" s="216" t="s">
        <v>210</v>
      </c>
    </row>
    <row r="99" spans="1:47" s="2" customFormat="1" ht="12">
      <c r="A99" s="39"/>
      <c r="B99" s="40"/>
      <c r="C99" s="41"/>
      <c r="D99" s="218" t="s">
        <v>131</v>
      </c>
      <c r="E99" s="41"/>
      <c r="F99" s="219" t="s">
        <v>211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131</v>
      </c>
      <c r="AU99" s="18" t="s">
        <v>82</v>
      </c>
    </row>
    <row r="100" spans="1:47" s="2" customFormat="1" ht="12">
      <c r="A100" s="39"/>
      <c r="B100" s="40"/>
      <c r="C100" s="41"/>
      <c r="D100" s="223" t="s">
        <v>133</v>
      </c>
      <c r="E100" s="41"/>
      <c r="F100" s="224" t="s">
        <v>212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133</v>
      </c>
      <c r="AU100" s="18" t="s">
        <v>82</v>
      </c>
    </row>
    <row r="101" spans="1:47" s="2" customFormat="1" ht="12">
      <c r="A101" s="39"/>
      <c r="B101" s="40"/>
      <c r="C101" s="41"/>
      <c r="D101" s="218" t="s">
        <v>135</v>
      </c>
      <c r="E101" s="41"/>
      <c r="F101" s="225" t="s">
        <v>213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135</v>
      </c>
      <c r="AU101" s="18" t="s">
        <v>82</v>
      </c>
    </row>
    <row r="102" spans="1:65" s="2" customFormat="1" ht="16.5" customHeight="1">
      <c r="A102" s="39"/>
      <c r="B102" s="40"/>
      <c r="C102" s="205" t="s">
        <v>82</v>
      </c>
      <c r="D102" s="205" t="s">
        <v>124</v>
      </c>
      <c r="E102" s="206" t="s">
        <v>214</v>
      </c>
      <c r="F102" s="207" t="s">
        <v>215</v>
      </c>
      <c r="G102" s="208" t="s">
        <v>196</v>
      </c>
      <c r="H102" s="209">
        <v>283.4</v>
      </c>
      <c r="I102" s="210"/>
      <c r="J102" s="211">
        <f>ROUND(I102*H102,2)</f>
        <v>0</v>
      </c>
      <c r="K102" s="207" t="s">
        <v>128</v>
      </c>
      <c r="L102" s="45"/>
      <c r="M102" s="212" t="s">
        <v>28</v>
      </c>
      <c r="N102" s="213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0.22</v>
      </c>
      <c r="T102" s="215">
        <f>S102*H102</f>
        <v>62.34799999999999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150</v>
      </c>
      <c r="AT102" s="216" t="s">
        <v>124</v>
      </c>
      <c r="AU102" s="216" t="s">
        <v>82</v>
      </c>
      <c r="AY102" s="18" t="s">
        <v>121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150</v>
      </c>
      <c r="BM102" s="216" t="s">
        <v>216</v>
      </c>
    </row>
    <row r="103" spans="1:47" s="2" customFormat="1" ht="12">
      <c r="A103" s="39"/>
      <c r="B103" s="40"/>
      <c r="C103" s="41"/>
      <c r="D103" s="218" t="s">
        <v>131</v>
      </c>
      <c r="E103" s="41"/>
      <c r="F103" s="219" t="s">
        <v>217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131</v>
      </c>
      <c r="AU103" s="18" t="s">
        <v>82</v>
      </c>
    </row>
    <row r="104" spans="1:47" s="2" customFormat="1" ht="12">
      <c r="A104" s="39"/>
      <c r="B104" s="40"/>
      <c r="C104" s="41"/>
      <c r="D104" s="223" t="s">
        <v>133</v>
      </c>
      <c r="E104" s="41"/>
      <c r="F104" s="224" t="s">
        <v>218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133</v>
      </c>
      <c r="AU104" s="18" t="s">
        <v>82</v>
      </c>
    </row>
    <row r="105" spans="1:47" s="2" customFormat="1" ht="12">
      <c r="A105" s="39"/>
      <c r="B105" s="40"/>
      <c r="C105" s="41"/>
      <c r="D105" s="218" t="s">
        <v>135</v>
      </c>
      <c r="E105" s="41"/>
      <c r="F105" s="225" t="s">
        <v>213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135</v>
      </c>
      <c r="AU105" s="18" t="s">
        <v>82</v>
      </c>
    </row>
    <row r="106" spans="1:65" s="2" customFormat="1" ht="16.5" customHeight="1">
      <c r="A106" s="39"/>
      <c r="B106" s="40"/>
      <c r="C106" s="205" t="s">
        <v>120</v>
      </c>
      <c r="D106" s="205" t="s">
        <v>124</v>
      </c>
      <c r="E106" s="206" t="s">
        <v>219</v>
      </c>
      <c r="F106" s="207" t="s">
        <v>220</v>
      </c>
      <c r="G106" s="208" t="s">
        <v>196</v>
      </c>
      <c r="H106" s="209">
        <v>4.8</v>
      </c>
      <c r="I106" s="210"/>
      <c r="J106" s="211">
        <f>ROUND(I106*H106,2)</f>
        <v>0</v>
      </c>
      <c r="K106" s="207" t="s">
        <v>128</v>
      </c>
      <c r="L106" s="45"/>
      <c r="M106" s="212" t="s">
        <v>28</v>
      </c>
      <c r="N106" s="213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0.29</v>
      </c>
      <c r="T106" s="215">
        <f>S106*H106</f>
        <v>1.392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150</v>
      </c>
      <c r="AT106" s="216" t="s">
        <v>124</v>
      </c>
      <c r="AU106" s="216" t="s">
        <v>82</v>
      </c>
      <c r="AY106" s="18" t="s">
        <v>121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150</v>
      </c>
      <c r="BM106" s="216" t="s">
        <v>221</v>
      </c>
    </row>
    <row r="107" spans="1:47" s="2" customFormat="1" ht="12">
      <c r="A107" s="39"/>
      <c r="B107" s="40"/>
      <c r="C107" s="41"/>
      <c r="D107" s="218" t="s">
        <v>131</v>
      </c>
      <c r="E107" s="41"/>
      <c r="F107" s="219" t="s">
        <v>222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131</v>
      </c>
      <c r="AU107" s="18" t="s">
        <v>82</v>
      </c>
    </row>
    <row r="108" spans="1:47" s="2" customFormat="1" ht="12">
      <c r="A108" s="39"/>
      <c r="B108" s="40"/>
      <c r="C108" s="41"/>
      <c r="D108" s="223" t="s">
        <v>133</v>
      </c>
      <c r="E108" s="41"/>
      <c r="F108" s="224" t="s">
        <v>223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133</v>
      </c>
      <c r="AU108" s="18" t="s">
        <v>82</v>
      </c>
    </row>
    <row r="109" spans="1:47" s="2" customFormat="1" ht="12">
      <c r="A109" s="39"/>
      <c r="B109" s="40"/>
      <c r="C109" s="41"/>
      <c r="D109" s="218" t="s">
        <v>135</v>
      </c>
      <c r="E109" s="41"/>
      <c r="F109" s="225" t="s">
        <v>213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135</v>
      </c>
      <c r="AU109" s="18" t="s">
        <v>82</v>
      </c>
    </row>
    <row r="110" spans="1:65" s="2" customFormat="1" ht="16.5" customHeight="1">
      <c r="A110" s="39"/>
      <c r="B110" s="40"/>
      <c r="C110" s="205" t="s">
        <v>160</v>
      </c>
      <c r="D110" s="205" t="s">
        <v>124</v>
      </c>
      <c r="E110" s="206" t="s">
        <v>224</v>
      </c>
      <c r="F110" s="207" t="s">
        <v>225</v>
      </c>
      <c r="G110" s="208" t="s">
        <v>196</v>
      </c>
      <c r="H110" s="209">
        <v>20</v>
      </c>
      <c r="I110" s="210"/>
      <c r="J110" s="211">
        <f>ROUND(I110*H110,2)</f>
        <v>0</v>
      </c>
      <c r="K110" s="207" t="s">
        <v>128</v>
      </c>
      <c r="L110" s="45"/>
      <c r="M110" s="212" t="s">
        <v>28</v>
      </c>
      <c r="N110" s="213" t="s">
        <v>43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0.44</v>
      </c>
      <c r="T110" s="215">
        <f>S110*H110</f>
        <v>8.8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150</v>
      </c>
      <c r="AT110" s="216" t="s">
        <v>124</v>
      </c>
      <c r="AU110" s="216" t="s">
        <v>82</v>
      </c>
      <c r="AY110" s="18" t="s">
        <v>121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150</v>
      </c>
      <c r="BM110" s="216" t="s">
        <v>226</v>
      </c>
    </row>
    <row r="111" spans="1:47" s="2" customFormat="1" ht="12">
      <c r="A111" s="39"/>
      <c r="B111" s="40"/>
      <c r="C111" s="41"/>
      <c r="D111" s="218" t="s">
        <v>131</v>
      </c>
      <c r="E111" s="41"/>
      <c r="F111" s="219" t="s">
        <v>227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131</v>
      </c>
      <c r="AU111" s="18" t="s">
        <v>82</v>
      </c>
    </row>
    <row r="112" spans="1:47" s="2" customFormat="1" ht="12">
      <c r="A112" s="39"/>
      <c r="B112" s="40"/>
      <c r="C112" s="41"/>
      <c r="D112" s="223" t="s">
        <v>133</v>
      </c>
      <c r="E112" s="41"/>
      <c r="F112" s="224" t="s">
        <v>228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133</v>
      </c>
      <c r="AU112" s="18" t="s">
        <v>82</v>
      </c>
    </row>
    <row r="113" spans="1:47" s="2" customFormat="1" ht="12">
      <c r="A113" s="39"/>
      <c r="B113" s="40"/>
      <c r="C113" s="41"/>
      <c r="D113" s="218" t="s">
        <v>135</v>
      </c>
      <c r="E113" s="41"/>
      <c r="F113" s="225" t="s">
        <v>213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135</v>
      </c>
      <c r="AU113" s="18" t="s">
        <v>82</v>
      </c>
    </row>
    <row r="114" spans="1:65" s="2" customFormat="1" ht="16.5" customHeight="1">
      <c r="A114" s="39"/>
      <c r="B114" s="40"/>
      <c r="C114" s="205" t="s">
        <v>175</v>
      </c>
      <c r="D114" s="205" t="s">
        <v>124</v>
      </c>
      <c r="E114" s="206" t="s">
        <v>229</v>
      </c>
      <c r="F114" s="207" t="s">
        <v>230</v>
      </c>
      <c r="G114" s="208" t="s">
        <v>196</v>
      </c>
      <c r="H114" s="209">
        <v>1.4</v>
      </c>
      <c r="I114" s="210"/>
      <c r="J114" s="211">
        <f>ROUND(I114*H114,2)</f>
        <v>0</v>
      </c>
      <c r="K114" s="207" t="s">
        <v>128</v>
      </c>
      <c r="L114" s="45"/>
      <c r="M114" s="212" t="s">
        <v>28</v>
      </c>
      <c r="N114" s="213" t="s">
        <v>43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0.625</v>
      </c>
      <c r="T114" s="215">
        <f>S114*H114</f>
        <v>0.875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150</v>
      </c>
      <c r="AT114" s="216" t="s">
        <v>124</v>
      </c>
      <c r="AU114" s="216" t="s">
        <v>82</v>
      </c>
      <c r="AY114" s="18" t="s">
        <v>121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80</v>
      </c>
      <c r="BK114" s="217">
        <f>ROUND(I114*H114,2)</f>
        <v>0</v>
      </c>
      <c r="BL114" s="18" t="s">
        <v>150</v>
      </c>
      <c r="BM114" s="216" t="s">
        <v>231</v>
      </c>
    </row>
    <row r="115" spans="1:47" s="2" customFormat="1" ht="12">
      <c r="A115" s="39"/>
      <c r="B115" s="40"/>
      <c r="C115" s="41"/>
      <c r="D115" s="218" t="s">
        <v>131</v>
      </c>
      <c r="E115" s="41"/>
      <c r="F115" s="219" t="s">
        <v>232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131</v>
      </c>
      <c r="AU115" s="18" t="s">
        <v>82</v>
      </c>
    </row>
    <row r="116" spans="1:47" s="2" customFormat="1" ht="12">
      <c r="A116" s="39"/>
      <c r="B116" s="40"/>
      <c r="C116" s="41"/>
      <c r="D116" s="223" t="s">
        <v>133</v>
      </c>
      <c r="E116" s="41"/>
      <c r="F116" s="224" t="s">
        <v>233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133</v>
      </c>
      <c r="AU116" s="18" t="s">
        <v>82</v>
      </c>
    </row>
    <row r="117" spans="1:47" s="2" customFormat="1" ht="12">
      <c r="A117" s="39"/>
      <c r="B117" s="40"/>
      <c r="C117" s="41"/>
      <c r="D117" s="218" t="s">
        <v>135</v>
      </c>
      <c r="E117" s="41"/>
      <c r="F117" s="225" t="s">
        <v>213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135</v>
      </c>
      <c r="AU117" s="18" t="s">
        <v>82</v>
      </c>
    </row>
    <row r="118" spans="1:65" s="2" customFormat="1" ht="21.75" customHeight="1">
      <c r="A118" s="39"/>
      <c r="B118" s="40"/>
      <c r="C118" s="205" t="s">
        <v>80</v>
      </c>
      <c r="D118" s="205" t="s">
        <v>124</v>
      </c>
      <c r="E118" s="206" t="s">
        <v>234</v>
      </c>
      <c r="F118" s="207" t="s">
        <v>235</v>
      </c>
      <c r="G118" s="208" t="s">
        <v>196</v>
      </c>
      <c r="H118" s="209">
        <v>444.5</v>
      </c>
      <c r="I118" s="210"/>
      <c r="J118" s="211">
        <f>ROUND(I118*H118,2)</f>
        <v>0</v>
      </c>
      <c r="K118" s="207" t="s">
        <v>128</v>
      </c>
      <c r="L118" s="45"/>
      <c r="M118" s="212" t="s">
        <v>28</v>
      </c>
      <c r="N118" s="213" t="s">
        <v>43</v>
      </c>
      <c r="O118" s="85"/>
      <c r="P118" s="214">
        <f>O118*H118</f>
        <v>0</v>
      </c>
      <c r="Q118" s="214">
        <v>5E-05</v>
      </c>
      <c r="R118" s="214">
        <f>Q118*H118</f>
        <v>0.022225</v>
      </c>
      <c r="S118" s="214">
        <v>0.115</v>
      </c>
      <c r="T118" s="215">
        <f>S118*H118</f>
        <v>51.1175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150</v>
      </c>
      <c r="AT118" s="216" t="s">
        <v>124</v>
      </c>
      <c r="AU118" s="216" t="s">
        <v>82</v>
      </c>
      <c r="AY118" s="18" t="s">
        <v>121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80</v>
      </c>
      <c r="BK118" s="217">
        <f>ROUND(I118*H118,2)</f>
        <v>0</v>
      </c>
      <c r="BL118" s="18" t="s">
        <v>150</v>
      </c>
      <c r="BM118" s="216" t="s">
        <v>236</v>
      </c>
    </row>
    <row r="119" spans="1:47" s="2" customFormat="1" ht="12">
      <c r="A119" s="39"/>
      <c r="B119" s="40"/>
      <c r="C119" s="41"/>
      <c r="D119" s="218" t="s">
        <v>131</v>
      </c>
      <c r="E119" s="41"/>
      <c r="F119" s="219" t="s">
        <v>237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131</v>
      </c>
      <c r="AU119" s="18" t="s">
        <v>82</v>
      </c>
    </row>
    <row r="120" spans="1:47" s="2" customFormat="1" ht="12">
      <c r="A120" s="39"/>
      <c r="B120" s="40"/>
      <c r="C120" s="41"/>
      <c r="D120" s="223" t="s">
        <v>133</v>
      </c>
      <c r="E120" s="41"/>
      <c r="F120" s="224" t="s">
        <v>238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133</v>
      </c>
      <c r="AU120" s="18" t="s">
        <v>82</v>
      </c>
    </row>
    <row r="121" spans="1:47" s="2" customFormat="1" ht="12">
      <c r="A121" s="39"/>
      <c r="B121" s="40"/>
      <c r="C121" s="41"/>
      <c r="D121" s="218" t="s">
        <v>135</v>
      </c>
      <c r="E121" s="41"/>
      <c r="F121" s="225" t="s">
        <v>213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135</v>
      </c>
      <c r="AU121" s="18" t="s">
        <v>82</v>
      </c>
    </row>
    <row r="122" spans="1:65" s="2" customFormat="1" ht="16.5" customHeight="1">
      <c r="A122" s="39"/>
      <c r="B122" s="40"/>
      <c r="C122" s="205" t="s">
        <v>239</v>
      </c>
      <c r="D122" s="205" t="s">
        <v>124</v>
      </c>
      <c r="E122" s="206" t="s">
        <v>240</v>
      </c>
      <c r="F122" s="207" t="s">
        <v>241</v>
      </c>
      <c r="G122" s="208" t="s">
        <v>242</v>
      </c>
      <c r="H122" s="209">
        <v>140</v>
      </c>
      <c r="I122" s="210"/>
      <c r="J122" s="211">
        <f>ROUND(I122*H122,2)</f>
        <v>0</v>
      </c>
      <c r="K122" s="207" t="s">
        <v>128</v>
      </c>
      <c r="L122" s="45"/>
      <c r="M122" s="212" t="s">
        <v>28</v>
      </c>
      <c r="N122" s="213" t="s">
        <v>43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0.205</v>
      </c>
      <c r="T122" s="215">
        <f>S122*H122</f>
        <v>28.7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150</v>
      </c>
      <c r="AT122" s="216" t="s">
        <v>124</v>
      </c>
      <c r="AU122" s="216" t="s">
        <v>82</v>
      </c>
      <c r="AY122" s="18" t="s">
        <v>121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80</v>
      </c>
      <c r="BK122" s="217">
        <f>ROUND(I122*H122,2)</f>
        <v>0</v>
      </c>
      <c r="BL122" s="18" t="s">
        <v>150</v>
      </c>
      <c r="BM122" s="216" t="s">
        <v>243</v>
      </c>
    </row>
    <row r="123" spans="1:47" s="2" customFormat="1" ht="12">
      <c r="A123" s="39"/>
      <c r="B123" s="40"/>
      <c r="C123" s="41"/>
      <c r="D123" s="218" t="s">
        <v>131</v>
      </c>
      <c r="E123" s="41"/>
      <c r="F123" s="219" t="s">
        <v>244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131</v>
      </c>
      <c r="AU123" s="18" t="s">
        <v>82</v>
      </c>
    </row>
    <row r="124" spans="1:47" s="2" customFormat="1" ht="12">
      <c r="A124" s="39"/>
      <c r="B124" s="40"/>
      <c r="C124" s="41"/>
      <c r="D124" s="223" t="s">
        <v>133</v>
      </c>
      <c r="E124" s="41"/>
      <c r="F124" s="224" t="s">
        <v>245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133</v>
      </c>
      <c r="AU124" s="18" t="s">
        <v>82</v>
      </c>
    </row>
    <row r="125" spans="1:47" s="2" customFormat="1" ht="12">
      <c r="A125" s="39"/>
      <c r="B125" s="40"/>
      <c r="C125" s="41"/>
      <c r="D125" s="218" t="s">
        <v>135</v>
      </c>
      <c r="E125" s="41"/>
      <c r="F125" s="225" t="s">
        <v>213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135</v>
      </c>
      <c r="AU125" s="18" t="s">
        <v>82</v>
      </c>
    </row>
    <row r="126" spans="1:51" s="13" customFormat="1" ht="12">
      <c r="A126" s="13"/>
      <c r="B126" s="230"/>
      <c r="C126" s="231"/>
      <c r="D126" s="218" t="s">
        <v>246</v>
      </c>
      <c r="E126" s="232" t="s">
        <v>28</v>
      </c>
      <c r="F126" s="233" t="s">
        <v>247</v>
      </c>
      <c r="G126" s="231"/>
      <c r="H126" s="232" t="s">
        <v>28</v>
      </c>
      <c r="I126" s="234"/>
      <c r="J126" s="231"/>
      <c r="K126" s="231"/>
      <c r="L126" s="235"/>
      <c r="M126" s="236"/>
      <c r="N126" s="237"/>
      <c r="O126" s="237"/>
      <c r="P126" s="237"/>
      <c r="Q126" s="237"/>
      <c r="R126" s="237"/>
      <c r="S126" s="237"/>
      <c r="T126" s="23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9" t="s">
        <v>246</v>
      </c>
      <c r="AU126" s="239" t="s">
        <v>82</v>
      </c>
      <c r="AV126" s="13" t="s">
        <v>80</v>
      </c>
      <c r="AW126" s="13" t="s">
        <v>34</v>
      </c>
      <c r="AX126" s="13" t="s">
        <v>72</v>
      </c>
      <c r="AY126" s="239" t="s">
        <v>121</v>
      </c>
    </row>
    <row r="127" spans="1:51" s="14" customFormat="1" ht="12">
      <c r="A127" s="14"/>
      <c r="B127" s="240"/>
      <c r="C127" s="241"/>
      <c r="D127" s="218" t="s">
        <v>246</v>
      </c>
      <c r="E127" s="242" t="s">
        <v>28</v>
      </c>
      <c r="F127" s="243" t="s">
        <v>248</v>
      </c>
      <c r="G127" s="241"/>
      <c r="H127" s="244">
        <v>80</v>
      </c>
      <c r="I127" s="245"/>
      <c r="J127" s="241"/>
      <c r="K127" s="241"/>
      <c r="L127" s="246"/>
      <c r="M127" s="247"/>
      <c r="N127" s="248"/>
      <c r="O127" s="248"/>
      <c r="P127" s="248"/>
      <c r="Q127" s="248"/>
      <c r="R127" s="248"/>
      <c r="S127" s="248"/>
      <c r="T127" s="24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0" t="s">
        <v>246</v>
      </c>
      <c r="AU127" s="250" t="s">
        <v>82</v>
      </c>
      <c r="AV127" s="14" t="s">
        <v>82</v>
      </c>
      <c r="AW127" s="14" t="s">
        <v>34</v>
      </c>
      <c r="AX127" s="14" t="s">
        <v>72</v>
      </c>
      <c r="AY127" s="250" t="s">
        <v>121</v>
      </c>
    </row>
    <row r="128" spans="1:51" s="13" customFormat="1" ht="12">
      <c r="A128" s="13"/>
      <c r="B128" s="230"/>
      <c r="C128" s="231"/>
      <c r="D128" s="218" t="s">
        <v>246</v>
      </c>
      <c r="E128" s="232" t="s">
        <v>28</v>
      </c>
      <c r="F128" s="233" t="s">
        <v>249</v>
      </c>
      <c r="G128" s="231"/>
      <c r="H128" s="232" t="s">
        <v>28</v>
      </c>
      <c r="I128" s="234"/>
      <c r="J128" s="231"/>
      <c r="K128" s="231"/>
      <c r="L128" s="235"/>
      <c r="M128" s="236"/>
      <c r="N128" s="237"/>
      <c r="O128" s="237"/>
      <c r="P128" s="237"/>
      <c r="Q128" s="237"/>
      <c r="R128" s="237"/>
      <c r="S128" s="237"/>
      <c r="T128" s="23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9" t="s">
        <v>246</v>
      </c>
      <c r="AU128" s="239" t="s">
        <v>82</v>
      </c>
      <c r="AV128" s="13" t="s">
        <v>80</v>
      </c>
      <c r="AW128" s="13" t="s">
        <v>34</v>
      </c>
      <c r="AX128" s="13" t="s">
        <v>72</v>
      </c>
      <c r="AY128" s="239" t="s">
        <v>121</v>
      </c>
    </row>
    <row r="129" spans="1:51" s="14" customFormat="1" ht="12">
      <c r="A129" s="14"/>
      <c r="B129" s="240"/>
      <c r="C129" s="241"/>
      <c r="D129" s="218" t="s">
        <v>246</v>
      </c>
      <c r="E129" s="242" t="s">
        <v>28</v>
      </c>
      <c r="F129" s="243" t="s">
        <v>250</v>
      </c>
      <c r="G129" s="241"/>
      <c r="H129" s="244">
        <v>60</v>
      </c>
      <c r="I129" s="245"/>
      <c r="J129" s="241"/>
      <c r="K129" s="241"/>
      <c r="L129" s="246"/>
      <c r="M129" s="247"/>
      <c r="N129" s="248"/>
      <c r="O129" s="248"/>
      <c r="P129" s="248"/>
      <c r="Q129" s="248"/>
      <c r="R129" s="248"/>
      <c r="S129" s="248"/>
      <c r="T129" s="24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0" t="s">
        <v>246</v>
      </c>
      <c r="AU129" s="250" t="s">
        <v>82</v>
      </c>
      <c r="AV129" s="14" t="s">
        <v>82</v>
      </c>
      <c r="AW129" s="14" t="s">
        <v>34</v>
      </c>
      <c r="AX129" s="14" t="s">
        <v>72</v>
      </c>
      <c r="AY129" s="250" t="s">
        <v>121</v>
      </c>
    </row>
    <row r="130" spans="1:51" s="15" customFormat="1" ht="12">
      <c r="A130" s="15"/>
      <c r="B130" s="251"/>
      <c r="C130" s="252"/>
      <c r="D130" s="218" t="s">
        <v>246</v>
      </c>
      <c r="E130" s="253" t="s">
        <v>28</v>
      </c>
      <c r="F130" s="254" t="s">
        <v>251</v>
      </c>
      <c r="G130" s="252"/>
      <c r="H130" s="255">
        <v>140</v>
      </c>
      <c r="I130" s="256"/>
      <c r="J130" s="252"/>
      <c r="K130" s="252"/>
      <c r="L130" s="257"/>
      <c r="M130" s="258"/>
      <c r="N130" s="259"/>
      <c r="O130" s="259"/>
      <c r="P130" s="259"/>
      <c r="Q130" s="259"/>
      <c r="R130" s="259"/>
      <c r="S130" s="259"/>
      <c r="T130" s="260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1" t="s">
        <v>246</v>
      </c>
      <c r="AU130" s="261" t="s">
        <v>82</v>
      </c>
      <c r="AV130" s="15" t="s">
        <v>150</v>
      </c>
      <c r="AW130" s="15" t="s">
        <v>34</v>
      </c>
      <c r="AX130" s="15" t="s">
        <v>80</v>
      </c>
      <c r="AY130" s="261" t="s">
        <v>121</v>
      </c>
    </row>
    <row r="131" spans="1:65" s="2" customFormat="1" ht="16.5" customHeight="1">
      <c r="A131" s="39"/>
      <c r="B131" s="40"/>
      <c r="C131" s="205" t="s">
        <v>252</v>
      </c>
      <c r="D131" s="205" t="s">
        <v>124</v>
      </c>
      <c r="E131" s="206" t="s">
        <v>253</v>
      </c>
      <c r="F131" s="207" t="s">
        <v>254</v>
      </c>
      <c r="G131" s="208" t="s">
        <v>242</v>
      </c>
      <c r="H131" s="209">
        <v>10.5</v>
      </c>
      <c r="I131" s="210"/>
      <c r="J131" s="211">
        <f>ROUND(I131*H131,2)</f>
        <v>0</v>
      </c>
      <c r="K131" s="207" t="s">
        <v>128</v>
      </c>
      <c r="L131" s="45"/>
      <c r="M131" s="212" t="s">
        <v>28</v>
      </c>
      <c r="N131" s="213" t="s">
        <v>43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0.115</v>
      </c>
      <c r="T131" s="215">
        <f>S131*H131</f>
        <v>1.2075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150</v>
      </c>
      <c r="AT131" s="216" t="s">
        <v>124</v>
      </c>
      <c r="AU131" s="216" t="s">
        <v>82</v>
      </c>
      <c r="AY131" s="18" t="s">
        <v>121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80</v>
      </c>
      <c r="BK131" s="217">
        <f>ROUND(I131*H131,2)</f>
        <v>0</v>
      </c>
      <c r="BL131" s="18" t="s">
        <v>150</v>
      </c>
      <c r="BM131" s="216" t="s">
        <v>255</v>
      </c>
    </row>
    <row r="132" spans="1:47" s="2" customFormat="1" ht="12">
      <c r="A132" s="39"/>
      <c r="B132" s="40"/>
      <c r="C132" s="41"/>
      <c r="D132" s="218" t="s">
        <v>131</v>
      </c>
      <c r="E132" s="41"/>
      <c r="F132" s="219" t="s">
        <v>256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131</v>
      </c>
      <c r="AU132" s="18" t="s">
        <v>82</v>
      </c>
    </row>
    <row r="133" spans="1:47" s="2" customFormat="1" ht="12">
      <c r="A133" s="39"/>
      <c r="B133" s="40"/>
      <c r="C133" s="41"/>
      <c r="D133" s="223" t="s">
        <v>133</v>
      </c>
      <c r="E133" s="41"/>
      <c r="F133" s="224" t="s">
        <v>257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133</v>
      </c>
      <c r="AU133" s="18" t="s">
        <v>82</v>
      </c>
    </row>
    <row r="134" spans="1:47" s="2" customFormat="1" ht="12">
      <c r="A134" s="39"/>
      <c r="B134" s="40"/>
      <c r="C134" s="41"/>
      <c r="D134" s="218" t="s">
        <v>135</v>
      </c>
      <c r="E134" s="41"/>
      <c r="F134" s="225" t="s">
        <v>213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135</v>
      </c>
      <c r="AU134" s="18" t="s">
        <v>82</v>
      </c>
    </row>
    <row r="135" spans="1:65" s="2" customFormat="1" ht="16.5" customHeight="1">
      <c r="A135" s="39"/>
      <c r="B135" s="40"/>
      <c r="C135" s="205" t="s">
        <v>258</v>
      </c>
      <c r="D135" s="205" t="s">
        <v>124</v>
      </c>
      <c r="E135" s="206" t="s">
        <v>259</v>
      </c>
      <c r="F135" s="207" t="s">
        <v>260</v>
      </c>
      <c r="G135" s="208" t="s">
        <v>242</v>
      </c>
      <c r="H135" s="209">
        <v>9.6</v>
      </c>
      <c r="I135" s="210"/>
      <c r="J135" s="211">
        <f>ROUND(I135*H135,2)</f>
        <v>0</v>
      </c>
      <c r="K135" s="207" t="s">
        <v>128</v>
      </c>
      <c r="L135" s="45"/>
      <c r="M135" s="212" t="s">
        <v>28</v>
      </c>
      <c r="N135" s="213" t="s">
        <v>43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0.04</v>
      </c>
      <c r="T135" s="215">
        <f>S135*H135</f>
        <v>0.384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150</v>
      </c>
      <c r="AT135" s="216" t="s">
        <v>124</v>
      </c>
      <c r="AU135" s="216" t="s">
        <v>82</v>
      </c>
      <c r="AY135" s="18" t="s">
        <v>121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80</v>
      </c>
      <c r="BK135" s="217">
        <f>ROUND(I135*H135,2)</f>
        <v>0</v>
      </c>
      <c r="BL135" s="18" t="s">
        <v>150</v>
      </c>
      <c r="BM135" s="216" t="s">
        <v>261</v>
      </c>
    </row>
    <row r="136" spans="1:47" s="2" customFormat="1" ht="12">
      <c r="A136" s="39"/>
      <c r="B136" s="40"/>
      <c r="C136" s="41"/>
      <c r="D136" s="218" t="s">
        <v>131</v>
      </c>
      <c r="E136" s="41"/>
      <c r="F136" s="219" t="s">
        <v>262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131</v>
      </c>
      <c r="AU136" s="18" t="s">
        <v>82</v>
      </c>
    </row>
    <row r="137" spans="1:47" s="2" customFormat="1" ht="12">
      <c r="A137" s="39"/>
      <c r="B137" s="40"/>
      <c r="C137" s="41"/>
      <c r="D137" s="223" t="s">
        <v>133</v>
      </c>
      <c r="E137" s="41"/>
      <c r="F137" s="224" t="s">
        <v>263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133</v>
      </c>
      <c r="AU137" s="18" t="s">
        <v>82</v>
      </c>
    </row>
    <row r="138" spans="1:47" s="2" customFormat="1" ht="12">
      <c r="A138" s="39"/>
      <c r="B138" s="40"/>
      <c r="C138" s="41"/>
      <c r="D138" s="218" t="s">
        <v>135</v>
      </c>
      <c r="E138" s="41"/>
      <c r="F138" s="225" t="s">
        <v>213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135</v>
      </c>
      <c r="AU138" s="18" t="s">
        <v>82</v>
      </c>
    </row>
    <row r="139" spans="1:65" s="2" customFormat="1" ht="21.75" customHeight="1">
      <c r="A139" s="39"/>
      <c r="B139" s="40"/>
      <c r="C139" s="205" t="s">
        <v>264</v>
      </c>
      <c r="D139" s="205" t="s">
        <v>124</v>
      </c>
      <c r="E139" s="206" t="s">
        <v>265</v>
      </c>
      <c r="F139" s="207" t="s">
        <v>266</v>
      </c>
      <c r="G139" s="208" t="s">
        <v>267</v>
      </c>
      <c r="H139" s="209">
        <v>60.9</v>
      </c>
      <c r="I139" s="210"/>
      <c r="J139" s="211">
        <f>ROUND(I139*H139,2)</f>
        <v>0</v>
      </c>
      <c r="K139" s="207" t="s">
        <v>128</v>
      </c>
      <c r="L139" s="45"/>
      <c r="M139" s="212" t="s">
        <v>28</v>
      </c>
      <c r="N139" s="213" t="s">
        <v>43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150</v>
      </c>
      <c r="AT139" s="216" t="s">
        <v>124</v>
      </c>
      <c r="AU139" s="216" t="s">
        <v>82</v>
      </c>
      <c r="AY139" s="18" t="s">
        <v>121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80</v>
      </c>
      <c r="BK139" s="217">
        <f>ROUND(I139*H139,2)</f>
        <v>0</v>
      </c>
      <c r="BL139" s="18" t="s">
        <v>150</v>
      </c>
      <c r="BM139" s="216" t="s">
        <v>268</v>
      </c>
    </row>
    <row r="140" spans="1:47" s="2" customFormat="1" ht="12">
      <c r="A140" s="39"/>
      <c r="B140" s="40"/>
      <c r="C140" s="41"/>
      <c r="D140" s="218" t="s">
        <v>131</v>
      </c>
      <c r="E140" s="41"/>
      <c r="F140" s="219" t="s">
        <v>269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131</v>
      </c>
      <c r="AU140" s="18" t="s">
        <v>82</v>
      </c>
    </row>
    <row r="141" spans="1:47" s="2" customFormat="1" ht="12">
      <c r="A141" s="39"/>
      <c r="B141" s="40"/>
      <c r="C141" s="41"/>
      <c r="D141" s="223" t="s">
        <v>133</v>
      </c>
      <c r="E141" s="41"/>
      <c r="F141" s="224" t="s">
        <v>270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133</v>
      </c>
      <c r="AU141" s="18" t="s">
        <v>82</v>
      </c>
    </row>
    <row r="142" spans="1:47" s="2" customFormat="1" ht="12">
      <c r="A142" s="39"/>
      <c r="B142" s="40"/>
      <c r="C142" s="41"/>
      <c r="D142" s="218" t="s">
        <v>135</v>
      </c>
      <c r="E142" s="41"/>
      <c r="F142" s="225" t="s">
        <v>271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135</v>
      </c>
      <c r="AU142" s="18" t="s">
        <v>82</v>
      </c>
    </row>
    <row r="143" spans="1:65" s="2" customFormat="1" ht="21.75" customHeight="1">
      <c r="A143" s="39"/>
      <c r="B143" s="40"/>
      <c r="C143" s="205" t="s">
        <v>272</v>
      </c>
      <c r="D143" s="205" t="s">
        <v>124</v>
      </c>
      <c r="E143" s="206" t="s">
        <v>273</v>
      </c>
      <c r="F143" s="207" t="s">
        <v>274</v>
      </c>
      <c r="G143" s="208" t="s">
        <v>267</v>
      </c>
      <c r="H143" s="209">
        <v>0.162</v>
      </c>
      <c r="I143" s="210"/>
      <c r="J143" s="211">
        <f>ROUND(I143*H143,2)</f>
        <v>0</v>
      </c>
      <c r="K143" s="207" t="s">
        <v>128</v>
      </c>
      <c r="L143" s="45"/>
      <c r="M143" s="212" t="s">
        <v>28</v>
      </c>
      <c r="N143" s="213" t="s">
        <v>43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150</v>
      </c>
      <c r="AT143" s="216" t="s">
        <v>124</v>
      </c>
      <c r="AU143" s="216" t="s">
        <v>82</v>
      </c>
      <c r="AY143" s="18" t="s">
        <v>121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80</v>
      </c>
      <c r="BK143" s="217">
        <f>ROUND(I143*H143,2)</f>
        <v>0</v>
      </c>
      <c r="BL143" s="18" t="s">
        <v>150</v>
      </c>
      <c r="BM143" s="216" t="s">
        <v>275</v>
      </c>
    </row>
    <row r="144" spans="1:47" s="2" customFormat="1" ht="12">
      <c r="A144" s="39"/>
      <c r="B144" s="40"/>
      <c r="C144" s="41"/>
      <c r="D144" s="218" t="s">
        <v>131</v>
      </c>
      <c r="E144" s="41"/>
      <c r="F144" s="219" t="s">
        <v>276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131</v>
      </c>
      <c r="AU144" s="18" t="s">
        <v>82</v>
      </c>
    </row>
    <row r="145" spans="1:47" s="2" customFormat="1" ht="12">
      <c r="A145" s="39"/>
      <c r="B145" s="40"/>
      <c r="C145" s="41"/>
      <c r="D145" s="223" t="s">
        <v>133</v>
      </c>
      <c r="E145" s="41"/>
      <c r="F145" s="224" t="s">
        <v>277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133</v>
      </c>
      <c r="AU145" s="18" t="s">
        <v>82</v>
      </c>
    </row>
    <row r="146" spans="1:47" s="2" customFormat="1" ht="12">
      <c r="A146" s="39"/>
      <c r="B146" s="40"/>
      <c r="C146" s="41"/>
      <c r="D146" s="218" t="s">
        <v>135</v>
      </c>
      <c r="E146" s="41"/>
      <c r="F146" s="225" t="s">
        <v>278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135</v>
      </c>
      <c r="AU146" s="18" t="s">
        <v>82</v>
      </c>
    </row>
    <row r="147" spans="1:51" s="14" customFormat="1" ht="12">
      <c r="A147" s="14"/>
      <c r="B147" s="240"/>
      <c r="C147" s="241"/>
      <c r="D147" s="218" t="s">
        <v>246</v>
      </c>
      <c r="E147" s="242" t="s">
        <v>28</v>
      </c>
      <c r="F147" s="243" t="s">
        <v>279</v>
      </c>
      <c r="G147" s="241"/>
      <c r="H147" s="244">
        <v>0.162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0" t="s">
        <v>246</v>
      </c>
      <c r="AU147" s="250" t="s">
        <v>82</v>
      </c>
      <c r="AV147" s="14" t="s">
        <v>82</v>
      </c>
      <c r="AW147" s="14" t="s">
        <v>34</v>
      </c>
      <c r="AX147" s="14" t="s">
        <v>72</v>
      </c>
      <c r="AY147" s="250" t="s">
        <v>121</v>
      </c>
    </row>
    <row r="148" spans="1:51" s="15" customFormat="1" ht="12">
      <c r="A148" s="15"/>
      <c r="B148" s="251"/>
      <c r="C148" s="252"/>
      <c r="D148" s="218" t="s">
        <v>246</v>
      </c>
      <c r="E148" s="253" t="s">
        <v>28</v>
      </c>
      <c r="F148" s="254" t="s">
        <v>251</v>
      </c>
      <c r="G148" s="252"/>
      <c r="H148" s="255">
        <v>0.162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1" t="s">
        <v>246</v>
      </c>
      <c r="AU148" s="261" t="s">
        <v>82</v>
      </c>
      <c r="AV148" s="15" t="s">
        <v>150</v>
      </c>
      <c r="AW148" s="15" t="s">
        <v>34</v>
      </c>
      <c r="AX148" s="15" t="s">
        <v>80</v>
      </c>
      <c r="AY148" s="261" t="s">
        <v>121</v>
      </c>
    </row>
    <row r="149" spans="1:65" s="2" customFormat="1" ht="21.75" customHeight="1">
      <c r="A149" s="39"/>
      <c r="B149" s="40"/>
      <c r="C149" s="205" t="s">
        <v>280</v>
      </c>
      <c r="D149" s="205" t="s">
        <v>124</v>
      </c>
      <c r="E149" s="206" t="s">
        <v>281</v>
      </c>
      <c r="F149" s="207" t="s">
        <v>282</v>
      </c>
      <c r="G149" s="208" t="s">
        <v>267</v>
      </c>
      <c r="H149" s="209">
        <v>99</v>
      </c>
      <c r="I149" s="210"/>
      <c r="J149" s="211">
        <f>ROUND(I149*H149,2)</f>
        <v>0</v>
      </c>
      <c r="K149" s="207" t="s">
        <v>128</v>
      </c>
      <c r="L149" s="45"/>
      <c r="M149" s="212" t="s">
        <v>28</v>
      </c>
      <c r="N149" s="213" t="s">
        <v>43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150</v>
      </c>
      <c r="AT149" s="216" t="s">
        <v>124</v>
      </c>
      <c r="AU149" s="216" t="s">
        <v>82</v>
      </c>
      <c r="AY149" s="18" t="s">
        <v>121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80</v>
      </c>
      <c r="BK149" s="217">
        <f>ROUND(I149*H149,2)</f>
        <v>0</v>
      </c>
      <c r="BL149" s="18" t="s">
        <v>150</v>
      </c>
      <c r="BM149" s="216" t="s">
        <v>283</v>
      </c>
    </row>
    <row r="150" spans="1:47" s="2" customFormat="1" ht="12">
      <c r="A150" s="39"/>
      <c r="B150" s="40"/>
      <c r="C150" s="41"/>
      <c r="D150" s="218" t="s">
        <v>131</v>
      </c>
      <c r="E150" s="41"/>
      <c r="F150" s="219" t="s">
        <v>284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131</v>
      </c>
      <c r="AU150" s="18" t="s">
        <v>82</v>
      </c>
    </row>
    <row r="151" spans="1:47" s="2" customFormat="1" ht="12">
      <c r="A151" s="39"/>
      <c r="B151" s="40"/>
      <c r="C151" s="41"/>
      <c r="D151" s="223" t="s">
        <v>133</v>
      </c>
      <c r="E151" s="41"/>
      <c r="F151" s="224" t="s">
        <v>285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133</v>
      </c>
      <c r="AU151" s="18" t="s">
        <v>82</v>
      </c>
    </row>
    <row r="152" spans="1:47" s="2" customFormat="1" ht="12">
      <c r="A152" s="39"/>
      <c r="B152" s="40"/>
      <c r="C152" s="41"/>
      <c r="D152" s="218" t="s">
        <v>135</v>
      </c>
      <c r="E152" s="41"/>
      <c r="F152" s="225" t="s">
        <v>286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135</v>
      </c>
      <c r="AU152" s="18" t="s">
        <v>82</v>
      </c>
    </row>
    <row r="153" spans="1:51" s="14" customFormat="1" ht="12">
      <c r="A153" s="14"/>
      <c r="B153" s="240"/>
      <c r="C153" s="241"/>
      <c r="D153" s="218" t="s">
        <v>246</v>
      </c>
      <c r="E153" s="242" t="s">
        <v>28</v>
      </c>
      <c r="F153" s="243" t="s">
        <v>287</v>
      </c>
      <c r="G153" s="241"/>
      <c r="H153" s="244">
        <v>99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0" t="s">
        <v>246</v>
      </c>
      <c r="AU153" s="250" t="s">
        <v>82</v>
      </c>
      <c r="AV153" s="14" t="s">
        <v>82</v>
      </c>
      <c r="AW153" s="14" t="s">
        <v>34</v>
      </c>
      <c r="AX153" s="14" t="s">
        <v>72</v>
      </c>
      <c r="AY153" s="250" t="s">
        <v>121</v>
      </c>
    </row>
    <row r="154" spans="1:51" s="15" customFormat="1" ht="12">
      <c r="A154" s="15"/>
      <c r="B154" s="251"/>
      <c r="C154" s="252"/>
      <c r="D154" s="218" t="s">
        <v>246</v>
      </c>
      <c r="E154" s="253" t="s">
        <v>28</v>
      </c>
      <c r="F154" s="254" t="s">
        <v>251</v>
      </c>
      <c r="G154" s="252"/>
      <c r="H154" s="255">
        <v>99</v>
      </c>
      <c r="I154" s="256"/>
      <c r="J154" s="252"/>
      <c r="K154" s="252"/>
      <c r="L154" s="257"/>
      <c r="M154" s="258"/>
      <c r="N154" s="259"/>
      <c r="O154" s="259"/>
      <c r="P154" s="259"/>
      <c r="Q154" s="259"/>
      <c r="R154" s="259"/>
      <c r="S154" s="259"/>
      <c r="T154" s="260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1" t="s">
        <v>246</v>
      </c>
      <c r="AU154" s="261" t="s">
        <v>82</v>
      </c>
      <c r="AV154" s="15" t="s">
        <v>150</v>
      </c>
      <c r="AW154" s="15" t="s">
        <v>34</v>
      </c>
      <c r="AX154" s="15" t="s">
        <v>80</v>
      </c>
      <c r="AY154" s="261" t="s">
        <v>121</v>
      </c>
    </row>
    <row r="155" spans="1:65" s="2" customFormat="1" ht="21.75" customHeight="1">
      <c r="A155" s="39"/>
      <c r="B155" s="40"/>
      <c r="C155" s="205" t="s">
        <v>288</v>
      </c>
      <c r="D155" s="205" t="s">
        <v>124</v>
      </c>
      <c r="E155" s="206" t="s">
        <v>289</v>
      </c>
      <c r="F155" s="207" t="s">
        <v>290</v>
      </c>
      <c r="G155" s="208" t="s">
        <v>267</v>
      </c>
      <c r="H155" s="209">
        <v>11.56</v>
      </c>
      <c r="I155" s="210"/>
      <c r="J155" s="211">
        <f>ROUND(I155*H155,2)</f>
        <v>0</v>
      </c>
      <c r="K155" s="207" t="s">
        <v>128</v>
      </c>
      <c r="L155" s="45"/>
      <c r="M155" s="212" t="s">
        <v>28</v>
      </c>
      <c r="N155" s="213" t="s">
        <v>43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150</v>
      </c>
      <c r="AT155" s="216" t="s">
        <v>124</v>
      </c>
      <c r="AU155" s="216" t="s">
        <v>82</v>
      </c>
      <c r="AY155" s="18" t="s">
        <v>121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80</v>
      </c>
      <c r="BK155" s="217">
        <f>ROUND(I155*H155,2)</f>
        <v>0</v>
      </c>
      <c r="BL155" s="18" t="s">
        <v>150</v>
      </c>
      <c r="BM155" s="216" t="s">
        <v>291</v>
      </c>
    </row>
    <row r="156" spans="1:47" s="2" customFormat="1" ht="12">
      <c r="A156" s="39"/>
      <c r="B156" s="40"/>
      <c r="C156" s="41"/>
      <c r="D156" s="218" t="s">
        <v>131</v>
      </c>
      <c r="E156" s="41"/>
      <c r="F156" s="219" t="s">
        <v>292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131</v>
      </c>
      <c r="AU156" s="18" t="s">
        <v>82</v>
      </c>
    </row>
    <row r="157" spans="1:47" s="2" customFormat="1" ht="12">
      <c r="A157" s="39"/>
      <c r="B157" s="40"/>
      <c r="C157" s="41"/>
      <c r="D157" s="223" t="s">
        <v>133</v>
      </c>
      <c r="E157" s="41"/>
      <c r="F157" s="224" t="s">
        <v>293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133</v>
      </c>
      <c r="AU157" s="18" t="s">
        <v>82</v>
      </c>
    </row>
    <row r="158" spans="1:47" s="2" customFormat="1" ht="12">
      <c r="A158" s="39"/>
      <c r="B158" s="40"/>
      <c r="C158" s="41"/>
      <c r="D158" s="218" t="s">
        <v>135</v>
      </c>
      <c r="E158" s="41"/>
      <c r="F158" s="225" t="s">
        <v>294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135</v>
      </c>
      <c r="AU158" s="18" t="s">
        <v>82</v>
      </c>
    </row>
    <row r="159" spans="1:65" s="2" customFormat="1" ht="24.15" customHeight="1">
      <c r="A159" s="39"/>
      <c r="B159" s="40"/>
      <c r="C159" s="205" t="s">
        <v>295</v>
      </c>
      <c r="D159" s="205" t="s">
        <v>124</v>
      </c>
      <c r="E159" s="206" t="s">
        <v>296</v>
      </c>
      <c r="F159" s="207" t="s">
        <v>297</v>
      </c>
      <c r="G159" s="208" t="s">
        <v>267</v>
      </c>
      <c r="H159" s="209">
        <v>11.56</v>
      </c>
      <c r="I159" s="210"/>
      <c r="J159" s="211">
        <f>ROUND(I159*H159,2)</f>
        <v>0</v>
      </c>
      <c r="K159" s="207" t="s">
        <v>128</v>
      </c>
      <c r="L159" s="45"/>
      <c r="M159" s="212" t="s">
        <v>28</v>
      </c>
      <c r="N159" s="213" t="s">
        <v>43</v>
      </c>
      <c r="O159" s="85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150</v>
      </c>
      <c r="AT159" s="216" t="s">
        <v>124</v>
      </c>
      <c r="AU159" s="216" t="s">
        <v>82</v>
      </c>
      <c r="AY159" s="18" t="s">
        <v>121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80</v>
      </c>
      <c r="BK159" s="217">
        <f>ROUND(I159*H159,2)</f>
        <v>0</v>
      </c>
      <c r="BL159" s="18" t="s">
        <v>150</v>
      </c>
      <c r="BM159" s="216" t="s">
        <v>298</v>
      </c>
    </row>
    <row r="160" spans="1:47" s="2" customFormat="1" ht="12">
      <c r="A160" s="39"/>
      <c r="B160" s="40"/>
      <c r="C160" s="41"/>
      <c r="D160" s="218" t="s">
        <v>131</v>
      </c>
      <c r="E160" s="41"/>
      <c r="F160" s="219" t="s">
        <v>299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131</v>
      </c>
      <c r="AU160" s="18" t="s">
        <v>82</v>
      </c>
    </row>
    <row r="161" spans="1:47" s="2" customFormat="1" ht="12">
      <c r="A161" s="39"/>
      <c r="B161" s="40"/>
      <c r="C161" s="41"/>
      <c r="D161" s="223" t="s">
        <v>133</v>
      </c>
      <c r="E161" s="41"/>
      <c r="F161" s="224" t="s">
        <v>300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133</v>
      </c>
      <c r="AU161" s="18" t="s">
        <v>82</v>
      </c>
    </row>
    <row r="162" spans="1:47" s="2" customFormat="1" ht="12">
      <c r="A162" s="39"/>
      <c r="B162" s="40"/>
      <c r="C162" s="41"/>
      <c r="D162" s="218" t="s">
        <v>135</v>
      </c>
      <c r="E162" s="41"/>
      <c r="F162" s="225" t="s">
        <v>301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135</v>
      </c>
      <c r="AU162" s="18" t="s">
        <v>82</v>
      </c>
    </row>
    <row r="163" spans="1:51" s="14" customFormat="1" ht="12">
      <c r="A163" s="14"/>
      <c r="B163" s="240"/>
      <c r="C163" s="241"/>
      <c r="D163" s="218" t="s">
        <v>246</v>
      </c>
      <c r="E163" s="242" t="s">
        <v>28</v>
      </c>
      <c r="F163" s="243" t="s">
        <v>302</v>
      </c>
      <c r="G163" s="241"/>
      <c r="H163" s="244">
        <v>11.56</v>
      </c>
      <c r="I163" s="245"/>
      <c r="J163" s="241"/>
      <c r="K163" s="241"/>
      <c r="L163" s="246"/>
      <c r="M163" s="247"/>
      <c r="N163" s="248"/>
      <c r="O163" s="248"/>
      <c r="P163" s="248"/>
      <c r="Q163" s="248"/>
      <c r="R163" s="248"/>
      <c r="S163" s="248"/>
      <c r="T163" s="24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0" t="s">
        <v>246</v>
      </c>
      <c r="AU163" s="250" t="s">
        <v>82</v>
      </c>
      <c r="AV163" s="14" t="s">
        <v>82</v>
      </c>
      <c r="AW163" s="14" t="s">
        <v>34</v>
      </c>
      <c r="AX163" s="14" t="s">
        <v>72</v>
      </c>
      <c r="AY163" s="250" t="s">
        <v>121</v>
      </c>
    </row>
    <row r="164" spans="1:51" s="15" customFormat="1" ht="12">
      <c r="A164" s="15"/>
      <c r="B164" s="251"/>
      <c r="C164" s="252"/>
      <c r="D164" s="218" t="s">
        <v>246</v>
      </c>
      <c r="E164" s="253" t="s">
        <v>28</v>
      </c>
      <c r="F164" s="254" t="s">
        <v>251</v>
      </c>
      <c r="G164" s="252"/>
      <c r="H164" s="255">
        <v>11.56</v>
      </c>
      <c r="I164" s="256"/>
      <c r="J164" s="252"/>
      <c r="K164" s="252"/>
      <c r="L164" s="257"/>
      <c r="M164" s="258"/>
      <c r="N164" s="259"/>
      <c r="O164" s="259"/>
      <c r="P164" s="259"/>
      <c r="Q164" s="259"/>
      <c r="R164" s="259"/>
      <c r="S164" s="259"/>
      <c r="T164" s="260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1" t="s">
        <v>246</v>
      </c>
      <c r="AU164" s="261" t="s">
        <v>82</v>
      </c>
      <c r="AV164" s="15" t="s">
        <v>150</v>
      </c>
      <c r="AW164" s="15" t="s">
        <v>34</v>
      </c>
      <c r="AX164" s="15" t="s">
        <v>80</v>
      </c>
      <c r="AY164" s="261" t="s">
        <v>121</v>
      </c>
    </row>
    <row r="165" spans="1:65" s="2" customFormat="1" ht="16.5" customHeight="1">
      <c r="A165" s="39"/>
      <c r="B165" s="40"/>
      <c r="C165" s="205" t="s">
        <v>303</v>
      </c>
      <c r="D165" s="205" t="s">
        <v>124</v>
      </c>
      <c r="E165" s="206" t="s">
        <v>304</v>
      </c>
      <c r="F165" s="207" t="s">
        <v>305</v>
      </c>
      <c r="G165" s="208" t="s">
        <v>267</v>
      </c>
      <c r="H165" s="209">
        <v>49.5</v>
      </c>
      <c r="I165" s="210"/>
      <c r="J165" s="211">
        <f>ROUND(I165*H165,2)</f>
        <v>0</v>
      </c>
      <c r="K165" s="207" t="s">
        <v>128</v>
      </c>
      <c r="L165" s="45"/>
      <c r="M165" s="212" t="s">
        <v>28</v>
      </c>
      <c r="N165" s="213" t="s">
        <v>43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150</v>
      </c>
      <c r="AT165" s="216" t="s">
        <v>124</v>
      </c>
      <c r="AU165" s="216" t="s">
        <v>82</v>
      </c>
      <c r="AY165" s="18" t="s">
        <v>121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80</v>
      </c>
      <c r="BK165" s="217">
        <f>ROUND(I165*H165,2)</f>
        <v>0</v>
      </c>
      <c r="BL165" s="18" t="s">
        <v>150</v>
      </c>
      <c r="BM165" s="216" t="s">
        <v>306</v>
      </c>
    </row>
    <row r="166" spans="1:47" s="2" customFormat="1" ht="12">
      <c r="A166" s="39"/>
      <c r="B166" s="40"/>
      <c r="C166" s="41"/>
      <c r="D166" s="218" t="s">
        <v>131</v>
      </c>
      <c r="E166" s="41"/>
      <c r="F166" s="219" t="s">
        <v>307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131</v>
      </c>
      <c r="AU166" s="18" t="s">
        <v>82</v>
      </c>
    </row>
    <row r="167" spans="1:47" s="2" customFormat="1" ht="12">
      <c r="A167" s="39"/>
      <c r="B167" s="40"/>
      <c r="C167" s="41"/>
      <c r="D167" s="223" t="s">
        <v>133</v>
      </c>
      <c r="E167" s="41"/>
      <c r="F167" s="224" t="s">
        <v>308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133</v>
      </c>
      <c r="AU167" s="18" t="s">
        <v>82</v>
      </c>
    </row>
    <row r="168" spans="1:47" s="2" customFormat="1" ht="12">
      <c r="A168" s="39"/>
      <c r="B168" s="40"/>
      <c r="C168" s="41"/>
      <c r="D168" s="218" t="s">
        <v>135</v>
      </c>
      <c r="E168" s="41"/>
      <c r="F168" s="225" t="s">
        <v>309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135</v>
      </c>
      <c r="AU168" s="18" t="s">
        <v>82</v>
      </c>
    </row>
    <row r="169" spans="1:65" s="2" customFormat="1" ht="16.5" customHeight="1">
      <c r="A169" s="39"/>
      <c r="B169" s="40"/>
      <c r="C169" s="205" t="s">
        <v>310</v>
      </c>
      <c r="D169" s="205" t="s">
        <v>124</v>
      </c>
      <c r="E169" s="206" t="s">
        <v>311</v>
      </c>
      <c r="F169" s="207" t="s">
        <v>312</v>
      </c>
      <c r="G169" s="208" t="s">
        <v>313</v>
      </c>
      <c r="H169" s="209">
        <v>21.964</v>
      </c>
      <c r="I169" s="210"/>
      <c r="J169" s="211">
        <f>ROUND(I169*H169,2)</f>
        <v>0</v>
      </c>
      <c r="K169" s="207" t="s">
        <v>128</v>
      </c>
      <c r="L169" s="45"/>
      <c r="M169" s="212" t="s">
        <v>28</v>
      </c>
      <c r="N169" s="213" t="s">
        <v>43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150</v>
      </c>
      <c r="AT169" s="216" t="s">
        <v>124</v>
      </c>
      <c r="AU169" s="216" t="s">
        <v>82</v>
      </c>
      <c r="AY169" s="18" t="s">
        <v>121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80</v>
      </c>
      <c r="BK169" s="217">
        <f>ROUND(I169*H169,2)</f>
        <v>0</v>
      </c>
      <c r="BL169" s="18" t="s">
        <v>150</v>
      </c>
      <c r="BM169" s="216" t="s">
        <v>314</v>
      </c>
    </row>
    <row r="170" spans="1:47" s="2" customFormat="1" ht="12">
      <c r="A170" s="39"/>
      <c r="B170" s="40"/>
      <c r="C170" s="41"/>
      <c r="D170" s="218" t="s">
        <v>131</v>
      </c>
      <c r="E170" s="41"/>
      <c r="F170" s="219" t="s">
        <v>315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131</v>
      </c>
      <c r="AU170" s="18" t="s">
        <v>82</v>
      </c>
    </row>
    <row r="171" spans="1:47" s="2" customFormat="1" ht="12">
      <c r="A171" s="39"/>
      <c r="B171" s="40"/>
      <c r="C171" s="41"/>
      <c r="D171" s="223" t="s">
        <v>133</v>
      </c>
      <c r="E171" s="41"/>
      <c r="F171" s="224" t="s">
        <v>316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133</v>
      </c>
      <c r="AU171" s="18" t="s">
        <v>82</v>
      </c>
    </row>
    <row r="172" spans="1:51" s="14" customFormat="1" ht="12">
      <c r="A172" s="14"/>
      <c r="B172" s="240"/>
      <c r="C172" s="241"/>
      <c r="D172" s="218" t="s">
        <v>246</v>
      </c>
      <c r="E172" s="242" t="s">
        <v>28</v>
      </c>
      <c r="F172" s="243" t="s">
        <v>317</v>
      </c>
      <c r="G172" s="241"/>
      <c r="H172" s="244">
        <v>21.964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0" t="s">
        <v>246</v>
      </c>
      <c r="AU172" s="250" t="s">
        <v>82</v>
      </c>
      <c r="AV172" s="14" t="s">
        <v>82</v>
      </c>
      <c r="AW172" s="14" t="s">
        <v>34</v>
      </c>
      <c r="AX172" s="14" t="s">
        <v>72</v>
      </c>
      <c r="AY172" s="250" t="s">
        <v>121</v>
      </c>
    </row>
    <row r="173" spans="1:51" s="15" customFormat="1" ht="12">
      <c r="A173" s="15"/>
      <c r="B173" s="251"/>
      <c r="C173" s="252"/>
      <c r="D173" s="218" t="s">
        <v>246</v>
      </c>
      <c r="E173" s="253" t="s">
        <v>28</v>
      </c>
      <c r="F173" s="254" t="s">
        <v>251</v>
      </c>
      <c r="G173" s="252"/>
      <c r="H173" s="255">
        <v>21.964</v>
      </c>
      <c r="I173" s="256"/>
      <c r="J173" s="252"/>
      <c r="K173" s="252"/>
      <c r="L173" s="257"/>
      <c r="M173" s="258"/>
      <c r="N173" s="259"/>
      <c r="O173" s="259"/>
      <c r="P173" s="259"/>
      <c r="Q173" s="259"/>
      <c r="R173" s="259"/>
      <c r="S173" s="259"/>
      <c r="T173" s="260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1" t="s">
        <v>246</v>
      </c>
      <c r="AU173" s="261" t="s">
        <v>82</v>
      </c>
      <c r="AV173" s="15" t="s">
        <v>150</v>
      </c>
      <c r="AW173" s="15" t="s">
        <v>34</v>
      </c>
      <c r="AX173" s="15" t="s">
        <v>80</v>
      </c>
      <c r="AY173" s="261" t="s">
        <v>121</v>
      </c>
    </row>
    <row r="174" spans="1:65" s="2" customFormat="1" ht="16.5" customHeight="1">
      <c r="A174" s="39"/>
      <c r="B174" s="40"/>
      <c r="C174" s="205" t="s">
        <v>318</v>
      </c>
      <c r="D174" s="205" t="s">
        <v>124</v>
      </c>
      <c r="E174" s="206" t="s">
        <v>319</v>
      </c>
      <c r="F174" s="207" t="s">
        <v>320</v>
      </c>
      <c r="G174" s="208" t="s">
        <v>267</v>
      </c>
      <c r="H174" s="209">
        <v>49.5</v>
      </c>
      <c r="I174" s="210"/>
      <c r="J174" s="211">
        <f>ROUND(I174*H174,2)</f>
        <v>0</v>
      </c>
      <c r="K174" s="207" t="s">
        <v>128</v>
      </c>
      <c r="L174" s="45"/>
      <c r="M174" s="212" t="s">
        <v>28</v>
      </c>
      <c r="N174" s="213" t="s">
        <v>43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150</v>
      </c>
      <c r="AT174" s="216" t="s">
        <v>124</v>
      </c>
      <c r="AU174" s="216" t="s">
        <v>82</v>
      </c>
      <c r="AY174" s="18" t="s">
        <v>121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80</v>
      </c>
      <c r="BK174" s="217">
        <f>ROUND(I174*H174,2)</f>
        <v>0</v>
      </c>
      <c r="BL174" s="18" t="s">
        <v>150</v>
      </c>
      <c r="BM174" s="216" t="s">
        <v>321</v>
      </c>
    </row>
    <row r="175" spans="1:47" s="2" customFormat="1" ht="12">
      <c r="A175" s="39"/>
      <c r="B175" s="40"/>
      <c r="C175" s="41"/>
      <c r="D175" s="218" t="s">
        <v>131</v>
      </c>
      <c r="E175" s="41"/>
      <c r="F175" s="219" t="s">
        <v>322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131</v>
      </c>
      <c r="AU175" s="18" t="s">
        <v>82</v>
      </c>
    </row>
    <row r="176" spans="1:47" s="2" customFormat="1" ht="12">
      <c r="A176" s="39"/>
      <c r="B176" s="40"/>
      <c r="C176" s="41"/>
      <c r="D176" s="223" t="s">
        <v>133</v>
      </c>
      <c r="E176" s="41"/>
      <c r="F176" s="224" t="s">
        <v>323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133</v>
      </c>
      <c r="AU176" s="18" t="s">
        <v>82</v>
      </c>
    </row>
    <row r="177" spans="1:47" s="2" customFormat="1" ht="12">
      <c r="A177" s="39"/>
      <c r="B177" s="40"/>
      <c r="C177" s="41"/>
      <c r="D177" s="218" t="s">
        <v>135</v>
      </c>
      <c r="E177" s="41"/>
      <c r="F177" s="225" t="s">
        <v>324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135</v>
      </c>
      <c r="AU177" s="18" t="s">
        <v>82</v>
      </c>
    </row>
    <row r="178" spans="1:65" s="2" customFormat="1" ht="16.5" customHeight="1">
      <c r="A178" s="39"/>
      <c r="B178" s="40"/>
      <c r="C178" s="205" t="s">
        <v>325</v>
      </c>
      <c r="D178" s="205" t="s">
        <v>124</v>
      </c>
      <c r="E178" s="206" t="s">
        <v>326</v>
      </c>
      <c r="F178" s="207" t="s">
        <v>327</v>
      </c>
      <c r="G178" s="208" t="s">
        <v>196</v>
      </c>
      <c r="H178" s="209">
        <v>342.9</v>
      </c>
      <c r="I178" s="210"/>
      <c r="J178" s="211">
        <f>ROUND(I178*H178,2)</f>
        <v>0</v>
      </c>
      <c r="K178" s="207" t="s">
        <v>128</v>
      </c>
      <c r="L178" s="45"/>
      <c r="M178" s="212" t="s">
        <v>28</v>
      </c>
      <c r="N178" s="213" t="s">
        <v>43</v>
      </c>
      <c r="O178" s="85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150</v>
      </c>
      <c r="AT178" s="216" t="s">
        <v>124</v>
      </c>
      <c r="AU178" s="216" t="s">
        <v>82</v>
      </c>
      <c r="AY178" s="18" t="s">
        <v>121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80</v>
      </c>
      <c r="BK178" s="217">
        <f>ROUND(I178*H178,2)</f>
        <v>0</v>
      </c>
      <c r="BL178" s="18" t="s">
        <v>150</v>
      </c>
      <c r="BM178" s="216" t="s">
        <v>328</v>
      </c>
    </row>
    <row r="179" spans="1:47" s="2" customFormat="1" ht="12">
      <c r="A179" s="39"/>
      <c r="B179" s="40"/>
      <c r="C179" s="41"/>
      <c r="D179" s="218" t="s">
        <v>131</v>
      </c>
      <c r="E179" s="41"/>
      <c r="F179" s="219" t="s">
        <v>329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131</v>
      </c>
      <c r="AU179" s="18" t="s">
        <v>82</v>
      </c>
    </row>
    <row r="180" spans="1:47" s="2" customFormat="1" ht="12">
      <c r="A180" s="39"/>
      <c r="B180" s="40"/>
      <c r="C180" s="41"/>
      <c r="D180" s="223" t="s">
        <v>133</v>
      </c>
      <c r="E180" s="41"/>
      <c r="F180" s="224" t="s">
        <v>330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133</v>
      </c>
      <c r="AU180" s="18" t="s">
        <v>82</v>
      </c>
    </row>
    <row r="181" spans="1:47" s="2" customFormat="1" ht="12">
      <c r="A181" s="39"/>
      <c r="B181" s="40"/>
      <c r="C181" s="41"/>
      <c r="D181" s="218" t="s">
        <v>135</v>
      </c>
      <c r="E181" s="41"/>
      <c r="F181" s="225" t="s">
        <v>331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135</v>
      </c>
      <c r="AU181" s="18" t="s">
        <v>82</v>
      </c>
    </row>
    <row r="182" spans="1:65" s="2" customFormat="1" ht="16.5" customHeight="1">
      <c r="A182" s="39"/>
      <c r="B182" s="40"/>
      <c r="C182" s="205" t="s">
        <v>332</v>
      </c>
      <c r="D182" s="205" t="s">
        <v>124</v>
      </c>
      <c r="E182" s="206" t="s">
        <v>333</v>
      </c>
      <c r="F182" s="207" t="s">
        <v>334</v>
      </c>
      <c r="G182" s="208" t="s">
        <v>196</v>
      </c>
      <c r="H182" s="209">
        <v>218</v>
      </c>
      <c r="I182" s="210"/>
      <c r="J182" s="211">
        <f>ROUND(I182*H182,2)</f>
        <v>0</v>
      </c>
      <c r="K182" s="207" t="s">
        <v>128</v>
      </c>
      <c r="L182" s="45"/>
      <c r="M182" s="212" t="s">
        <v>28</v>
      </c>
      <c r="N182" s="213" t="s">
        <v>43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150</v>
      </c>
      <c r="AT182" s="216" t="s">
        <v>124</v>
      </c>
      <c r="AU182" s="216" t="s">
        <v>82</v>
      </c>
      <c r="AY182" s="18" t="s">
        <v>121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80</v>
      </c>
      <c r="BK182" s="217">
        <f>ROUND(I182*H182,2)</f>
        <v>0</v>
      </c>
      <c r="BL182" s="18" t="s">
        <v>150</v>
      </c>
      <c r="BM182" s="216" t="s">
        <v>335</v>
      </c>
    </row>
    <row r="183" spans="1:47" s="2" customFormat="1" ht="12">
      <c r="A183" s="39"/>
      <c r="B183" s="40"/>
      <c r="C183" s="41"/>
      <c r="D183" s="218" t="s">
        <v>131</v>
      </c>
      <c r="E183" s="41"/>
      <c r="F183" s="219" t="s">
        <v>336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131</v>
      </c>
      <c r="AU183" s="18" t="s">
        <v>82</v>
      </c>
    </row>
    <row r="184" spans="1:47" s="2" customFormat="1" ht="12">
      <c r="A184" s="39"/>
      <c r="B184" s="40"/>
      <c r="C184" s="41"/>
      <c r="D184" s="223" t="s">
        <v>133</v>
      </c>
      <c r="E184" s="41"/>
      <c r="F184" s="224" t="s">
        <v>337</v>
      </c>
      <c r="G184" s="41"/>
      <c r="H184" s="41"/>
      <c r="I184" s="220"/>
      <c r="J184" s="41"/>
      <c r="K184" s="41"/>
      <c r="L184" s="45"/>
      <c r="M184" s="221"/>
      <c r="N184" s="222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133</v>
      </c>
      <c r="AU184" s="18" t="s">
        <v>82</v>
      </c>
    </row>
    <row r="185" spans="1:47" s="2" customFormat="1" ht="12">
      <c r="A185" s="39"/>
      <c r="B185" s="40"/>
      <c r="C185" s="41"/>
      <c r="D185" s="218" t="s">
        <v>135</v>
      </c>
      <c r="E185" s="41"/>
      <c r="F185" s="225" t="s">
        <v>213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135</v>
      </c>
      <c r="AU185" s="18" t="s">
        <v>82</v>
      </c>
    </row>
    <row r="186" spans="1:65" s="2" customFormat="1" ht="16.5" customHeight="1">
      <c r="A186" s="39"/>
      <c r="B186" s="40"/>
      <c r="C186" s="262" t="s">
        <v>338</v>
      </c>
      <c r="D186" s="262" t="s">
        <v>339</v>
      </c>
      <c r="E186" s="263" t="s">
        <v>340</v>
      </c>
      <c r="F186" s="264" t="s">
        <v>341</v>
      </c>
      <c r="G186" s="265" t="s">
        <v>313</v>
      </c>
      <c r="H186" s="266">
        <v>21.8</v>
      </c>
      <c r="I186" s="267"/>
      <c r="J186" s="268">
        <f>ROUND(I186*H186,2)</f>
        <v>0</v>
      </c>
      <c r="K186" s="264" t="s">
        <v>128</v>
      </c>
      <c r="L186" s="269"/>
      <c r="M186" s="270" t="s">
        <v>28</v>
      </c>
      <c r="N186" s="271" t="s">
        <v>43</v>
      </c>
      <c r="O186" s="85"/>
      <c r="P186" s="214">
        <f>O186*H186</f>
        <v>0</v>
      </c>
      <c r="Q186" s="214">
        <v>1</v>
      </c>
      <c r="R186" s="214">
        <f>Q186*H186</f>
        <v>21.8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175</v>
      </c>
      <c r="AT186" s="216" t="s">
        <v>339</v>
      </c>
      <c r="AU186" s="216" t="s">
        <v>82</v>
      </c>
      <c r="AY186" s="18" t="s">
        <v>121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80</v>
      </c>
      <c r="BK186" s="217">
        <f>ROUND(I186*H186,2)</f>
        <v>0</v>
      </c>
      <c r="BL186" s="18" t="s">
        <v>150</v>
      </c>
      <c r="BM186" s="216" t="s">
        <v>342</v>
      </c>
    </row>
    <row r="187" spans="1:47" s="2" customFormat="1" ht="12">
      <c r="A187" s="39"/>
      <c r="B187" s="40"/>
      <c r="C187" s="41"/>
      <c r="D187" s="218" t="s">
        <v>131</v>
      </c>
      <c r="E187" s="41"/>
      <c r="F187" s="219" t="s">
        <v>341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131</v>
      </c>
      <c r="AU187" s="18" t="s">
        <v>82</v>
      </c>
    </row>
    <row r="188" spans="1:51" s="14" customFormat="1" ht="12">
      <c r="A188" s="14"/>
      <c r="B188" s="240"/>
      <c r="C188" s="241"/>
      <c r="D188" s="218" t="s">
        <v>246</v>
      </c>
      <c r="E188" s="242" t="s">
        <v>28</v>
      </c>
      <c r="F188" s="243" t="s">
        <v>343</v>
      </c>
      <c r="G188" s="241"/>
      <c r="H188" s="244">
        <v>21.8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0" t="s">
        <v>246</v>
      </c>
      <c r="AU188" s="250" t="s">
        <v>82</v>
      </c>
      <c r="AV188" s="14" t="s">
        <v>82</v>
      </c>
      <c r="AW188" s="14" t="s">
        <v>34</v>
      </c>
      <c r="AX188" s="14" t="s">
        <v>72</v>
      </c>
      <c r="AY188" s="250" t="s">
        <v>121</v>
      </c>
    </row>
    <row r="189" spans="1:51" s="15" customFormat="1" ht="12">
      <c r="A189" s="15"/>
      <c r="B189" s="251"/>
      <c r="C189" s="252"/>
      <c r="D189" s="218" t="s">
        <v>246</v>
      </c>
      <c r="E189" s="253" t="s">
        <v>28</v>
      </c>
      <c r="F189" s="254" t="s">
        <v>251</v>
      </c>
      <c r="G189" s="252"/>
      <c r="H189" s="255">
        <v>21.8</v>
      </c>
      <c r="I189" s="256"/>
      <c r="J189" s="252"/>
      <c r="K189" s="252"/>
      <c r="L189" s="257"/>
      <c r="M189" s="258"/>
      <c r="N189" s="259"/>
      <c r="O189" s="259"/>
      <c r="P189" s="259"/>
      <c r="Q189" s="259"/>
      <c r="R189" s="259"/>
      <c r="S189" s="259"/>
      <c r="T189" s="260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1" t="s">
        <v>246</v>
      </c>
      <c r="AU189" s="261" t="s">
        <v>82</v>
      </c>
      <c r="AV189" s="15" t="s">
        <v>150</v>
      </c>
      <c r="AW189" s="15" t="s">
        <v>34</v>
      </c>
      <c r="AX189" s="15" t="s">
        <v>80</v>
      </c>
      <c r="AY189" s="261" t="s">
        <v>121</v>
      </c>
    </row>
    <row r="190" spans="1:65" s="2" customFormat="1" ht="16.5" customHeight="1">
      <c r="A190" s="39"/>
      <c r="B190" s="40"/>
      <c r="C190" s="205" t="s">
        <v>344</v>
      </c>
      <c r="D190" s="205" t="s">
        <v>124</v>
      </c>
      <c r="E190" s="206" t="s">
        <v>345</v>
      </c>
      <c r="F190" s="207" t="s">
        <v>346</v>
      </c>
      <c r="G190" s="208" t="s">
        <v>196</v>
      </c>
      <c r="H190" s="209">
        <v>218</v>
      </c>
      <c r="I190" s="210"/>
      <c r="J190" s="211">
        <f>ROUND(I190*H190,2)</f>
        <v>0</v>
      </c>
      <c r="K190" s="207" t="s">
        <v>128</v>
      </c>
      <c r="L190" s="45"/>
      <c r="M190" s="212" t="s">
        <v>28</v>
      </c>
      <c r="N190" s="213" t="s">
        <v>43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150</v>
      </c>
      <c r="AT190" s="216" t="s">
        <v>124</v>
      </c>
      <c r="AU190" s="216" t="s">
        <v>82</v>
      </c>
      <c r="AY190" s="18" t="s">
        <v>121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80</v>
      </c>
      <c r="BK190" s="217">
        <f>ROUND(I190*H190,2)</f>
        <v>0</v>
      </c>
      <c r="BL190" s="18" t="s">
        <v>150</v>
      </c>
      <c r="BM190" s="216" t="s">
        <v>347</v>
      </c>
    </row>
    <row r="191" spans="1:47" s="2" customFormat="1" ht="12">
      <c r="A191" s="39"/>
      <c r="B191" s="40"/>
      <c r="C191" s="41"/>
      <c r="D191" s="218" t="s">
        <v>131</v>
      </c>
      <c r="E191" s="41"/>
      <c r="F191" s="219" t="s">
        <v>348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131</v>
      </c>
      <c r="AU191" s="18" t="s">
        <v>82</v>
      </c>
    </row>
    <row r="192" spans="1:47" s="2" customFormat="1" ht="12">
      <c r="A192" s="39"/>
      <c r="B192" s="40"/>
      <c r="C192" s="41"/>
      <c r="D192" s="223" t="s">
        <v>133</v>
      </c>
      <c r="E192" s="41"/>
      <c r="F192" s="224" t="s">
        <v>349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133</v>
      </c>
      <c r="AU192" s="18" t="s">
        <v>82</v>
      </c>
    </row>
    <row r="193" spans="1:47" s="2" customFormat="1" ht="12">
      <c r="A193" s="39"/>
      <c r="B193" s="40"/>
      <c r="C193" s="41"/>
      <c r="D193" s="218" t="s">
        <v>135</v>
      </c>
      <c r="E193" s="41"/>
      <c r="F193" s="225" t="s">
        <v>213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135</v>
      </c>
      <c r="AU193" s="18" t="s">
        <v>82</v>
      </c>
    </row>
    <row r="194" spans="1:65" s="2" customFormat="1" ht="16.5" customHeight="1">
      <c r="A194" s="39"/>
      <c r="B194" s="40"/>
      <c r="C194" s="262" t="s">
        <v>350</v>
      </c>
      <c r="D194" s="262" t="s">
        <v>339</v>
      </c>
      <c r="E194" s="263" t="s">
        <v>351</v>
      </c>
      <c r="F194" s="264" t="s">
        <v>352</v>
      </c>
      <c r="G194" s="265" t="s">
        <v>353</v>
      </c>
      <c r="H194" s="266">
        <v>7.63</v>
      </c>
      <c r="I194" s="267"/>
      <c r="J194" s="268">
        <f>ROUND(I194*H194,2)</f>
        <v>0</v>
      </c>
      <c r="K194" s="264" t="s">
        <v>128</v>
      </c>
      <c r="L194" s="269"/>
      <c r="M194" s="270" t="s">
        <v>28</v>
      </c>
      <c r="N194" s="271" t="s">
        <v>43</v>
      </c>
      <c r="O194" s="85"/>
      <c r="P194" s="214">
        <f>O194*H194</f>
        <v>0</v>
      </c>
      <c r="Q194" s="214">
        <v>0.001</v>
      </c>
      <c r="R194" s="214">
        <f>Q194*H194</f>
        <v>0.00763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175</v>
      </c>
      <c r="AT194" s="216" t="s">
        <v>339</v>
      </c>
      <c r="AU194" s="216" t="s">
        <v>82</v>
      </c>
      <c r="AY194" s="18" t="s">
        <v>121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80</v>
      </c>
      <c r="BK194" s="217">
        <f>ROUND(I194*H194,2)</f>
        <v>0</v>
      </c>
      <c r="BL194" s="18" t="s">
        <v>150</v>
      </c>
      <c r="BM194" s="216" t="s">
        <v>354</v>
      </c>
    </row>
    <row r="195" spans="1:47" s="2" customFormat="1" ht="12">
      <c r="A195" s="39"/>
      <c r="B195" s="40"/>
      <c r="C195" s="41"/>
      <c r="D195" s="218" t="s">
        <v>131</v>
      </c>
      <c r="E195" s="41"/>
      <c r="F195" s="219" t="s">
        <v>352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131</v>
      </c>
      <c r="AU195" s="18" t="s">
        <v>82</v>
      </c>
    </row>
    <row r="196" spans="1:51" s="14" customFormat="1" ht="12">
      <c r="A196" s="14"/>
      <c r="B196" s="240"/>
      <c r="C196" s="241"/>
      <c r="D196" s="218" t="s">
        <v>246</v>
      </c>
      <c r="E196" s="242" t="s">
        <v>28</v>
      </c>
      <c r="F196" s="243" t="s">
        <v>355</v>
      </c>
      <c r="G196" s="241"/>
      <c r="H196" s="244">
        <v>7.63</v>
      </c>
      <c r="I196" s="245"/>
      <c r="J196" s="241"/>
      <c r="K196" s="241"/>
      <c r="L196" s="246"/>
      <c r="M196" s="247"/>
      <c r="N196" s="248"/>
      <c r="O196" s="248"/>
      <c r="P196" s="248"/>
      <c r="Q196" s="248"/>
      <c r="R196" s="248"/>
      <c r="S196" s="248"/>
      <c r="T196" s="24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0" t="s">
        <v>246</v>
      </c>
      <c r="AU196" s="250" t="s">
        <v>82</v>
      </c>
      <c r="AV196" s="14" t="s">
        <v>82</v>
      </c>
      <c r="AW196" s="14" t="s">
        <v>34</v>
      </c>
      <c r="AX196" s="14" t="s">
        <v>72</v>
      </c>
      <c r="AY196" s="250" t="s">
        <v>121</v>
      </c>
    </row>
    <row r="197" spans="1:51" s="15" customFormat="1" ht="12">
      <c r="A197" s="15"/>
      <c r="B197" s="251"/>
      <c r="C197" s="252"/>
      <c r="D197" s="218" t="s">
        <v>246</v>
      </c>
      <c r="E197" s="253" t="s">
        <v>28</v>
      </c>
      <c r="F197" s="254" t="s">
        <v>251</v>
      </c>
      <c r="G197" s="252"/>
      <c r="H197" s="255">
        <v>7.63</v>
      </c>
      <c r="I197" s="256"/>
      <c r="J197" s="252"/>
      <c r="K197" s="252"/>
      <c r="L197" s="257"/>
      <c r="M197" s="258"/>
      <c r="N197" s="259"/>
      <c r="O197" s="259"/>
      <c r="P197" s="259"/>
      <c r="Q197" s="259"/>
      <c r="R197" s="259"/>
      <c r="S197" s="259"/>
      <c r="T197" s="260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1" t="s">
        <v>246</v>
      </c>
      <c r="AU197" s="261" t="s">
        <v>82</v>
      </c>
      <c r="AV197" s="15" t="s">
        <v>150</v>
      </c>
      <c r="AW197" s="15" t="s">
        <v>34</v>
      </c>
      <c r="AX197" s="15" t="s">
        <v>80</v>
      </c>
      <c r="AY197" s="261" t="s">
        <v>121</v>
      </c>
    </row>
    <row r="198" spans="1:65" s="2" customFormat="1" ht="16.5" customHeight="1">
      <c r="A198" s="39"/>
      <c r="B198" s="40"/>
      <c r="C198" s="205" t="s">
        <v>356</v>
      </c>
      <c r="D198" s="205" t="s">
        <v>124</v>
      </c>
      <c r="E198" s="206" t="s">
        <v>357</v>
      </c>
      <c r="F198" s="207" t="s">
        <v>358</v>
      </c>
      <c r="G198" s="208" t="s">
        <v>359</v>
      </c>
      <c r="H198" s="209">
        <v>6</v>
      </c>
      <c r="I198" s="210"/>
      <c r="J198" s="211">
        <f>ROUND(I198*H198,2)</f>
        <v>0</v>
      </c>
      <c r="K198" s="207" t="s">
        <v>128</v>
      </c>
      <c r="L198" s="45"/>
      <c r="M198" s="212" t="s">
        <v>28</v>
      </c>
      <c r="N198" s="213" t="s">
        <v>43</v>
      </c>
      <c r="O198" s="85"/>
      <c r="P198" s="214">
        <f>O198*H198</f>
        <v>0</v>
      </c>
      <c r="Q198" s="214">
        <v>0.01281</v>
      </c>
      <c r="R198" s="214">
        <f>Q198*H198</f>
        <v>0.07686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150</v>
      </c>
      <c r="AT198" s="216" t="s">
        <v>124</v>
      </c>
      <c r="AU198" s="216" t="s">
        <v>82</v>
      </c>
      <c r="AY198" s="18" t="s">
        <v>121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80</v>
      </c>
      <c r="BK198" s="217">
        <f>ROUND(I198*H198,2)</f>
        <v>0</v>
      </c>
      <c r="BL198" s="18" t="s">
        <v>150</v>
      </c>
      <c r="BM198" s="216" t="s">
        <v>360</v>
      </c>
    </row>
    <row r="199" spans="1:47" s="2" customFormat="1" ht="12">
      <c r="A199" s="39"/>
      <c r="B199" s="40"/>
      <c r="C199" s="41"/>
      <c r="D199" s="218" t="s">
        <v>131</v>
      </c>
      <c r="E199" s="41"/>
      <c r="F199" s="219" t="s">
        <v>361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131</v>
      </c>
      <c r="AU199" s="18" t="s">
        <v>82</v>
      </c>
    </row>
    <row r="200" spans="1:47" s="2" customFormat="1" ht="12">
      <c r="A200" s="39"/>
      <c r="B200" s="40"/>
      <c r="C200" s="41"/>
      <c r="D200" s="223" t="s">
        <v>133</v>
      </c>
      <c r="E200" s="41"/>
      <c r="F200" s="224" t="s">
        <v>362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133</v>
      </c>
      <c r="AU200" s="18" t="s">
        <v>82</v>
      </c>
    </row>
    <row r="201" spans="1:47" s="2" customFormat="1" ht="12">
      <c r="A201" s="39"/>
      <c r="B201" s="40"/>
      <c r="C201" s="41"/>
      <c r="D201" s="218" t="s">
        <v>135</v>
      </c>
      <c r="E201" s="41"/>
      <c r="F201" s="225" t="s">
        <v>213</v>
      </c>
      <c r="G201" s="41"/>
      <c r="H201" s="41"/>
      <c r="I201" s="220"/>
      <c r="J201" s="41"/>
      <c r="K201" s="41"/>
      <c r="L201" s="45"/>
      <c r="M201" s="221"/>
      <c r="N201" s="222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135</v>
      </c>
      <c r="AU201" s="18" t="s">
        <v>82</v>
      </c>
    </row>
    <row r="202" spans="1:63" s="12" customFormat="1" ht="22.8" customHeight="1">
      <c r="A202" s="12"/>
      <c r="B202" s="189"/>
      <c r="C202" s="190"/>
      <c r="D202" s="191" t="s">
        <v>71</v>
      </c>
      <c r="E202" s="203" t="s">
        <v>142</v>
      </c>
      <c r="F202" s="203" t="s">
        <v>363</v>
      </c>
      <c r="G202" s="190"/>
      <c r="H202" s="190"/>
      <c r="I202" s="193"/>
      <c r="J202" s="204">
        <f>BK202</f>
        <v>0</v>
      </c>
      <c r="K202" s="190"/>
      <c r="L202" s="195"/>
      <c r="M202" s="196"/>
      <c r="N202" s="197"/>
      <c r="O202" s="197"/>
      <c r="P202" s="198">
        <f>SUM(P203:P211)</f>
        <v>0</v>
      </c>
      <c r="Q202" s="197"/>
      <c r="R202" s="198">
        <f>SUM(R203:R211)</f>
        <v>0.24</v>
      </c>
      <c r="S202" s="197"/>
      <c r="T202" s="199">
        <f>SUM(T203:T211)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0" t="s">
        <v>80</v>
      </c>
      <c r="AT202" s="201" t="s">
        <v>71</v>
      </c>
      <c r="AU202" s="201" t="s">
        <v>80</v>
      </c>
      <c r="AY202" s="200" t="s">
        <v>121</v>
      </c>
      <c r="BK202" s="202">
        <f>SUM(BK203:BK211)</f>
        <v>0</v>
      </c>
    </row>
    <row r="203" spans="1:65" s="2" customFormat="1" ht="33" customHeight="1">
      <c r="A203" s="39"/>
      <c r="B203" s="40"/>
      <c r="C203" s="205" t="s">
        <v>364</v>
      </c>
      <c r="D203" s="205" t="s">
        <v>124</v>
      </c>
      <c r="E203" s="206" t="s">
        <v>365</v>
      </c>
      <c r="F203" s="207" t="s">
        <v>366</v>
      </c>
      <c r="G203" s="208" t="s">
        <v>359</v>
      </c>
      <c r="H203" s="209">
        <v>3</v>
      </c>
      <c r="I203" s="210"/>
      <c r="J203" s="211">
        <f>ROUND(I203*H203,2)</f>
        <v>0</v>
      </c>
      <c r="K203" s="207" t="s">
        <v>28</v>
      </c>
      <c r="L203" s="45"/>
      <c r="M203" s="212" t="s">
        <v>28</v>
      </c>
      <c r="N203" s="213" t="s">
        <v>43</v>
      </c>
      <c r="O203" s="85"/>
      <c r="P203" s="214">
        <f>O203*H203</f>
        <v>0</v>
      </c>
      <c r="Q203" s="214">
        <v>0.08</v>
      </c>
      <c r="R203" s="214">
        <f>Q203*H203</f>
        <v>0.24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150</v>
      </c>
      <c r="AT203" s="216" t="s">
        <v>124</v>
      </c>
      <c r="AU203" s="216" t="s">
        <v>82</v>
      </c>
      <c r="AY203" s="18" t="s">
        <v>121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80</v>
      </c>
      <c r="BK203" s="217">
        <f>ROUND(I203*H203,2)</f>
        <v>0</v>
      </c>
      <c r="BL203" s="18" t="s">
        <v>150</v>
      </c>
      <c r="BM203" s="216" t="s">
        <v>367</v>
      </c>
    </row>
    <row r="204" spans="1:47" s="2" customFormat="1" ht="12">
      <c r="A204" s="39"/>
      <c r="B204" s="40"/>
      <c r="C204" s="41"/>
      <c r="D204" s="218" t="s">
        <v>131</v>
      </c>
      <c r="E204" s="41"/>
      <c r="F204" s="219" t="s">
        <v>366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131</v>
      </c>
      <c r="AU204" s="18" t="s">
        <v>82</v>
      </c>
    </row>
    <row r="205" spans="1:47" s="2" customFormat="1" ht="12">
      <c r="A205" s="39"/>
      <c r="B205" s="40"/>
      <c r="C205" s="41"/>
      <c r="D205" s="218" t="s">
        <v>135</v>
      </c>
      <c r="E205" s="41"/>
      <c r="F205" s="225" t="s">
        <v>368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135</v>
      </c>
      <c r="AU205" s="18" t="s">
        <v>82</v>
      </c>
    </row>
    <row r="206" spans="1:65" s="2" customFormat="1" ht="33" customHeight="1">
      <c r="A206" s="39"/>
      <c r="B206" s="40"/>
      <c r="C206" s="205" t="s">
        <v>369</v>
      </c>
      <c r="D206" s="205" t="s">
        <v>124</v>
      </c>
      <c r="E206" s="206" t="s">
        <v>370</v>
      </c>
      <c r="F206" s="207" t="s">
        <v>371</v>
      </c>
      <c r="G206" s="208" t="s">
        <v>359</v>
      </c>
      <c r="H206" s="209">
        <v>3</v>
      </c>
      <c r="I206" s="210"/>
      <c r="J206" s="211">
        <f>ROUND(I206*H206,2)</f>
        <v>0</v>
      </c>
      <c r="K206" s="207" t="s">
        <v>28</v>
      </c>
      <c r="L206" s="45"/>
      <c r="M206" s="212" t="s">
        <v>28</v>
      </c>
      <c r="N206" s="213" t="s">
        <v>43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150</v>
      </c>
      <c r="AT206" s="216" t="s">
        <v>124</v>
      </c>
      <c r="AU206" s="216" t="s">
        <v>82</v>
      </c>
      <c r="AY206" s="18" t="s">
        <v>121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80</v>
      </c>
      <c r="BK206" s="217">
        <f>ROUND(I206*H206,2)</f>
        <v>0</v>
      </c>
      <c r="BL206" s="18" t="s">
        <v>150</v>
      </c>
      <c r="BM206" s="216" t="s">
        <v>372</v>
      </c>
    </row>
    <row r="207" spans="1:47" s="2" customFormat="1" ht="12">
      <c r="A207" s="39"/>
      <c r="B207" s="40"/>
      <c r="C207" s="41"/>
      <c r="D207" s="218" t="s">
        <v>131</v>
      </c>
      <c r="E207" s="41"/>
      <c r="F207" s="219" t="s">
        <v>371</v>
      </c>
      <c r="G207" s="41"/>
      <c r="H207" s="41"/>
      <c r="I207" s="220"/>
      <c r="J207" s="41"/>
      <c r="K207" s="41"/>
      <c r="L207" s="45"/>
      <c r="M207" s="221"/>
      <c r="N207" s="22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131</v>
      </c>
      <c r="AU207" s="18" t="s">
        <v>82</v>
      </c>
    </row>
    <row r="208" spans="1:47" s="2" customFormat="1" ht="12">
      <c r="A208" s="39"/>
      <c r="B208" s="40"/>
      <c r="C208" s="41"/>
      <c r="D208" s="218" t="s">
        <v>135</v>
      </c>
      <c r="E208" s="41"/>
      <c r="F208" s="225" t="s">
        <v>373</v>
      </c>
      <c r="G208" s="41"/>
      <c r="H208" s="41"/>
      <c r="I208" s="220"/>
      <c r="J208" s="41"/>
      <c r="K208" s="41"/>
      <c r="L208" s="45"/>
      <c r="M208" s="221"/>
      <c r="N208" s="22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135</v>
      </c>
      <c r="AU208" s="18" t="s">
        <v>82</v>
      </c>
    </row>
    <row r="209" spans="1:65" s="2" customFormat="1" ht="16.5" customHeight="1">
      <c r="A209" s="39"/>
      <c r="B209" s="40"/>
      <c r="C209" s="262" t="s">
        <v>374</v>
      </c>
      <c r="D209" s="262" t="s">
        <v>339</v>
      </c>
      <c r="E209" s="263" t="s">
        <v>375</v>
      </c>
      <c r="F209" s="264" t="s">
        <v>28</v>
      </c>
      <c r="G209" s="265" t="s">
        <v>242</v>
      </c>
      <c r="H209" s="266">
        <v>34</v>
      </c>
      <c r="I209" s="267"/>
      <c r="J209" s="268">
        <f>ROUND(I209*H209,2)</f>
        <v>0</v>
      </c>
      <c r="K209" s="264" t="s">
        <v>28</v>
      </c>
      <c r="L209" s="269"/>
      <c r="M209" s="270" t="s">
        <v>28</v>
      </c>
      <c r="N209" s="271" t="s">
        <v>43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175</v>
      </c>
      <c r="AT209" s="216" t="s">
        <v>339</v>
      </c>
      <c r="AU209" s="216" t="s">
        <v>82</v>
      </c>
      <c r="AY209" s="18" t="s">
        <v>121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80</v>
      </c>
      <c r="BK209" s="217">
        <f>ROUND(I209*H209,2)</f>
        <v>0</v>
      </c>
      <c r="BL209" s="18" t="s">
        <v>150</v>
      </c>
      <c r="BM209" s="216" t="s">
        <v>376</v>
      </c>
    </row>
    <row r="210" spans="1:47" s="2" customFormat="1" ht="12">
      <c r="A210" s="39"/>
      <c r="B210" s="40"/>
      <c r="C210" s="41"/>
      <c r="D210" s="218" t="s">
        <v>131</v>
      </c>
      <c r="E210" s="41"/>
      <c r="F210" s="219" t="s">
        <v>377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131</v>
      </c>
      <c r="AU210" s="18" t="s">
        <v>82</v>
      </c>
    </row>
    <row r="211" spans="1:47" s="2" customFormat="1" ht="12">
      <c r="A211" s="39"/>
      <c r="B211" s="40"/>
      <c r="C211" s="41"/>
      <c r="D211" s="218" t="s">
        <v>135</v>
      </c>
      <c r="E211" s="41"/>
      <c r="F211" s="225" t="s">
        <v>331</v>
      </c>
      <c r="G211" s="41"/>
      <c r="H211" s="41"/>
      <c r="I211" s="220"/>
      <c r="J211" s="41"/>
      <c r="K211" s="41"/>
      <c r="L211" s="45"/>
      <c r="M211" s="221"/>
      <c r="N211" s="22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135</v>
      </c>
      <c r="AU211" s="18" t="s">
        <v>82</v>
      </c>
    </row>
    <row r="212" spans="1:63" s="12" customFormat="1" ht="22.8" customHeight="1">
      <c r="A212" s="12"/>
      <c r="B212" s="189"/>
      <c r="C212" s="190"/>
      <c r="D212" s="191" t="s">
        <v>71</v>
      </c>
      <c r="E212" s="203" t="s">
        <v>120</v>
      </c>
      <c r="F212" s="203" t="s">
        <v>378</v>
      </c>
      <c r="G212" s="190"/>
      <c r="H212" s="190"/>
      <c r="I212" s="193"/>
      <c r="J212" s="204">
        <f>BK212</f>
        <v>0</v>
      </c>
      <c r="K212" s="190"/>
      <c r="L212" s="195"/>
      <c r="M212" s="196"/>
      <c r="N212" s="197"/>
      <c r="O212" s="197"/>
      <c r="P212" s="198">
        <f>SUM(P213:P271)</f>
        <v>0</v>
      </c>
      <c r="Q212" s="197"/>
      <c r="R212" s="198">
        <f>SUM(R213:R271)</f>
        <v>17.694746</v>
      </c>
      <c r="S212" s="197"/>
      <c r="T212" s="199">
        <f>SUM(T213:T271)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0" t="s">
        <v>80</v>
      </c>
      <c r="AT212" s="201" t="s">
        <v>71</v>
      </c>
      <c r="AU212" s="201" t="s">
        <v>80</v>
      </c>
      <c r="AY212" s="200" t="s">
        <v>121</v>
      </c>
      <c r="BK212" s="202">
        <f>SUM(BK213:BK271)</f>
        <v>0</v>
      </c>
    </row>
    <row r="213" spans="1:65" s="2" customFormat="1" ht="16.5" customHeight="1">
      <c r="A213" s="39"/>
      <c r="B213" s="40"/>
      <c r="C213" s="205" t="s">
        <v>379</v>
      </c>
      <c r="D213" s="205" t="s">
        <v>124</v>
      </c>
      <c r="E213" s="206" t="s">
        <v>380</v>
      </c>
      <c r="F213" s="207" t="s">
        <v>381</v>
      </c>
      <c r="G213" s="208" t="s">
        <v>196</v>
      </c>
      <c r="H213" s="209">
        <v>96</v>
      </c>
      <c r="I213" s="210"/>
      <c r="J213" s="211">
        <f>ROUND(I213*H213,2)</f>
        <v>0</v>
      </c>
      <c r="K213" s="207" t="s">
        <v>128</v>
      </c>
      <c r="L213" s="45"/>
      <c r="M213" s="212" t="s">
        <v>28</v>
      </c>
      <c r="N213" s="213" t="s">
        <v>43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150</v>
      </c>
      <c r="AT213" s="216" t="s">
        <v>124</v>
      </c>
      <c r="AU213" s="216" t="s">
        <v>82</v>
      </c>
      <c r="AY213" s="18" t="s">
        <v>121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80</v>
      </c>
      <c r="BK213" s="217">
        <f>ROUND(I213*H213,2)</f>
        <v>0</v>
      </c>
      <c r="BL213" s="18" t="s">
        <v>150</v>
      </c>
      <c r="BM213" s="216" t="s">
        <v>382</v>
      </c>
    </row>
    <row r="214" spans="1:47" s="2" customFormat="1" ht="12">
      <c r="A214" s="39"/>
      <c r="B214" s="40"/>
      <c r="C214" s="41"/>
      <c r="D214" s="218" t="s">
        <v>131</v>
      </c>
      <c r="E214" s="41"/>
      <c r="F214" s="219" t="s">
        <v>383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131</v>
      </c>
      <c r="AU214" s="18" t="s">
        <v>82</v>
      </c>
    </row>
    <row r="215" spans="1:47" s="2" customFormat="1" ht="12">
      <c r="A215" s="39"/>
      <c r="B215" s="40"/>
      <c r="C215" s="41"/>
      <c r="D215" s="223" t="s">
        <v>133</v>
      </c>
      <c r="E215" s="41"/>
      <c r="F215" s="224" t="s">
        <v>384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133</v>
      </c>
      <c r="AU215" s="18" t="s">
        <v>82</v>
      </c>
    </row>
    <row r="216" spans="1:47" s="2" customFormat="1" ht="12">
      <c r="A216" s="39"/>
      <c r="B216" s="40"/>
      <c r="C216" s="41"/>
      <c r="D216" s="218" t="s">
        <v>135</v>
      </c>
      <c r="E216" s="41"/>
      <c r="F216" s="225" t="s">
        <v>385</v>
      </c>
      <c r="G216" s="41"/>
      <c r="H216" s="41"/>
      <c r="I216" s="220"/>
      <c r="J216" s="41"/>
      <c r="K216" s="41"/>
      <c r="L216" s="45"/>
      <c r="M216" s="221"/>
      <c r="N216" s="222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135</v>
      </c>
      <c r="AU216" s="18" t="s">
        <v>82</v>
      </c>
    </row>
    <row r="217" spans="1:65" s="2" customFormat="1" ht="16.5" customHeight="1">
      <c r="A217" s="39"/>
      <c r="B217" s="40"/>
      <c r="C217" s="205" t="s">
        <v>386</v>
      </c>
      <c r="D217" s="205" t="s">
        <v>124</v>
      </c>
      <c r="E217" s="206" t="s">
        <v>387</v>
      </c>
      <c r="F217" s="207" t="s">
        <v>388</v>
      </c>
      <c r="G217" s="208" t="s">
        <v>196</v>
      </c>
      <c r="H217" s="209">
        <v>246.9</v>
      </c>
      <c r="I217" s="210"/>
      <c r="J217" s="211">
        <f>ROUND(I217*H217,2)</f>
        <v>0</v>
      </c>
      <c r="K217" s="207" t="s">
        <v>128</v>
      </c>
      <c r="L217" s="45"/>
      <c r="M217" s="212" t="s">
        <v>28</v>
      </c>
      <c r="N217" s="213" t="s">
        <v>43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150</v>
      </c>
      <c r="AT217" s="216" t="s">
        <v>124</v>
      </c>
      <c r="AU217" s="216" t="s">
        <v>82</v>
      </c>
      <c r="AY217" s="18" t="s">
        <v>121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80</v>
      </c>
      <c r="BK217" s="217">
        <f>ROUND(I217*H217,2)</f>
        <v>0</v>
      </c>
      <c r="BL217" s="18" t="s">
        <v>150</v>
      </c>
      <c r="BM217" s="216" t="s">
        <v>389</v>
      </c>
    </row>
    <row r="218" spans="1:47" s="2" customFormat="1" ht="12">
      <c r="A218" s="39"/>
      <c r="B218" s="40"/>
      <c r="C218" s="41"/>
      <c r="D218" s="218" t="s">
        <v>131</v>
      </c>
      <c r="E218" s="41"/>
      <c r="F218" s="219" t="s">
        <v>390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131</v>
      </c>
      <c r="AU218" s="18" t="s">
        <v>82</v>
      </c>
    </row>
    <row r="219" spans="1:47" s="2" customFormat="1" ht="12">
      <c r="A219" s="39"/>
      <c r="B219" s="40"/>
      <c r="C219" s="41"/>
      <c r="D219" s="223" t="s">
        <v>133</v>
      </c>
      <c r="E219" s="41"/>
      <c r="F219" s="224" t="s">
        <v>391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133</v>
      </c>
      <c r="AU219" s="18" t="s">
        <v>82</v>
      </c>
    </row>
    <row r="220" spans="1:47" s="2" customFormat="1" ht="12">
      <c r="A220" s="39"/>
      <c r="B220" s="40"/>
      <c r="C220" s="41"/>
      <c r="D220" s="218" t="s">
        <v>135</v>
      </c>
      <c r="E220" s="41"/>
      <c r="F220" s="225" t="s">
        <v>385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135</v>
      </c>
      <c r="AU220" s="18" t="s">
        <v>82</v>
      </c>
    </row>
    <row r="221" spans="1:65" s="2" customFormat="1" ht="16.5" customHeight="1">
      <c r="A221" s="39"/>
      <c r="B221" s="40"/>
      <c r="C221" s="205" t="s">
        <v>392</v>
      </c>
      <c r="D221" s="205" t="s">
        <v>124</v>
      </c>
      <c r="E221" s="206" t="s">
        <v>393</v>
      </c>
      <c r="F221" s="207" t="s">
        <v>394</v>
      </c>
      <c r="G221" s="208" t="s">
        <v>196</v>
      </c>
      <c r="H221" s="209">
        <v>210</v>
      </c>
      <c r="I221" s="210"/>
      <c r="J221" s="211">
        <f>ROUND(I221*H221,2)</f>
        <v>0</v>
      </c>
      <c r="K221" s="207" t="s">
        <v>128</v>
      </c>
      <c r="L221" s="45"/>
      <c r="M221" s="212" t="s">
        <v>28</v>
      </c>
      <c r="N221" s="213" t="s">
        <v>43</v>
      </c>
      <c r="O221" s="85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150</v>
      </c>
      <c r="AT221" s="216" t="s">
        <v>124</v>
      </c>
      <c r="AU221" s="216" t="s">
        <v>82</v>
      </c>
      <c r="AY221" s="18" t="s">
        <v>121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80</v>
      </c>
      <c r="BK221" s="217">
        <f>ROUND(I221*H221,2)</f>
        <v>0</v>
      </c>
      <c r="BL221" s="18" t="s">
        <v>150</v>
      </c>
      <c r="BM221" s="216" t="s">
        <v>395</v>
      </c>
    </row>
    <row r="222" spans="1:47" s="2" customFormat="1" ht="12">
      <c r="A222" s="39"/>
      <c r="B222" s="40"/>
      <c r="C222" s="41"/>
      <c r="D222" s="218" t="s">
        <v>131</v>
      </c>
      <c r="E222" s="41"/>
      <c r="F222" s="219" t="s">
        <v>396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131</v>
      </c>
      <c r="AU222" s="18" t="s">
        <v>82</v>
      </c>
    </row>
    <row r="223" spans="1:47" s="2" customFormat="1" ht="12">
      <c r="A223" s="39"/>
      <c r="B223" s="40"/>
      <c r="C223" s="41"/>
      <c r="D223" s="223" t="s">
        <v>133</v>
      </c>
      <c r="E223" s="41"/>
      <c r="F223" s="224" t="s">
        <v>397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133</v>
      </c>
      <c r="AU223" s="18" t="s">
        <v>82</v>
      </c>
    </row>
    <row r="224" spans="1:47" s="2" customFormat="1" ht="12">
      <c r="A224" s="39"/>
      <c r="B224" s="40"/>
      <c r="C224" s="41"/>
      <c r="D224" s="218" t="s">
        <v>135</v>
      </c>
      <c r="E224" s="41"/>
      <c r="F224" s="225" t="s">
        <v>398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135</v>
      </c>
      <c r="AU224" s="18" t="s">
        <v>82</v>
      </c>
    </row>
    <row r="225" spans="1:65" s="2" customFormat="1" ht="16.5" customHeight="1">
      <c r="A225" s="39"/>
      <c r="B225" s="40"/>
      <c r="C225" s="205" t="s">
        <v>399</v>
      </c>
      <c r="D225" s="205" t="s">
        <v>124</v>
      </c>
      <c r="E225" s="206" t="s">
        <v>400</v>
      </c>
      <c r="F225" s="207" t="s">
        <v>401</v>
      </c>
      <c r="G225" s="208" t="s">
        <v>196</v>
      </c>
      <c r="H225" s="209">
        <v>210</v>
      </c>
      <c r="I225" s="210"/>
      <c r="J225" s="211">
        <f>ROUND(I225*H225,2)</f>
        <v>0</v>
      </c>
      <c r="K225" s="207" t="s">
        <v>128</v>
      </c>
      <c r="L225" s="45"/>
      <c r="M225" s="212" t="s">
        <v>28</v>
      </c>
      <c r="N225" s="213" t="s">
        <v>43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150</v>
      </c>
      <c r="AT225" s="216" t="s">
        <v>124</v>
      </c>
      <c r="AU225" s="216" t="s">
        <v>82</v>
      </c>
      <c r="AY225" s="18" t="s">
        <v>121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80</v>
      </c>
      <c r="BK225" s="217">
        <f>ROUND(I225*H225,2)</f>
        <v>0</v>
      </c>
      <c r="BL225" s="18" t="s">
        <v>150</v>
      </c>
      <c r="BM225" s="216" t="s">
        <v>402</v>
      </c>
    </row>
    <row r="226" spans="1:47" s="2" customFormat="1" ht="12">
      <c r="A226" s="39"/>
      <c r="B226" s="40"/>
      <c r="C226" s="41"/>
      <c r="D226" s="218" t="s">
        <v>131</v>
      </c>
      <c r="E226" s="41"/>
      <c r="F226" s="219" t="s">
        <v>403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131</v>
      </c>
      <c r="AU226" s="18" t="s">
        <v>82</v>
      </c>
    </row>
    <row r="227" spans="1:47" s="2" customFormat="1" ht="12">
      <c r="A227" s="39"/>
      <c r="B227" s="40"/>
      <c r="C227" s="41"/>
      <c r="D227" s="223" t="s">
        <v>133</v>
      </c>
      <c r="E227" s="41"/>
      <c r="F227" s="224" t="s">
        <v>404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133</v>
      </c>
      <c r="AU227" s="18" t="s">
        <v>82</v>
      </c>
    </row>
    <row r="228" spans="1:47" s="2" customFormat="1" ht="12">
      <c r="A228" s="39"/>
      <c r="B228" s="40"/>
      <c r="C228" s="41"/>
      <c r="D228" s="218" t="s">
        <v>135</v>
      </c>
      <c r="E228" s="41"/>
      <c r="F228" s="225" t="s">
        <v>398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135</v>
      </c>
      <c r="AU228" s="18" t="s">
        <v>82</v>
      </c>
    </row>
    <row r="229" spans="1:65" s="2" customFormat="1" ht="16.5" customHeight="1">
      <c r="A229" s="39"/>
      <c r="B229" s="40"/>
      <c r="C229" s="205" t="s">
        <v>405</v>
      </c>
      <c r="D229" s="205" t="s">
        <v>124</v>
      </c>
      <c r="E229" s="206" t="s">
        <v>406</v>
      </c>
      <c r="F229" s="207" t="s">
        <v>407</v>
      </c>
      <c r="G229" s="208" t="s">
        <v>196</v>
      </c>
      <c r="H229" s="209">
        <v>210</v>
      </c>
      <c r="I229" s="210"/>
      <c r="J229" s="211">
        <f>ROUND(I229*H229,2)</f>
        <v>0</v>
      </c>
      <c r="K229" s="207" t="s">
        <v>128</v>
      </c>
      <c r="L229" s="45"/>
      <c r="M229" s="212" t="s">
        <v>28</v>
      </c>
      <c r="N229" s="213" t="s">
        <v>43</v>
      </c>
      <c r="O229" s="85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150</v>
      </c>
      <c r="AT229" s="216" t="s">
        <v>124</v>
      </c>
      <c r="AU229" s="216" t="s">
        <v>82</v>
      </c>
      <c r="AY229" s="18" t="s">
        <v>121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80</v>
      </c>
      <c r="BK229" s="217">
        <f>ROUND(I229*H229,2)</f>
        <v>0</v>
      </c>
      <c r="BL229" s="18" t="s">
        <v>150</v>
      </c>
      <c r="BM229" s="216" t="s">
        <v>408</v>
      </c>
    </row>
    <row r="230" spans="1:47" s="2" customFormat="1" ht="12">
      <c r="A230" s="39"/>
      <c r="B230" s="40"/>
      <c r="C230" s="41"/>
      <c r="D230" s="218" t="s">
        <v>131</v>
      </c>
      <c r="E230" s="41"/>
      <c r="F230" s="219" t="s">
        <v>409</v>
      </c>
      <c r="G230" s="41"/>
      <c r="H230" s="41"/>
      <c r="I230" s="220"/>
      <c r="J230" s="41"/>
      <c r="K230" s="41"/>
      <c r="L230" s="45"/>
      <c r="M230" s="221"/>
      <c r="N230" s="222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131</v>
      </c>
      <c r="AU230" s="18" t="s">
        <v>82</v>
      </c>
    </row>
    <row r="231" spans="1:47" s="2" customFormat="1" ht="12">
      <c r="A231" s="39"/>
      <c r="B231" s="40"/>
      <c r="C231" s="41"/>
      <c r="D231" s="223" t="s">
        <v>133</v>
      </c>
      <c r="E231" s="41"/>
      <c r="F231" s="224" t="s">
        <v>410</v>
      </c>
      <c r="G231" s="41"/>
      <c r="H231" s="41"/>
      <c r="I231" s="220"/>
      <c r="J231" s="41"/>
      <c r="K231" s="41"/>
      <c r="L231" s="45"/>
      <c r="M231" s="221"/>
      <c r="N231" s="222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133</v>
      </c>
      <c r="AU231" s="18" t="s">
        <v>82</v>
      </c>
    </row>
    <row r="232" spans="1:47" s="2" customFormat="1" ht="12">
      <c r="A232" s="39"/>
      <c r="B232" s="40"/>
      <c r="C232" s="41"/>
      <c r="D232" s="218" t="s">
        <v>135</v>
      </c>
      <c r="E232" s="41"/>
      <c r="F232" s="225" t="s">
        <v>398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135</v>
      </c>
      <c r="AU232" s="18" t="s">
        <v>82</v>
      </c>
    </row>
    <row r="233" spans="1:65" s="2" customFormat="1" ht="16.5" customHeight="1">
      <c r="A233" s="39"/>
      <c r="B233" s="40"/>
      <c r="C233" s="205" t="s">
        <v>411</v>
      </c>
      <c r="D233" s="205" t="s">
        <v>124</v>
      </c>
      <c r="E233" s="206" t="s">
        <v>412</v>
      </c>
      <c r="F233" s="207" t="s">
        <v>413</v>
      </c>
      <c r="G233" s="208" t="s">
        <v>196</v>
      </c>
      <c r="H233" s="209">
        <v>210</v>
      </c>
      <c r="I233" s="210"/>
      <c r="J233" s="211">
        <f>ROUND(I233*H233,2)</f>
        <v>0</v>
      </c>
      <c r="K233" s="207" t="s">
        <v>128</v>
      </c>
      <c r="L233" s="45"/>
      <c r="M233" s="212" t="s">
        <v>28</v>
      </c>
      <c r="N233" s="213" t="s">
        <v>43</v>
      </c>
      <c r="O233" s="85"/>
      <c r="P233" s="214">
        <f>O233*H233</f>
        <v>0</v>
      </c>
      <c r="Q233" s="214">
        <v>0</v>
      </c>
      <c r="R233" s="214">
        <f>Q233*H233</f>
        <v>0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150</v>
      </c>
      <c r="AT233" s="216" t="s">
        <v>124</v>
      </c>
      <c r="AU233" s="216" t="s">
        <v>82</v>
      </c>
      <c r="AY233" s="18" t="s">
        <v>121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80</v>
      </c>
      <c r="BK233" s="217">
        <f>ROUND(I233*H233,2)</f>
        <v>0</v>
      </c>
      <c r="BL233" s="18" t="s">
        <v>150</v>
      </c>
      <c r="BM233" s="216" t="s">
        <v>414</v>
      </c>
    </row>
    <row r="234" spans="1:47" s="2" customFormat="1" ht="12">
      <c r="A234" s="39"/>
      <c r="B234" s="40"/>
      <c r="C234" s="41"/>
      <c r="D234" s="218" t="s">
        <v>131</v>
      </c>
      <c r="E234" s="41"/>
      <c r="F234" s="219" t="s">
        <v>415</v>
      </c>
      <c r="G234" s="41"/>
      <c r="H234" s="41"/>
      <c r="I234" s="220"/>
      <c r="J234" s="41"/>
      <c r="K234" s="41"/>
      <c r="L234" s="45"/>
      <c r="M234" s="221"/>
      <c r="N234" s="222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131</v>
      </c>
      <c r="AU234" s="18" t="s">
        <v>82</v>
      </c>
    </row>
    <row r="235" spans="1:47" s="2" customFormat="1" ht="12">
      <c r="A235" s="39"/>
      <c r="B235" s="40"/>
      <c r="C235" s="41"/>
      <c r="D235" s="223" t="s">
        <v>133</v>
      </c>
      <c r="E235" s="41"/>
      <c r="F235" s="224" t="s">
        <v>416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133</v>
      </c>
      <c r="AU235" s="18" t="s">
        <v>82</v>
      </c>
    </row>
    <row r="236" spans="1:47" s="2" customFormat="1" ht="12">
      <c r="A236" s="39"/>
      <c r="B236" s="40"/>
      <c r="C236" s="41"/>
      <c r="D236" s="218" t="s">
        <v>135</v>
      </c>
      <c r="E236" s="41"/>
      <c r="F236" s="225" t="s">
        <v>398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135</v>
      </c>
      <c r="AU236" s="18" t="s">
        <v>82</v>
      </c>
    </row>
    <row r="237" spans="1:65" s="2" customFormat="1" ht="16.5" customHeight="1">
      <c r="A237" s="39"/>
      <c r="B237" s="40"/>
      <c r="C237" s="205" t="s">
        <v>417</v>
      </c>
      <c r="D237" s="205" t="s">
        <v>124</v>
      </c>
      <c r="E237" s="206" t="s">
        <v>418</v>
      </c>
      <c r="F237" s="207" t="s">
        <v>419</v>
      </c>
      <c r="G237" s="208" t="s">
        <v>196</v>
      </c>
      <c r="H237" s="209">
        <v>157.4</v>
      </c>
      <c r="I237" s="210"/>
      <c r="J237" s="211">
        <f>ROUND(I237*H237,2)</f>
        <v>0</v>
      </c>
      <c r="K237" s="207" t="s">
        <v>128</v>
      </c>
      <c r="L237" s="45"/>
      <c r="M237" s="212" t="s">
        <v>28</v>
      </c>
      <c r="N237" s="213" t="s">
        <v>43</v>
      </c>
      <c r="O237" s="85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150</v>
      </c>
      <c r="AT237" s="216" t="s">
        <v>124</v>
      </c>
      <c r="AU237" s="216" t="s">
        <v>82</v>
      </c>
      <c r="AY237" s="18" t="s">
        <v>121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80</v>
      </c>
      <c r="BK237" s="217">
        <f>ROUND(I237*H237,2)</f>
        <v>0</v>
      </c>
      <c r="BL237" s="18" t="s">
        <v>150</v>
      </c>
      <c r="BM237" s="216" t="s">
        <v>420</v>
      </c>
    </row>
    <row r="238" spans="1:47" s="2" customFormat="1" ht="12">
      <c r="A238" s="39"/>
      <c r="B238" s="40"/>
      <c r="C238" s="41"/>
      <c r="D238" s="218" t="s">
        <v>131</v>
      </c>
      <c r="E238" s="41"/>
      <c r="F238" s="219" t="s">
        <v>421</v>
      </c>
      <c r="G238" s="41"/>
      <c r="H238" s="41"/>
      <c r="I238" s="220"/>
      <c r="J238" s="41"/>
      <c r="K238" s="41"/>
      <c r="L238" s="45"/>
      <c r="M238" s="221"/>
      <c r="N238" s="22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131</v>
      </c>
      <c r="AU238" s="18" t="s">
        <v>82</v>
      </c>
    </row>
    <row r="239" spans="1:47" s="2" customFormat="1" ht="12">
      <c r="A239" s="39"/>
      <c r="B239" s="40"/>
      <c r="C239" s="41"/>
      <c r="D239" s="223" t="s">
        <v>133</v>
      </c>
      <c r="E239" s="41"/>
      <c r="F239" s="224" t="s">
        <v>422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133</v>
      </c>
      <c r="AU239" s="18" t="s">
        <v>82</v>
      </c>
    </row>
    <row r="240" spans="1:47" s="2" customFormat="1" ht="12">
      <c r="A240" s="39"/>
      <c r="B240" s="40"/>
      <c r="C240" s="41"/>
      <c r="D240" s="218" t="s">
        <v>135</v>
      </c>
      <c r="E240" s="41"/>
      <c r="F240" s="225" t="s">
        <v>398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135</v>
      </c>
      <c r="AU240" s="18" t="s">
        <v>82</v>
      </c>
    </row>
    <row r="241" spans="1:65" s="2" customFormat="1" ht="21.75" customHeight="1">
      <c r="A241" s="39"/>
      <c r="B241" s="40"/>
      <c r="C241" s="205" t="s">
        <v>423</v>
      </c>
      <c r="D241" s="205" t="s">
        <v>124</v>
      </c>
      <c r="E241" s="206" t="s">
        <v>424</v>
      </c>
      <c r="F241" s="207" t="s">
        <v>425</v>
      </c>
      <c r="G241" s="208" t="s">
        <v>196</v>
      </c>
      <c r="H241" s="209">
        <v>210</v>
      </c>
      <c r="I241" s="210"/>
      <c r="J241" s="211">
        <f>ROUND(I241*H241,2)</f>
        <v>0</v>
      </c>
      <c r="K241" s="207" t="s">
        <v>128</v>
      </c>
      <c r="L241" s="45"/>
      <c r="M241" s="212" t="s">
        <v>28</v>
      </c>
      <c r="N241" s="213" t="s">
        <v>43</v>
      </c>
      <c r="O241" s="85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150</v>
      </c>
      <c r="AT241" s="216" t="s">
        <v>124</v>
      </c>
      <c r="AU241" s="216" t="s">
        <v>82</v>
      </c>
      <c r="AY241" s="18" t="s">
        <v>121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80</v>
      </c>
      <c r="BK241" s="217">
        <f>ROUND(I241*H241,2)</f>
        <v>0</v>
      </c>
      <c r="BL241" s="18" t="s">
        <v>150</v>
      </c>
      <c r="BM241" s="216" t="s">
        <v>426</v>
      </c>
    </row>
    <row r="242" spans="1:47" s="2" customFormat="1" ht="12">
      <c r="A242" s="39"/>
      <c r="B242" s="40"/>
      <c r="C242" s="41"/>
      <c r="D242" s="218" t="s">
        <v>131</v>
      </c>
      <c r="E242" s="41"/>
      <c r="F242" s="219" t="s">
        <v>427</v>
      </c>
      <c r="G242" s="41"/>
      <c r="H242" s="41"/>
      <c r="I242" s="220"/>
      <c r="J242" s="41"/>
      <c r="K242" s="41"/>
      <c r="L242" s="45"/>
      <c r="M242" s="221"/>
      <c r="N242" s="222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131</v>
      </c>
      <c r="AU242" s="18" t="s">
        <v>82</v>
      </c>
    </row>
    <row r="243" spans="1:47" s="2" customFormat="1" ht="12">
      <c r="A243" s="39"/>
      <c r="B243" s="40"/>
      <c r="C243" s="41"/>
      <c r="D243" s="223" t="s">
        <v>133</v>
      </c>
      <c r="E243" s="41"/>
      <c r="F243" s="224" t="s">
        <v>428</v>
      </c>
      <c r="G243" s="41"/>
      <c r="H243" s="41"/>
      <c r="I243" s="220"/>
      <c r="J243" s="41"/>
      <c r="K243" s="41"/>
      <c r="L243" s="45"/>
      <c r="M243" s="221"/>
      <c r="N243" s="222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133</v>
      </c>
      <c r="AU243" s="18" t="s">
        <v>82</v>
      </c>
    </row>
    <row r="244" spans="1:47" s="2" customFormat="1" ht="12">
      <c r="A244" s="39"/>
      <c r="B244" s="40"/>
      <c r="C244" s="41"/>
      <c r="D244" s="218" t="s">
        <v>135</v>
      </c>
      <c r="E244" s="41"/>
      <c r="F244" s="225" t="s">
        <v>398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135</v>
      </c>
      <c r="AU244" s="18" t="s">
        <v>82</v>
      </c>
    </row>
    <row r="245" spans="1:65" s="2" customFormat="1" ht="21.75" customHeight="1">
      <c r="A245" s="39"/>
      <c r="B245" s="40"/>
      <c r="C245" s="205" t="s">
        <v>429</v>
      </c>
      <c r="D245" s="205" t="s">
        <v>124</v>
      </c>
      <c r="E245" s="206" t="s">
        <v>430</v>
      </c>
      <c r="F245" s="207" t="s">
        <v>431</v>
      </c>
      <c r="G245" s="208" t="s">
        <v>196</v>
      </c>
      <c r="H245" s="209">
        <v>157.4</v>
      </c>
      <c r="I245" s="210"/>
      <c r="J245" s="211">
        <f>ROUND(I245*H245,2)</f>
        <v>0</v>
      </c>
      <c r="K245" s="207" t="s">
        <v>128</v>
      </c>
      <c r="L245" s="45"/>
      <c r="M245" s="212" t="s">
        <v>28</v>
      </c>
      <c r="N245" s="213" t="s">
        <v>43</v>
      </c>
      <c r="O245" s="85"/>
      <c r="P245" s="214">
        <f>O245*H245</f>
        <v>0</v>
      </c>
      <c r="Q245" s="214">
        <v>0</v>
      </c>
      <c r="R245" s="214">
        <f>Q245*H245</f>
        <v>0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150</v>
      </c>
      <c r="AT245" s="216" t="s">
        <v>124</v>
      </c>
      <c r="AU245" s="216" t="s">
        <v>82</v>
      </c>
      <c r="AY245" s="18" t="s">
        <v>121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80</v>
      </c>
      <c r="BK245" s="217">
        <f>ROUND(I245*H245,2)</f>
        <v>0</v>
      </c>
      <c r="BL245" s="18" t="s">
        <v>150</v>
      </c>
      <c r="BM245" s="216" t="s">
        <v>432</v>
      </c>
    </row>
    <row r="246" spans="1:47" s="2" customFormat="1" ht="12">
      <c r="A246" s="39"/>
      <c r="B246" s="40"/>
      <c r="C246" s="41"/>
      <c r="D246" s="218" t="s">
        <v>131</v>
      </c>
      <c r="E246" s="41"/>
      <c r="F246" s="219" t="s">
        <v>433</v>
      </c>
      <c r="G246" s="41"/>
      <c r="H246" s="41"/>
      <c r="I246" s="220"/>
      <c r="J246" s="41"/>
      <c r="K246" s="41"/>
      <c r="L246" s="45"/>
      <c r="M246" s="221"/>
      <c r="N246" s="222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131</v>
      </c>
      <c r="AU246" s="18" t="s">
        <v>82</v>
      </c>
    </row>
    <row r="247" spans="1:47" s="2" customFormat="1" ht="12">
      <c r="A247" s="39"/>
      <c r="B247" s="40"/>
      <c r="C247" s="41"/>
      <c r="D247" s="223" t="s">
        <v>133</v>
      </c>
      <c r="E247" s="41"/>
      <c r="F247" s="224" t="s">
        <v>434</v>
      </c>
      <c r="G247" s="41"/>
      <c r="H247" s="41"/>
      <c r="I247" s="220"/>
      <c r="J247" s="41"/>
      <c r="K247" s="41"/>
      <c r="L247" s="45"/>
      <c r="M247" s="221"/>
      <c r="N247" s="222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133</v>
      </c>
      <c r="AU247" s="18" t="s">
        <v>82</v>
      </c>
    </row>
    <row r="248" spans="1:47" s="2" customFormat="1" ht="12">
      <c r="A248" s="39"/>
      <c r="B248" s="40"/>
      <c r="C248" s="41"/>
      <c r="D248" s="218" t="s">
        <v>135</v>
      </c>
      <c r="E248" s="41"/>
      <c r="F248" s="225" t="s">
        <v>398</v>
      </c>
      <c r="G248" s="41"/>
      <c r="H248" s="41"/>
      <c r="I248" s="220"/>
      <c r="J248" s="41"/>
      <c r="K248" s="41"/>
      <c r="L248" s="45"/>
      <c r="M248" s="221"/>
      <c r="N248" s="222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135</v>
      </c>
      <c r="AU248" s="18" t="s">
        <v>82</v>
      </c>
    </row>
    <row r="249" spans="1:65" s="2" customFormat="1" ht="16.5" customHeight="1">
      <c r="A249" s="39"/>
      <c r="B249" s="40"/>
      <c r="C249" s="205" t="s">
        <v>250</v>
      </c>
      <c r="D249" s="205" t="s">
        <v>124</v>
      </c>
      <c r="E249" s="206" t="s">
        <v>435</v>
      </c>
      <c r="F249" s="207" t="s">
        <v>436</v>
      </c>
      <c r="G249" s="208" t="s">
        <v>196</v>
      </c>
      <c r="H249" s="209">
        <v>14</v>
      </c>
      <c r="I249" s="210"/>
      <c r="J249" s="211">
        <f>ROUND(I249*H249,2)</f>
        <v>0</v>
      </c>
      <c r="K249" s="207" t="s">
        <v>128</v>
      </c>
      <c r="L249" s="45"/>
      <c r="M249" s="212" t="s">
        <v>28</v>
      </c>
      <c r="N249" s="213" t="s">
        <v>43</v>
      </c>
      <c r="O249" s="85"/>
      <c r="P249" s="214">
        <f>O249*H249</f>
        <v>0</v>
      </c>
      <c r="Q249" s="214">
        <v>0.19536</v>
      </c>
      <c r="R249" s="214">
        <f>Q249*H249</f>
        <v>2.73504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150</v>
      </c>
      <c r="AT249" s="216" t="s">
        <v>124</v>
      </c>
      <c r="AU249" s="216" t="s">
        <v>82</v>
      </c>
      <c r="AY249" s="18" t="s">
        <v>121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80</v>
      </c>
      <c r="BK249" s="217">
        <f>ROUND(I249*H249,2)</f>
        <v>0</v>
      </c>
      <c r="BL249" s="18" t="s">
        <v>150</v>
      </c>
      <c r="BM249" s="216" t="s">
        <v>437</v>
      </c>
    </row>
    <row r="250" spans="1:47" s="2" customFormat="1" ht="12">
      <c r="A250" s="39"/>
      <c r="B250" s="40"/>
      <c r="C250" s="41"/>
      <c r="D250" s="218" t="s">
        <v>131</v>
      </c>
      <c r="E250" s="41"/>
      <c r="F250" s="219" t="s">
        <v>438</v>
      </c>
      <c r="G250" s="41"/>
      <c r="H250" s="41"/>
      <c r="I250" s="220"/>
      <c r="J250" s="41"/>
      <c r="K250" s="41"/>
      <c r="L250" s="45"/>
      <c r="M250" s="221"/>
      <c r="N250" s="222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131</v>
      </c>
      <c r="AU250" s="18" t="s">
        <v>82</v>
      </c>
    </row>
    <row r="251" spans="1:47" s="2" customFormat="1" ht="12">
      <c r="A251" s="39"/>
      <c r="B251" s="40"/>
      <c r="C251" s="41"/>
      <c r="D251" s="223" t="s">
        <v>133</v>
      </c>
      <c r="E251" s="41"/>
      <c r="F251" s="224" t="s">
        <v>439</v>
      </c>
      <c r="G251" s="41"/>
      <c r="H251" s="41"/>
      <c r="I251" s="220"/>
      <c r="J251" s="41"/>
      <c r="K251" s="41"/>
      <c r="L251" s="45"/>
      <c r="M251" s="221"/>
      <c r="N251" s="222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133</v>
      </c>
      <c r="AU251" s="18" t="s">
        <v>82</v>
      </c>
    </row>
    <row r="252" spans="1:47" s="2" customFormat="1" ht="12">
      <c r="A252" s="39"/>
      <c r="B252" s="40"/>
      <c r="C252" s="41"/>
      <c r="D252" s="218" t="s">
        <v>135</v>
      </c>
      <c r="E252" s="41"/>
      <c r="F252" s="225" t="s">
        <v>440</v>
      </c>
      <c r="G252" s="41"/>
      <c r="H252" s="41"/>
      <c r="I252" s="220"/>
      <c r="J252" s="41"/>
      <c r="K252" s="41"/>
      <c r="L252" s="45"/>
      <c r="M252" s="221"/>
      <c r="N252" s="22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135</v>
      </c>
      <c r="AU252" s="18" t="s">
        <v>82</v>
      </c>
    </row>
    <row r="253" spans="1:65" s="2" customFormat="1" ht="16.5" customHeight="1">
      <c r="A253" s="39"/>
      <c r="B253" s="40"/>
      <c r="C253" s="262" t="s">
        <v>441</v>
      </c>
      <c r="D253" s="262" t="s">
        <v>339</v>
      </c>
      <c r="E253" s="263" t="s">
        <v>442</v>
      </c>
      <c r="F253" s="264" t="s">
        <v>443</v>
      </c>
      <c r="G253" s="265" t="s">
        <v>196</v>
      </c>
      <c r="H253" s="266">
        <v>13.525</v>
      </c>
      <c r="I253" s="267"/>
      <c r="J253" s="268">
        <f>ROUND(I253*H253,2)</f>
        <v>0</v>
      </c>
      <c r="K253" s="264" t="s">
        <v>128</v>
      </c>
      <c r="L253" s="269"/>
      <c r="M253" s="270" t="s">
        <v>28</v>
      </c>
      <c r="N253" s="271" t="s">
        <v>43</v>
      </c>
      <c r="O253" s="85"/>
      <c r="P253" s="214">
        <f>O253*H253</f>
        <v>0</v>
      </c>
      <c r="Q253" s="214">
        <v>0.228</v>
      </c>
      <c r="R253" s="214">
        <f>Q253*H253</f>
        <v>3.0837000000000003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175</v>
      </c>
      <c r="AT253" s="216" t="s">
        <v>339</v>
      </c>
      <c r="AU253" s="216" t="s">
        <v>82</v>
      </c>
      <c r="AY253" s="18" t="s">
        <v>121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80</v>
      </c>
      <c r="BK253" s="217">
        <f>ROUND(I253*H253,2)</f>
        <v>0</v>
      </c>
      <c r="BL253" s="18" t="s">
        <v>150</v>
      </c>
      <c r="BM253" s="216" t="s">
        <v>444</v>
      </c>
    </row>
    <row r="254" spans="1:47" s="2" customFormat="1" ht="12">
      <c r="A254" s="39"/>
      <c r="B254" s="40"/>
      <c r="C254" s="41"/>
      <c r="D254" s="218" t="s">
        <v>131</v>
      </c>
      <c r="E254" s="41"/>
      <c r="F254" s="219" t="s">
        <v>443</v>
      </c>
      <c r="G254" s="41"/>
      <c r="H254" s="41"/>
      <c r="I254" s="220"/>
      <c r="J254" s="41"/>
      <c r="K254" s="41"/>
      <c r="L254" s="45"/>
      <c r="M254" s="221"/>
      <c r="N254" s="222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131</v>
      </c>
      <c r="AU254" s="18" t="s">
        <v>82</v>
      </c>
    </row>
    <row r="255" spans="1:47" s="2" customFormat="1" ht="12">
      <c r="A255" s="39"/>
      <c r="B255" s="40"/>
      <c r="C255" s="41"/>
      <c r="D255" s="218" t="s">
        <v>135</v>
      </c>
      <c r="E255" s="41"/>
      <c r="F255" s="225" t="s">
        <v>445</v>
      </c>
      <c r="G255" s="41"/>
      <c r="H255" s="41"/>
      <c r="I255" s="220"/>
      <c r="J255" s="41"/>
      <c r="K255" s="41"/>
      <c r="L255" s="45"/>
      <c r="M255" s="221"/>
      <c r="N255" s="222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135</v>
      </c>
      <c r="AU255" s="18" t="s">
        <v>82</v>
      </c>
    </row>
    <row r="256" spans="1:51" s="14" customFormat="1" ht="12">
      <c r="A256" s="14"/>
      <c r="B256" s="240"/>
      <c r="C256" s="241"/>
      <c r="D256" s="218" t="s">
        <v>246</v>
      </c>
      <c r="E256" s="242" t="s">
        <v>28</v>
      </c>
      <c r="F256" s="243" t="s">
        <v>446</v>
      </c>
      <c r="G256" s="241"/>
      <c r="H256" s="244">
        <v>13.26</v>
      </c>
      <c r="I256" s="245"/>
      <c r="J256" s="241"/>
      <c r="K256" s="241"/>
      <c r="L256" s="246"/>
      <c r="M256" s="247"/>
      <c r="N256" s="248"/>
      <c r="O256" s="248"/>
      <c r="P256" s="248"/>
      <c r="Q256" s="248"/>
      <c r="R256" s="248"/>
      <c r="S256" s="248"/>
      <c r="T256" s="24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0" t="s">
        <v>246</v>
      </c>
      <c r="AU256" s="250" t="s">
        <v>82</v>
      </c>
      <c r="AV256" s="14" t="s">
        <v>82</v>
      </c>
      <c r="AW256" s="14" t="s">
        <v>34</v>
      </c>
      <c r="AX256" s="14" t="s">
        <v>80</v>
      </c>
      <c r="AY256" s="250" t="s">
        <v>121</v>
      </c>
    </row>
    <row r="257" spans="1:51" s="14" customFormat="1" ht="12">
      <c r="A257" s="14"/>
      <c r="B257" s="240"/>
      <c r="C257" s="241"/>
      <c r="D257" s="218" t="s">
        <v>246</v>
      </c>
      <c r="E257" s="241"/>
      <c r="F257" s="243" t="s">
        <v>447</v>
      </c>
      <c r="G257" s="241"/>
      <c r="H257" s="244">
        <v>13.525</v>
      </c>
      <c r="I257" s="245"/>
      <c r="J257" s="241"/>
      <c r="K257" s="241"/>
      <c r="L257" s="246"/>
      <c r="M257" s="247"/>
      <c r="N257" s="248"/>
      <c r="O257" s="248"/>
      <c r="P257" s="248"/>
      <c r="Q257" s="248"/>
      <c r="R257" s="248"/>
      <c r="S257" s="248"/>
      <c r="T257" s="24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0" t="s">
        <v>246</v>
      </c>
      <c r="AU257" s="250" t="s">
        <v>82</v>
      </c>
      <c r="AV257" s="14" t="s">
        <v>82</v>
      </c>
      <c r="AW257" s="14" t="s">
        <v>4</v>
      </c>
      <c r="AX257" s="14" t="s">
        <v>80</v>
      </c>
      <c r="AY257" s="250" t="s">
        <v>121</v>
      </c>
    </row>
    <row r="258" spans="1:65" s="2" customFormat="1" ht="16.5" customHeight="1">
      <c r="A258" s="39"/>
      <c r="B258" s="40"/>
      <c r="C258" s="205" t="s">
        <v>448</v>
      </c>
      <c r="D258" s="205" t="s">
        <v>124</v>
      </c>
      <c r="E258" s="206" t="s">
        <v>449</v>
      </c>
      <c r="F258" s="207" t="s">
        <v>450</v>
      </c>
      <c r="G258" s="208" t="s">
        <v>196</v>
      </c>
      <c r="H258" s="209">
        <v>82</v>
      </c>
      <c r="I258" s="210"/>
      <c r="J258" s="211">
        <f>ROUND(I258*H258,2)</f>
        <v>0</v>
      </c>
      <c r="K258" s="207" t="s">
        <v>128</v>
      </c>
      <c r="L258" s="45"/>
      <c r="M258" s="212" t="s">
        <v>28</v>
      </c>
      <c r="N258" s="213" t="s">
        <v>43</v>
      </c>
      <c r="O258" s="85"/>
      <c r="P258" s="214">
        <f>O258*H258</f>
        <v>0</v>
      </c>
      <c r="Q258" s="214">
        <v>0.08922</v>
      </c>
      <c r="R258" s="214">
        <f>Q258*H258</f>
        <v>7.316039999999999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150</v>
      </c>
      <c r="AT258" s="216" t="s">
        <v>124</v>
      </c>
      <c r="AU258" s="216" t="s">
        <v>82</v>
      </c>
      <c r="AY258" s="18" t="s">
        <v>121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80</v>
      </c>
      <c r="BK258" s="217">
        <f>ROUND(I258*H258,2)</f>
        <v>0</v>
      </c>
      <c r="BL258" s="18" t="s">
        <v>150</v>
      </c>
      <c r="BM258" s="216" t="s">
        <v>451</v>
      </c>
    </row>
    <row r="259" spans="1:47" s="2" customFormat="1" ht="12">
      <c r="A259" s="39"/>
      <c r="B259" s="40"/>
      <c r="C259" s="41"/>
      <c r="D259" s="218" t="s">
        <v>131</v>
      </c>
      <c r="E259" s="41"/>
      <c r="F259" s="219" t="s">
        <v>452</v>
      </c>
      <c r="G259" s="41"/>
      <c r="H259" s="41"/>
      <c r="I259" s="220"/>
      <c r="J259" s="41"/>
      <c r="K259" s="41"/>
      <c r="L259" s="45"/>
      <c r="M259" s="221"/>
      <c r="N259" s="222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131</v>
      </c>
      <c r="AU259" s="18" t="s">
        <v>82</v>
      </c>
    </row>
    <row r="260" spans="1:47" s="2" customFormat="1" ht="12">
      <c r="A260" s="39"/>
      <c r="B260" s="40"/>
      <c r="C260" s="41"/>
      <c r="D260" s="223" t="s">
        <v>133</v>
      </c>
      <c r="E260" s="41"/>
      <c r="F260" s="224" t="s">
        <v>453</v>
      </c>
      <c r="G260" s="41"/>
      <c r="H260" s="41"/>
      <c r="I260" s="220"/>
      <c r="J260" s="41"/>
      <c r="K260" s="41"/>
      <c r="L260" s="45"/>
      <c r="M260" s="221"/>
      <c r="N260" s="222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133</v>
      </c>
      <c r="AU260" s="18" t="s">
        <v>82</v>
      </c>
    </row>
    <row r="261" spans="1:47" s="2" customFormat="1" ht="12">
      <c r="A261" s="39"/>
      <c r="B261" s="40"/>
      <c r="C261" s="41"/>
      <c r="D261" s="218" t="s">
        <v>135</v>
      </c>
      <c r="E261" s="41"/>
      <c r="F261" s="225" t="s">
        <v>454</v>
      </c>
      <c r="G261" s="41"/>
      <c r="H261" s="41"/>
      <c r="I261" s="220"/>
      <c r="J261" s="41"/>
      <c r="K261" s="41"/>
      <c r="L261" s="45"/>
      <c r="M261" s="221"/>
      <c r="N261" s="222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135</v>
      </c>
      <c r="AU261" s="18" t="s">
        <v>82</v>
      </c>
    </row>
    <row r="262" spans="1:65" s="2" customFormat="1" ht="16.5" customHeight="1">
      <c r="A262" s="39"/>
      <c r="B262" s="40"/>
      <c r="C262" s="262" t="s">
        <v>455</v>
      </c>
      <c r="D262" s="262" t="s">
        <v>339</v>
      </c>
      <c r="E262" s="263" t="s">
        <v>456</v>
      </c>
      <c r="F262" s="264" t="s">
        <v>457</v>
      </c>
      <c r="G262" s="265" t="s">
        <v>196</v>
      </c>
      <c r="H262" s="266">
        <v>38.872</v>
      </c>
      <c r="I262" s="267"/>
      <c r="J262" s="268">
        <f>ROUND(I262*H262,2)</f>
        <v>0</v>
      </c>
      <c r="K262" s="264" t="s">
        <v>128</v>
      </c>
      <c r="L262" s="269"/>
      <c r="M262" s="270" t="s">
        <v>28</v>
      </c>
      <c r="N262" s="271" t="s">
        <v>43</v>
      </c>
      <c r="O262" s="85"/>
      <c r="P262" s="214">
        <f>O262*H262</f>
        <v>0</v>
      </c>
      <c r="Q262" s="214">
        <v>0.113</v>
      </c>
      <c r="R262" s="214">
        <f>Q262*H262</f>
        <v>4.392536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175</v>
      </c>
      <c r="AT262" s="216" t="s">
        <v>339</v>
      </c>
      <c r="AU262" s="216" t="s">
        <v>82</v>
      </c>
      <c r="AY262" s="18" t="s">
        <v>121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80</v>
      </c>
      <c r="BK262" s="217">
        <f>ROUND(I262*H262,2)</f>
        <v>0</v>
      </c>
      <c r="BL262" s="18" t="s">
        <v>150</v>
      </c>
      <c r="BM262" s="216" t="s">
        <v>458</v>
      </c>
    </row>
    <row r="263" spans="1:47" s="2" customFormat="1" ht="12">
      <c r="A263" s="39"/>
      <c r="B263" s="40"/>
      <c r="C263" s="41"/>
      <c r="D263" s="218" t="s">
        <v>131</v>
      </c>
      <c r="E263" s="41"/>
      <c r="F263" s="219" t="s">
        <v>457</v>
      </c>
      <c r="G263" s="41"/>
      <c r="H263" s="41"/>
      <c r="I263" s="220"/>
      <c r="J263" s="41"/>
      <c r="K263" s="41"/>
      <c r="L263" s="45"/>
      <c r="M263" s="221"/>
      <c r="N263" s="222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131</v>
      </c>
      <c r="AU263" s="18" t="s">
        <v>82</v>
      </c>
    </row>
    <row r="264" spans="1:47" s="2" customFormat="1" ht="12">
      <c r="A264" s="39"/>
      <c r="B264" s="40"/>
      <c r="C264" s="41"/>
      <c r="D264" s="218" t="s">
        <v>135</v>
      </c>
      <c r="E264" s="41"/>
      <c r="F264" s="225" t="s">
        <v>459</v>
      </c>
      <c r="G264" s="41"/>
      <c r="H264" s="41"/>
      <c r="I264" s="220"/>
      <c r="J264" s="41"/>
      <c r="K264" s="41"/>
      <c r="L264" s="45"/>
      <c r="M264" s="221"/>
      <c r="N264" s="222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135</v>
      </c>
      <c r="AU264" s="18" t="s">
        <v>82</v>
      </c>
    </row>
    <row r="265" spans="1:51" s="14" customFormat="1" ht="12">
      <c r="A265" s="14"/>
      <c r="B265" s="240"/>
      <c r="C265" s="241"/>
      <c r="D265" s="218" t="s">
        <v>246</v>
      </c>
      <c r="E265" s="242" t="s">
        <v>28</v>
      </c>
      <c r="F265" s="243" t="s">
        <v>460</v>
      </c>
      <c r="G265" s="241"/>
      <c r="H265" s="244">
        <v>37.74</v>
      </c>
      <c r="I265" s="245"/>
      <c r="J265" s="241"/>
      <c r="K265" s="241"/>
      <c r="L265" s="246"/>
      <c r="M265" s="247"/>
      <c r="N265" s="248"/>
      <c r="O265" s="248"/>
      <c r="P265" s="248"/>
      <c r="Q265" s="248"/>
      <c r="R265" s="248"/>
      <c r="S265" s="248"/>
      <c r="T265" s="24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0" t="s">
        <v>246</v>
      </c>
      <c r="AU265" s="250" t="s">
        <v>82</v>
      </c>
      <c r="AV265" s="14" t="s">
        <v>82</v>
      </c>
      <c r="AW265" s="14" t="s">
        <v>34</v>
      </c>
      <c r="AX265" s="14" t="s">
        <v>72</v>
      </c>
      <c r="AY265" s="250" t="s">
        <v>121</v>
      </c>
    </row>
    <row r="266" spans="1:51" s="15" customFormat="1" ht="12">
      <c r="A266" s="15"/>
      <c r="B266" s="251"/>
      <c r="C266" s="252"/>
      <c r="D266" s="218" t="s">
        <v>246</v>
      </c>
      <c r="E266" s="253" t="s">
        <v>28</v>
      </c>
      <c r="F266" s="254" t="s">
        <v>251</v>
      </c>
      <c r="G266" s="252"/>
      <c r="H266" s="255">
        <v>37.74</v>
      </c>
      <c r="I266" s="256"/>
      <c r="J266" s="252"/>
      <c r="K266" s="252"/>
      <c r="L266" s="257"/>
      <c r="M266" s="258"/>
      <c r="N266" s="259"/>
      <c r="O266" s="259"/>
      <c r="P266" s="259"/>
      <c r="Q266" s="259"/>
      <c r="R266" s="259"/>
      <c r="S266" s="259"/>
      <c r="T266" s="260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1" t="s">
        <v>246</v>
      </c>
      <c r="AU266" s="261" t="s">
        <v>82</v>
      </c>
      <c r="AV266" s="15" t="s">
        <v>150</v>
      </c>
      <c r="AW266" s="15" t="s">
        <v>34</v>
      </c>
      <c r="AX266" s="15" t="s">
        <v>80</v>
      </c>
      <c r="AY266" s="261" t="s">
        <v>121</v>
      </c>
    </row>
    <row r="267" spans="1:51" s="14" customFormat="1" ht="12">
      <c r="A267" s="14"/>
      <c r="B267" s="240"/>
      <c r="C267" s="241"/>
      <c r="D267" s="218" t="s">
        <v>246</v>
      </c>
      <c r="E267" s="241"/>
      <c r="F267" s="243" t="s">
        <v>461</v>
      </c>
      <c r="G267" s="241"/>
      <c r="H267" s="244">
        <v>38.872</v>
      </c>
      <c r="I267" s="245"/>
      <c r="J267" s="241"/>
      <c r="K267" s="241"/>
      <c r="L267" s="246"/>
      <c r="M267" s="247"/>
      <c r="N267" s="248"/>
      <c r="O267" s="248"/>
      <c r="P267" s="248"/>
      <c r="Q267" s="248"/>
      <c r="R267" s="248"/>
      <c r="S267" s="248"/>
      <c r="T267" s="24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0" t="s">
        <v>246</v>
      </c>
      <c r="AU267" s="250" t="s">
        <v>82</v>
      </c>
      <c r="AV267" s="14" t="s">
        <v>82</v>
      </c>
      <c r="AW267" s="14" t="s">
        <v>4</v>
      </c>
      <c r="AX267" s="14" t="s">
        <v>80</v>
      </c>
      <c r="AY267" s="250" t="s">
        <v>121</v>
      </c>
    </row>
    <row r="268" spans="1:65" s="2" customFormat="1" ht="16.5" customHeight="1">
      <c r="A268" s="39"/>
      <c r="B268" s="40"/>
      <c r="C268" s="205" t="s">
        <v>462</v>
      </c>
      <c r="D268" s="205" t="s">
        <v>124</v>
      </c>
      <c r="E268" s="206" t="s">
        <v>463</v>
      </c>
      <c r="F268" s="207" t="s">
        <v>464</v>
      </c>
      <c r="G268" s="208" t="s">
        <v>196</v>
      </c>
      <c r="H268" s="209">
        <v>1.5</v>
      </c>
      <c r="I268" s="210"/>
      <c r="J268" s="211">
        <f>ROUND(I268*H268,2)</f>
        <v>0</v>
      </c>
      <c r="K268" s="207" t="s">
        <v>128</v>
      </c>
      <c r="L268" s="45"/>
      <c r="M268" s="212" t="s">
        <v>28</v>
      </c>
      <c r="N268" s="213" t="s">
        <v>43</v>
      </c>
      <c r="O268" s="85"/>
      <c r="P268" s="214">
        <f>O268*H268</f>
        <v>0</v>
      </c>
      <c r="Q268" s="214">
        <v>0.11162</v>
      </c>
      <c r="R268" s="214">
        <f>Q268*H268</f>
        <v>0.16743</v>
      </c>
      <c r="S268" s="214">
        <v>0</v>
      </c>
      <c r="T268" s="21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6" t="s">
        <v>150</v>
      </c>
      <c r="AT268" s="216" t="s">
        <v>124</v>
      </c>
      <c r="AU268" s="216" t="s">
        <v>82</v>
      </c>
      <c r="AY268" s="18" t="s">
        <v>121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8" t="s">
        <v>80</v>
      </c>
      <c r="BK268" s="217">
        <f>ROUND(I268*H268,2)</f>
        <v>0</v>
      </c>
      <c r="BL268" s="18" t="s">
        <v>150</v>
      </c>
      <c r="BM268" s="216" t="s">
        <v>465</v>
      </c>
    </row>
    <row r="269" spans="1:47" s="2" customFormat="1" ht="12">
      <c r="A269" s="39"/>
      <c r="B269" s="40"/>
      <c r="C269" s="41"/>
      <c r="D269" s="218" t="s">
        <v>131</v>
      </c>
      <c r="E269" s="41"/>
      <c r="F269" s="219" t="s">
        <v>466</v>
      </c>
      <c r="G269" s="41"/>
      <c r="H269" s="41"/>
      <c r="I269" s="220"/>
      <c r="J269" s="41"/>
      <c r="K269" s="41"/>
      <c r="L269" s="45"/>
      <c r="M269" s="221"/>
      <c r="N269" s="222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131</v>
      </c>
      <c r="AU269" s="18" t="s">
        <v>82</v>
      </c>
    </row>
    <row r="270" spans="1:47" s="2" customFormat="1" ht="12">
      <c r="A270" s="39"/>
      <c r="B270" s="40"/>
      <c r="C270" s="41"/>
      <c r="D270" s="223" t="s">
        <v>133</v>
      </c>
      <c r="E270" s="41"/>
      <c r="F270" s="224" t="s">
        <v>467</v>
      </c>
      <c r="G270" s="41"/>
      <c r="H270" s="41"/>
      <c r="I270" s="220"/>
      <c r="J270" s="41"/>
      <c r="K270" s="41"/>
      <c r="L270" s="45"/>
      <c r="M270" s="221"/>
      <c r="N270" s="222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133</v>
      </c>
      <c r="AU270" s="18" t="s">
        <v>82</v>
      </c>
    </row>
    <row r="271" spans="1:47" s="2" customFormat="1" ht="12">
      <c r="A271" s="39"/>
      <c r="B271" s="40"/>
      <c r="C271" s="41"/>
      <c r="D271" s="218" t="s">
        <v>135</v>
      </c>
      <c r="E271" s="41"/>
      <c r="F271" s="225" t="s">
        <v>468</v>
      </c>
      <c r="G271" s="41"/>
      <c r="H271" s="41"/>
      <c r="I271" s="220"/>
      <c r="J271" s="41"/>
      <c r="K271" s="41"/>
      <c r="L271" s="45"/>
      <c r="M271" s="221"/>
      <c r="N271" s="222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135</v>
      </c>
      <c r="AU271" s="18" t="s">
        <v>82</v>
      </c>
    </row>
    <row r="272" spans="1:63" s="12" customFormat="1" ht="22.8" customHeight="1">
      <c r="A272" s="12"/>
      <c r="B272" s="189"/>
      <c r="C272" s="190"/>
      <c r="D272" s="191" t="s">
        <v>71</v>
      </c>
      <c r="E272" s="203" t="s">
        <v>239</v>
      </c>
      <c r="F272" s="203" t="s">
        <v>469</v>
      </c>
      <c r="G272" s="190"/>
      <c r="H272" s="190"/>
      <c r="I272" s="193"/>
      <c r="J272" s="204">
        <f>BK272</f>
        <v>0</v>
      </c>
      <c r="K272" s="190"/>
      <c r="L272" s="195"/>
      <c r="M272" s="196"/>
      <c r="N272" s="197"/>
      <c r="O272" s="197"/>
      <c r="P272" s="198">
        <f>SUM(P273:P497)</f>
        <v>0</v>
      </c>
      <c r="Q272" s="197"/>
      <c r="R272" s="198">
        <f>SUM(R273:R497)</f>
        <v>101.96798092</v>
      </c>
      <c r="S272" s="197"/>
      <c r="T272" s="199">
        <f>SUM(T273:T497)</f>
        <v>4.0280000000000005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0" t="s">
        <v>80</v>
      </c>
      <c r="AT272" s="201" t="s">
        <v>71</v>
      </c>
      <c r="AU272" s="201" t="s">
        <v>80</v>
      </c>
      <c r="AY272" s="200" t="s">
        <v>121</v>
      </c>
      <c r="BK272" s="202">
        <f>SUM(BK273:BK497)</f>
        <v>0</v>
      </c>
    </row>
    <row r="273" spans="1:65" s="2" customFormat="1" ht="16.5" customHeight="1">
      <c r="A273" s="39"/>
      <c r="B273" s="40"/>
      <c r="C273" s="205" t="s">
        <v>470</v>
      </c>
      <c r="D273" s="205" t="s">
        <v>124</v>
      </c>
      <c r="E273" s="206" t="s">
        <v>471</v>
      </c>
      <c r="F273" s="207" t="s">
        <v>472</v>
      </c>
      <c r="G273" s="208" t="s">
        <v>242</v>
      </c>
      <c r="H273" s="209">
        <v>23.5</v>
      </c>
      <c r="I273" s="210"/>
      <c r="J273" s="211">
        <f>ROUND(I273*H273,2)</f>
        <v>0</v>
      </c>
      <c r="K273" s="207" t="s">
        <v>28</v>
      </c>
      <c r="L273" s="45"/>
      <c r="M273" s="212" t="s">
        <v>28</v>
      </c>
      <c r="N273" s="213" t="s">
        <v>43</v>
      </c>
      <c r="O273" s="85"/>
      <c r="P273" s="214">
        <f>O273*H273</f>
        <v>0</v>
      </c>
      <c r="Q273" s="214">
        <v>0.56532</v>
      </c>
      <c r="R273" s="214">
        <f>Q273*H273</f>
        <v>13.285020000000001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150</v>
      </c>
      <c r="AT273" s="216" t="s">
        <v>124</v>
      </c>
      <c r="AU273" s="216" t="s">
        <v>82</v>
      </c>
      <c r="AY273" s="18" t="s">
        <v>121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80</v>
      </c>
      <c r="BK273" s="217">
        <f>ROUND(I273*H273,2)</f>
        <v>0</v>
      </c>
      <c r="BL273" s="18" t="s">
        <v>150</v>
      </c>
      <c r="BM273" s="216" t="s">
        <v>473</v>
      </c>
    </row>
    <row r="274" spans="1:47" s="2" customFormat="1" ht="12">
      <c r="A274" s="39"/>
      <c r="B274" s="40"/>
      <c r="C274" s="41"/>
      <c r="D274" s="218" t="s">
        <v>131</v>
      </c>
      <c r="E274" s="41"/>
      <c r="F274" s="219" t="s">
        <v>474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131</v>
      </c>
      <c r="AU274" s="18" t="s">
        <v>82</v>
      </c>
    </row>
    <row r="275" spans="1:47" s="2" customFormat="1" ht="12">
      <c r="A275" s="39"/>
      <c r="B275" s="40"/>
      <c r="C275" s="41"/>
      <c r="D275" s="218" t="s">
        <v>135</v>
      </c>
      <c r="E275" s="41"/>
      <c r="F275" s="225" t="s">
        <v>475</v>
      </c>
      <c r="G275" s="41"/>
      <c r="H275" s="41"/>
      <c r="I275" s="220"/>
      <c r="J275" s="41"/>
      <c r="K275" s="41"/>
      <c r="L275" s="45"/>
      <c r="M275" s="221"/>
      <c r="N275" s="222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135</v>
      </c>
      <c r="AU275" s="18" t="s">
        <v>82</v>
      </c>
    </row>
    <row r="276" spans="1:65" s="2" customFormat="1" ht="16.5" customHeight="1">
      <c r="A276" s="39"/>
      <c r="B276" s="40"/>
      <c r="C276" s="205" t="s">
        <v>476</v>
      </c>
      <c r="D276" s="205" t="s">
        <v>124</v>
      </c>
      <c r="E276" s="206" t="s">
        <v>477</v>
      </c>
      <c r="F276" s="207" t="s">
        <v>478</v>
      </c>
      <c r="G276" s="208" t="s">
        <v>359</v>
      </c>
      <c r="H276" s="209">
        <v>9</v>
      </c>
      <c r="I276" s="210"/>
      <c r="J276" s="211">
        <f>ROUND(I276*H276,2)</f>
        <v>0</v>
      </c>
      <c r="K276" s="207" t="s">
        <v>128</v>
      </c>
      <c r="L276" s="45"/>
      <c r="M276" s="212" t="s">
        <v>28</v>
      </c>
      <c r="N276" s="213" t="s">
        <v>43</v>
      </c>
      <c r="O276" s="85"/>
      <c r="P276" s="214">
        <f>O276*H276</f>
        <v>0</v>
      </c>
      <c r="Q276" s="214">
        <v>3E-05</v>
      </c>
      <c r="R276" s="214">
        <f>Q276*H276</f>
        <v>0.00027</v>
      </c>
      <c r="S276" s="214">
        <v>0</v>
      </c>
      <c r="T276" s="21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150</v>
      </c>
      <c r="AT276" s="216" t="s">
        <v>124</v>
      </c>
      <c r="AU276" s="216" t="s">
        <v>82</v>
      </c>
      <c r="AY276" s="18" t="s">
        <v>121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80</v>
      </c>
      <c r="BK276" s="217">
        <f>ROUND(I276*H276,2)</f>
        <v>0</v>
      </c>
      <c r="BL276" s="18" t="s">
        <v>150</v>
      </c>
      <c r="BM276" s="216" t="s">
        <v>479</v>
      </c>
    </row>
    <row r="277" spans="1:47" s="2" customFormat="1" ht="12">
      <c r="A277" s="39"/>
      <c r="B277" s="40"/>
      <c r="C277" s="41"/>
      <c r="D277" s="218" t="s">
        <v>131</v>
      </c>
      <c r="E277" s="41"/>
      <c r="F277" s="219" t="s">
        <v>480</v>
      </c>
      <c r="G277" s="41"/>
      <c r="H277" s="41"/>
      <c r="I277" s="220"/>
      <c r="J277" s="41"/>
      <c r="K277" s="41"/>
      <c r="L277" s="45"/>
      <c r="M277" s="221"/>
      <c r="N277" s="222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131</v>
      </c>
      <c r="AU277" s="18" t="s">
        <v>82</v>
      </c>
    </row>
    <row r="278" spans="1:47" s="2" customFormat="1" ht="12">
      <c r="A278" s="39"/>
      <c r="B278" s="40"/>
      <c r="C278" s="41"/>
      <c r="D278" s="223" t="s">
        <v>133</v>
      </c>
      <c r="E278" s="41"/>
      <c r="F278" s="224" t="s">
        <v>481</v>
      </c>
      <c r="G278" s="41"/>
      <c r="H278" s="41"/>
      <c r="I278" s="220"/>
      <c r="J278" s="41"/>
      <c r="K278" s="41"/>
      <c r="L278" s="45"/>
      <c r="M278" s="221"/>
      <c r="N278" s="222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133</v>
      </c>
      <c r="AU278" s="18" t="s">
        <v>82</v>
      </c>
    </row>
    <row r="279" spans="1:47" s="2" customFormat="1" ht="12">
      <c r="A279" s="39"/>
      <c r="B279" s="40"/>
      <c r="C279" s="41"/>
      <c r="D279" s="218" t="s">
        <v>135</v>
      </c>
      <c r="E279" s="41"/>
      <c r="F279" s="225" t="s">
        <v>482</v>
      </c>
      <c r="G279" s="41"/>
      <c r="H279" s="41"/>
      <c r="I279" s="220"/>
      <c r="J279" s="41"/>
      <c r="K279" s="41"/>
      <c r="L279" s="45"/>
      <c r="M279" s="221"/>
      <c r="N279" s="222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135</v>
      </c>
      <c r="AU279" s="18" t="s">
        <v>82</v>
      </c>
    </row>
    <row r="280" spans="1:65" s="2" customFormat="1" ht="16.5" customHeight="1">
      <c r="A280" s="39"/>
      <c r="B280" s="40"/>
      <c r="C280" s="262" t="s">
        <v>483</v>
      </c>
      <c r="D280" s="262" t="s">
        <v>339</v>
      </c>
      <c r="E280" s="263" t="s">
        <v>484</v>
      </c>
      <c r="F280" s="264" t="s">
        <v>485</v>
      </c>
      <c r="G280" s="265" t="s">
        <v>359</v>
      </c>
      <c r="H280" s="266">
        <v>9</v>
      </c>
      <c r="I280" s="267"/>
      <c r="J280" s="268">
        <f>ROUND(I280*H280,2)</f>
        <v>0</v>
      </c>
      <c r="K280" s="264" t="s">
        <v>128</v>
      </c>
      <c r="L280" s="269"/>
      <c r="M280" s="270" t="s">
        <v>28</v>
      </c>
      <c r="N280" s="271" t="s">
        <v>43</v>
      </c>
      <c r="O280" s="85"/>
      <c r="P280" s="214">
        <f>O280*H280</f>
        <v>0</v>
      </c>
      <c r="Q280" s="214">
        <v>0.0018</v>
      </c>
      <c r="R280" s="214">
        <f>Q280*H280</f>
        <v>0.0162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175</v>
      </c>
      <c r="AT280" s="216" t="s">
        <v>339</v>
      </c>
      <c r="AU280" s="216" t="s">
        <v>82</v>
      </c>
      <c r="AY280" s="18" t="s">
        <v>121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80</v>
      </c>
      <c r="BK280" s="217">
        <f>ROUND(I280*H280,2)</f>
        <v>0</v>
      </c>
      <c r="BL280" s="18" t="s">
        <v>150</v>
      </c>
      <c r="BM280" s="216" t="s">
        <v>486</v>
      </c>
    </row>
    <row r="281" spans="1:47" s="2" customFormat="1" ht="12">
      <c r="A281" s="39"/>
      <c r="B281" s="40"/>
      <c r="C281" s="41"/>
      <c r="D281" s="218" t="s">
        <v>131</v>
      </c>
      <c r="E281" s="41"/>
      <c r="F281" s="219" t="s">
        <v>485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131</v>
      </c>
      <c r="AU281" s="18" t="s">
        <v>82</v>
      </c>
    </row>
    <row r="282" spans="1:65" s="2" customFormat="1" ht="16.5" customHeight="1">
      <c r="A282" s="39"/>
      <c r="B282" s="40"/>
      <c r="C282" s="205" t="s">
        <v>487</v>
      </c>
      <c r="D282" s="205" t="s">
        <v>124</v>
      </c>
      <c r="E282" s="206" t="s">
        <v>488</v>
      </c>
      <c r="F282" s="207" t="s">
        <v>489</v>
      </c>
      <c r="G282" s="208" t="s">
        <v>359</v>
      </c>
      <c r="H282" s="209">
        <v>12</v>
      </c>
      <c r="I282" s="210"/>
      <c r="J282" s="211">
        <f>ROUND(I282*H282,2)</f>
        <v>0</v>
      </c>
      <c r="K282" s="207" t="s">
        <v>128</v>
      </c>
      <c r="L282" s="45"/>
      <c r="M282" s="212" t="s">
        <v>28</v>
      </c>
      <c r="N282" s="213" t="s">
        <v>43</v>
      </c>
      <c r="O282" s="85"/>
      <c r="P282" s="214">
        <f>O282*H282</f>
        <v>0</v>
      </c>
      <c r="Q282" s="214">
        <v>0.0007</v>
      </c>
      <c r="R282" s="214">
        <f>Q282*H282</f>
        <v>0.0084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150</v>
      </c>
      <c r="AT282" s="216" t="s">
        <v>124</v>
      </c>
      <c r="AU282" s="216" t="s">
        <v>82</v>
      </c>
      <c r="AY282" s="18" t="s">
        <v>121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80</v>
      </c>
      <c r="BK282" s="217">
        <f>ROUND(I282*H282,2)</f>
        <v>0</v>
      </c>
      <c r="BL282" s="18" t="s">
        <v>150</v>
      </c>
      <c r="BM282" s="216" t="s">
        <v>490</v>
      </c>
    </row>
    <row r="283" spans="1:47" s="2" customFormat="1" ht="12">
      <c r="A283" s="39"/>
      <c r="B283" s="40"/>
      <c r="C283" s="41"/>
      <c r="D283" s="218" t="s">
        <v>131</v>
      </c>
      <c r="E283" s="41"/>
      <c r="F283" s="219" t="s">
        <v>491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131</v>
      </c>
      <c r="AU283" s="18" t="s">
        <v>82</v>
      </c>
    </row>
    <row r="284" spans="1:47" s="2" customFormat="1" ht="12">
      <c r="A284" s="39"/>
      <c r="B284" s="40"/>
      <c r="C284" s="41"/>
      <c r="D284" s="223" t="s">
        <v>133</v>
      </c>
      <c r="E284" s="41"/>
      <c r="F284" s="224" t="s">
        <v>492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133</v>
      </c>
      <c r="AU284" s="18" t="s">
        <v>82</v>
      </c>
    </row>
    <row r="285" spans="1:47" s="2" customFormat="1" ht="12">
      <c r="A285" s="39"/>
      <c r="B285" s="40"/>
      <c r="C285" s="41"/>
      <c r="D285" s="218" t="s">
        <v>135</v>
      </c>
      <c r="E285" s="41"/>
      <c r="F285" s="225" t="s">
        <v>482</v>
      </c>
      <c r="G285" s="41"/>
      <c r="H285" s="41"/>
      <c r="I285" s="220"/>
      <c r="J285" s="41"/>
      <c r="K285" s="41"/>
      <c r="L285" s="45"/>
      <c r="M285" s="221"/>
      <c r="N285" s="222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135</v>
      </c>
      <c r="AU285" s="18" t="s">
        <v>82</v>
      </c>
    </row>
    <row r="286" spans="1:65" s="2" customFormat="1" ht="16.5" customHeight="1">
      <c r="A286" s="39"/>
      <c r="B286" s="40"/>
      <c r="C286" s="262" t="s">
        <v>493</v>
      </c>
      <c r="D286" s="262" t="s">
        <v>339</v>
      </c>
      <c r="E286" s="263" t="s">
        <v>494</v>
      </c>
      <c r="F286" s="264" t="s">
        <v>495</v>
      </c>
      <c r="G286" s="265" t="s">
        <v>359</v>
      </c>
      <c r="H286" s="266">
        <v>2</v>
      </c>
      <c r="I286" s="267"/>
      <c r="J286" s="268">
        <f>ROUND(I286*H286,2)</f>
        <v>0</v>
      </c>
      <c r="K286" s="264" t="s">
        <v>128</v>
      </c>
      <c r="L286" s="269"/>
      <c r="M286" s="270" t="s">
        <v>28</v>
      </c>
      <c r="N286" s="271" t="s">
        <v>43</v>
      </c>
      <c r="O286" s="85"/>
      <c r="P286" s="214">
        <f>O286*H286</f>
        <v>0</v>
      </c>
      <c r="Q286" s="214">
        <v>0.0013</v>
      </c>
      <c r="R286" s="214">
        <f>Q286*H286</f>
        <v>0.0026</v>
      </c>
      <c r="S286" s="214">
        <v>0</v>
      </c>
      <c r="T286" s="21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175</v>
      </c>
      <c r="AT286" s="216" t="s">
        <v>339</v>
      </c>
      <c r="AU286" s="216" t="s">
        <v>82</v>
      </c>
      <c r="AY286" s="18" t="s">
        <v>121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80</v>
      </c>
      <c r="BK286" s="217">
        <f>ROUND(I286*H286,2)</f>
        <v>0</v>
      </c>
      <c r="BL286" s="18" t="s">
        <v>150</v>
      </c>
      <c r="BM286" s="216" t="s">
        <v>496</v>
      </c>
    </row>
    <row r="287" spans="1:47" s="2" customFormat="1" ht="12">
      <c r="A287" s="39"/>
      <c r="B287" s="40"/>
      <c r="C287" s="41"/>
      <c r="D287" s="218" t="s">
        <v>131</v>
      </c>
      <c r="E287" s="41"/>
      <c r="F287" s="219" t="s">
        <v>495</v>
      </c>
      <c r="G287" s="41"/>
      <c r="H287" s="41"/>
      <c r="I287" s="220"/>
      <c r="J287" s="41"/>
      <c r="K287" s="41"/>
      <c r="L287" s="45"/>
      <c r="M287" s="221"/>
      <c r="N287" s="22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131</v>
      </c>
      <c r="AU287" s="18" t="s">
        <v>82</v>
      </c>
    </row>
    <row r="288" spans="1:47" s="2" customFormat="1" ht="12">
      <c r="A288" s="39"/>
      <c r="B288" s="40"/>
      <c r="C288" s="41"/>
      <c r="D288" s="218" t="s">
        <v>135</v>
      </c>
      <c r="E288" s="41"/>
      <c r="F288" s="225" t="s">
        <v>497</v>
      </c>
      <c r="G288" s="41"/>
      <c r="H288" s="41"/>
      <c r="I288" s="220"/>
      <c r="J288" s="41"/>
      <c r="K288" s="41"/>
      <c r="L288" s="45"/>
      <c r="M288" s="221"/>
      <c r="N288" s="222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135</v>
      </c>
      <c r="AU288" s="18" t="s">
        <v>82</v>
      </c>
    </row>
    <row r="289" spans="1:65" s="2" customFormat="1" ht="16.5" customHeight="1">
      <c r="A289" s="39"/>
      <c r="B289" s="40"/>
      <c r="C289" s="262" t="s">
        <v>498</v>
      </c>
      <c r="D289" s="262" t="s">
        <v>339</v>
      </c>
      <c r="E289" s="263" t="s">
        <v>499</v>
      </c>
      <c r="F289" s="264" t="s">
        <v>500</v>
      </c>
      <c r="G289" s="265" t="s">
        <v>359</v>
      </c>
      <c r="H289" s="266">
        <v>5</v>
      </c>
      <c r="I289" s="267"/>
      <c r="J289" s="268">
        <f>ROUND(I289*H289,2)</f>
        <v>0</v>
      </c>
      <c r="K289" s="264" t="s">
        <v>128</v>
      </c>
      <c r="L289" s="269"/>
      <c r="M289" s="270" t="s">
        <v>28</v>
      </c>
      <c r="N289" s="271" t="s">
        <v>43</v>
      </c>
      <c r="O289" s="85"/>
      <c r="P289" s="214">
        <f>O289*H289</f>
        <v>0</v>
      </c>
      <c r="Q289" s="214">
        <v>0.0025</v>
      </c>
      <c r="R289" s="214">
        <f>Q289*H289</f>
        <v>0.0125</v>
      </c>
      <c r="S289" s="214">
        <v>0</v>
      </c>
      <c r="T289" s="215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6" t="s">
        <v>175</v>
      </c>
      <c r="AT289" s="216" t="s">
        <v>339</v>
      </c>
      <c r="AU289" s="216" t="s">
        <v>82</v>
      </c>
      <c r="AY289" s="18" t="s">
        <v>121</v>
      </c>
      <c r="BE289" s="217">
        <f>IF(N289="základní",J289,0)</f>
        <v>0</v>
      </c>
      <c r="BF289" s="217">
        <f>IF(N289="snížená",J289,0)</f>
        <v>0</v>
      </c>
      <c r="BG289" s="217">
        <f>IF(N289="zákl. přenesená",J289,0)</f>
        <v>0</v>
      </c>
      <c r="BH289" s="217">
        <f>IF(N289="sníž. přenesená",J289,0)</f>
        <v>0</v>
      </c>
      <c r="BI289" s="217">
        <f>IF(N289="nulová",J289,0)</f>
        <v>0</v>
      </c>
      <c r="BJ289" s="18" t="s">
        <v>80</v>
      </c>
      <c r="BK289" s="217">
        <f>ROUND(I289*H289,2)</f>
        <v>0</v>
      </c>
      <c r="BL289" s="18" t="s">
        <v>150</v>
      </c>
      <c r="BM289" s="216" t="s">
        <v>501</v>
      </c>
    </row>
    <row r="290" spans="1:47" s="2" customFormat="1" ht="12">
      <c r="A290" s="39"/>
      <c r="B290" s="40"/>
      <c r="C290" s="41"/>
      <c r="D290" s="218" t="s">
        <v>131</v>
      </c>
      <c r="E290" s="41"/>
      <c r="F290" s="219" t="s">
        <v>500</v>
      </c>
      <c r="G290" s="41"/>
      <c r="H290" s="41"/>
      <c r="I290" s="220"/>
      <c r="J290" s="41"/>
      <c r="K290" s="41"/>
      <c r="L290" s="45"/>
      <c r="M290" s="221"/>
      <c r="N290" s="222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131</v>
      </c>
      <c r="AU290" s="18" t="s">
        <v>82</v>
      </c>
    </row>
    <row r="291" spans="1:47" s="2" customFormat="1" ht="12">
      <c r="A291" s="39"/>
      <c r="B291" s="40"/>
      <c r="C291" s="41"/>
      <c r="D291" s="218" t="s">
        <v>135</v>
      </c>
      <c r="E291" s="41"/>
      <c r="F291" s="225" t="s">
        <v>502</v>
      </c>
      <c r="G291" s="41"/>
      <c r="H291" s="41"/>
      <c r="I291" s="220"/>
      <c r="J291" s="41"/>
      <c r="K291" s="41"/>
      <c r="L291" s="45"/>
      <c r="M291" s="221"/>
      <c r="N291" s="222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135</v>
      </c>
      <c r="AU291" s="18" t="s">
        <v>82</v>
      </c>
    </row>
    <row r="292" spans="1:65" s="2" customFormat="1" ht="16.5" customHeight="1">
      <c r="A292" s="39"/>
      <c r="B292" s="40"/>
      <c r="C292" s="262" t="s">
        <v>503</v>
      </c>
      <c r="D292" s="262" t="s">
        <v>339</v>
      </c>
      <c r="E292" s="263" t="s">
        <v>504</v>
      </c>
      <c r="F292" s="264" t="s">
        <v>505</v>
      </c>
      <c r="G292" s="265" t="s">
        <v>359</v>
      </c>
      <c r="H292" s="266">
        <v>1</v>
      </c>
      <c r="I292" s="267"/>
      <c r="J292" s="268">
        <f>ROUND(I292*H292,2)</f>
        <v>0</v>
      </c>
      <c r="K292" s="264" t="s">
        <v>128</v>
      </c>
      <c r="L292" s="269"/>
      <c r="M292" s="270" t="s">
        <v>28</v>
      </c>
      <c r="N292" s="271" t="s">
        <v>43</v>
      </c>
      <c r="O292" s="85"/>
      <c r="P292" s="214">
        <f>O292*H292</f>
        <v>0</v>
      </c>
      <c r="Q292" s="214">
        <v>0.0035</v>
      </c>
      <c r="R292" s="214">
        <f>Q292*H292</f>
        <v>0.0035</v>
      </c>
      <c r="S292" s="214">
        <v>0</v>
      </c>
      <c r="T292" s="215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6" t="s">
        <v>175</v>
      </c>
      <c r="AT292" s="216" t="s">
        <v>339</v>
      </c>
      <c r="AU292" s="216" t="s">
        <v>82</v>
      </c>
      <c r="AY292" s="18" t="s">
        <v>121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8" t="s">
        <v>80</v>
      </c>
      <c r="BK292" s="217">
        <f>ROUND(I292*H292,2)</f>
        <v>0</v>
      </c>
      <c r="BL292" s="18" t="s">
        <v>150</v>
      </c>
      <c r="BM292" s="216" t="s">
        <v>506</v>
      </c>
    </row>
    <row r="293" spans="1:47" s="2" customFormat="1" ht="12">
      <c r="A293" s="39"/>
      <c r="B293" s="40"/>
      <c r="C293" s="41"/>
      <c r="D293" s="218" t="s">
        <v>131</v>
      </c>
      <c r="E293" s="41"/>
      <c r="F293" s="219" t="s">
        <v>505</v>
      </c>
      <c r="G293" s="41"/>
      <c r="H293" s="41"/>
      <c r="I293" s="220"/>
      <c r="J293" s="41"/>
      <c r="K293" s="41"/>
      <c r="L293" s="45"/>
      <c r="M293" s="221"/>
      <c r="N293" s="222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131</v>
      </c>
      <c r="AU293" s="18" t="s">
        <v>82</v>
      </c>
    </row>
    <row r="294" spans="1:47" s="2" customFormat="1" ht="12">
      <c r="A294" s="39"/>
      <c r="B294" s="40"/>
      <c r="C294" s="41"/>
      <c r="D294" s="218" t="s">
        <v>135</v>
      </c>
      <c r="E294" s="41"/>
      <c r="F294" s="225" t="s">
        <v>507</v>
      </c>
      <c r="G294" s="41"/>
      <c r="H294" s="41"/>
      <c r="I294" s="220"/>
      <c r="J294" s="41"/>
      <c r="K294" s="41"/>
      <c r="L294" s="45"/>
      <c r="M294" s="221"/>
      <c r="N294" s="222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135</v>
      </c>
      <c r="AU294" s="18" t="s">
        <v>82</v>
      </c>
    </row>
    <row r="295" spans="1:65" s="2" customFormat="1" ht="16.5" customHeight="1">
      <c r="A295" s="39"/>
      <c r="B295" s="40"/>
      <c r="C295" s="262" t="s">
        <v>508</v>
      </c>
      <c r="D295" s="262" t="s">
        <v>339</v>
      </c>
      <c r="E295" s="263" t="s">
        <v>509</v>
      </c>
      <c r="F295" s="264" t="s">
        <v>510</v>
      </c>
      <c r="G295" s="265" t="s">
        <v>359</v>
      </c>
      <c r="H295" s="266">
        <v>1</v>
      </c>
      <c r="I295" s="267"/>
      <c r="J295" s="268">
        <f>ROUND(I295*H295,2)</f>
        <v>0</v>
      </c>
      <c r="K295" s="264" t="s">
        <v>128</v>
      </c>
      <c r="L295" s="269"/>
      <c r="M295" s="270" t="s">
        <v>28</v>
      </c>
      <c r="N295" s="271" t="s">
        <v>43</v>
      </c>
      <c r="O295" s="85"/>
      <c r="P295" s="214">
        <f>O295*H295</f>
        <v>0</v>
      </c>
      <c r="Q295" s="214">
        <v>0.0045</v>
      </c>
      <c r="R295" s="214">
        <f>Q295*H295</f>
        <v>0.0045</v>
      </c>
      <c r="S295" s="214">
        <v>0</v>
      </c>
      <c r="T295" s="215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16" t="s">
        <v>175</v>
      </c>
      <c r="AT295" s="216" t="s">
        <v>339</v>
      </c>
      <c r="AU295" s="216" t="s">
        <v>82</v>
      </c>
      <c r="AY295" s="18" t="s">
        <v>121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18" t="s">
        <v>80</v>
      </c>
      <c r="BK295" s="217">
        <f>ROUND(I295*H295,2)</f>
        <v>0</v>
      </c>
      <c r="BL295" s="18" t="s">
        <v>150</v>
      </c>
      <c r="BM295" s="216" t="s">
        <v>511</v>
      </c>
    </row>
    <row r="296" spans="1:47" s="2" customFormat="1" ht="12">
      <c r="A296" s="39"/>
      <c r="B296" s="40"/>
      <c r="C296" s="41"/>
      <c r="D296" s="218" t="s">
        <v>131</v>
      </c>
      <c r="E296" s="41"/>
      <c r="F296" s="219" t="s">
        <v>510</v>
      </c>
      <c r="G296" s="41"/>
      <c r="H296" s="41"/>
      <c r="I296" s="220"/>
      <c r="J296" s="41"/>
      <c r="K296" s="41"/>
      <c r="L296" s="45"/>
      <c r="M296" s="221"/>
      <c r="N296" s="222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131</v>
      </c>
      <c r="AU296" s="18" t="s">
        <v>82</v>
      </c>
    </row>
    <row r="297" spans="1:47" s="2" customFormat="1" ht="12">
      <c r="A297" s="39"/>
      <c r="B297" s="40"/>
      <c r="C297" s="41"/>
      <c r="D297" s="218" t="s">
        <v>135</v>
      </c>
      <c r="E297" s="41"/>
      <c r="F297" s="225" t="s">
        <v>512</v>
      </c>
      <c r="G297" s="41"/>
      <c r="H297" s="41"/>
      <c r="I297" s="220"/>
      <c r="J297" s="41"/>
      <c r="K297" s="41"/>
      <c r="L297" s="45"/>
      <c r="M297" s="221"/>
      <c r="N297" s="222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135</v>
      </c>
      <c r="AU297" s="18" t="s">
        <v>82</v>
      </c>
    </row>
    <row r="298" spans="1:65" s="2" customFormat="1" ht="16.5" customHeight="1">
      <c r="A298" s="39"/>
      <c r="B298" s="40"/>
      <c r="C298" s="262" t="s">
        <v>513</v>
      </c>
      <c r="D298" s="262" t="s">
        <v>339</v>
      </c>
      <c r="E298" s="263" t="s">
        <v>514</v>
      </c>
      <c r="F298" s="264" t="s">
        <v>515</v>
      </c>
      <c r="G298" s="265" t="s">
        <v>359</v>
      </c>
      <c r="H298" s="266">
        <v>2</v>
      </c>
      <c r="I298" s="267"/>
      <c r="J298" s="268">
        <f>ROUND(I298*H298,2)</f>
        <v>0</v>
      </c>
      <c r="K298" s="264" t="s">
        <v>128</v>
      </c>
      <c r="L298" s="269"/>
      <c r="M298" s="270" t="s">
        <v>28</v>
      </c>
      <c r="N298" s="271" t="s">
        <v>43</v>
      </c>
      <c r="O298" s="85"/>
      <c r="P298" s="214">
        <f>O298*H298</f>
        <v>0</v>
      </c>
      <c r="Q298" s="214">
        <v>0.0017</v>
      </c>
      <c r="R298" s="214">
        <f>Q298*H298</f>
        <v>0.0034</v>
      </c>
      <c r="S298" s="214">
        <v>0</v>
      </c>
      <c r="T298" s="215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6" t="s">
        <v>175</v>
      </c>
      <c r="AT298" s="216" t="s">
        <v>339</v>
      </c>
      <c r="AU298" s="216" t="s">
        <v>82</v>
      </c>
      <c r="AY298" s="18" t="s">
        <v>121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8" t="s">
        <v>80</v>
      </c>
      <c r="BK298" s="217">
        <f>ROUND(I298*H298,2)</f>
        <v>0</v>
      </c>
      <c r="BL298" s="18" t="s">
        <v>150</v>
      </c>
      <c r="BM298" s="216" t="s">
        <v>516</v>
      </c>
    </row>
    <row r="299" spans="1:47" s="2" customFormat="1" ht="12">
      <c r="A299" s="39"/>
      <c r="B299" s="40"/>
      <c r="C299" s="41"/>
      <c r="D299" s="218" t="s">
        <v>131</v>
      </c>
      <c r="E299" s="41"/>
      <c r="F299" s="219" t="s">
        <v>515</v>
      </c>
      <c r="G299" s="41"/>
      <c r="H299" s="41"/>
      <c r="I299" s="220"/>
      <c r="J299" s="41"/>
      <c r="K299" s="41"/>
      <c r="L299" s="45"/>
      <c r="M299" s="221"/>
      <c r="N299" s="222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131</v>
      </c>
      <c r="AU299" s="18" t="s">
        <v>82</v>
      </c>
    </row>
    <row r="300" spans="1:47" s="2" customFormat="1" ht="12">
      <c r="A300" s="39"/>
      <c r="B300" s="40"/>
      <c r="C300" s="41"/>
      <c r="D300" s="218" t="s">
        <v>135</v>
      </c>
      <c r="E300" s="41"/>
      <c r="F300" s="225" t="s">
        <v>517</v>
      </c>
      <c r="G300" s="41"/>
      <c r="H300" s="41"/>
      <c r="I300" s="220"/>
      <c r="J300" s="41"/>
      <c r="K300" s="41"/>
      <c r="L300" s="45"/>
      <c r="M300" s="221"/>
      <c r="N300" s="222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135</v>
      </c>
      <c r="AU300" s="18" t="s">
        <v>82</v>
      </c>
    </row>
    <row r="301" spans="1:65" s="2" customFormat="1" ht="16.5" customHeight="1">
      <c r="A301" s="39"/>
      <c r="B301" s="40"/>
      <c r="C301" s="205" t="s">
        <v>518</v>
      </c>
      <c r="D301" s="205" t="s">
        <v>124</v>
      </c>
      <c r="E301" s="206" t="s">
        <v>519</v>
      </c>
      <c r="F301" s="207" t="s">
        <v>520</v>
      </c>
      <c r="G301" s="208" t="s">
        <v>359</v>
      </c>
      <c r="H301" s="209">
        <v>1</v>
      </c>
      <c r="I301" s="210"/>
      <c r="J301" s="211">
        <f>ROUND(I301*H301,2)</f>
        <v>0</v>
      </c>
      <c r="K301" s="207" t="s">
        <v>128</v>
      </c>
      <c r="L301" s="45"/>
      <c r="M301" s="212" t="s">
        <v>28</v>
      </c>
      <c r="N301" s="213" t="s">
        <v>43</v>
      </c>
      <c r="O301" s="85"/>
      <c r="P301" s="214">
        <f>O301*H301</f>
        <v>0</v>
      </c>
      <c r="Q301" s="214">
        <v>0.00105</v>
      </c>
      <c r="R301" s="214">
        <f>Q301*H301</f>
        <v>0.00105</v>
      </c>
      <c r="S301" s="214">
        <v>0</v>
      </c>
      <c r="T301" s="215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6" t="s">
        <v>150</v>
      </c>
      <c r="AT301" s="216" t="s">
        <v>124</v>
      </c>
      <c r="AU301" s="216" t="s">
        <v>82</v>
      </c>
      <c r="AY301" s="18" t="s">
        <v>121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8" t="s">
        <v>80</v>
      </c>
      <c r="BK301" s="217">
        <f>ROUND(I301*H301,2)</f>
        <v>0</v>
      </c>
      <c r="BL301" s="18" t="s">
        <v>150</v>
      </c>
      <c r="BM301" s="216" t="s">
        <v>521</v>
      </c>
    </row>
    <row r="302" spans="1:47" s="2" customFormat="1" ht="12">
      <c r="A302" s="39"/>
      <c r="B302" s="40"/>
      <c r="C302" s="41"/>
      <c r="D302" s="218" t="s">
        <v>131</v>
      </c>
      <c r="E302" s="41"/>
      <c r="F302" s="219" t="s">
        <v>522</v>
      </c>
      <c r="G302" s="41"/>
      <c r="H302" s="41"/>
      <c r="I302" s="220"/>
      <c r="J302" s="41"/>
      <c r="K302" s="41"/>
      <c r="L302" s="45"/>
      <c r="M302" s="221"/>
      <c r="N302" s="222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131</v>
      </c>
      <c r="AU302" s="18" t="s">
        <v>82</v>
      </c>
    </row>
    <row r="303" spans="1:47" s="2" customFormat="1" ht="12">
      <c r="A303" s="39"/>
      <c r="B303" s="40"/>
      <c r="C303" s="41"/>
      <c r="D303" s="223" t="s">
        <v>133</v>
      </c>
      <c r="E303" s="41"/>
      <c r="F303" s="224" t="s">
        <v>523</v>
      </c>
      <c r="G303" s="41"/>
      <c r="H303" s="41"/>
      <c r="I303" s="220"/>
      <c r="J303" s="41"/>
      <c r="K303" s="41"/>
      <c r="L303" s="45"/>
      <c r="M303" s="221"/>
      <c r="N303" s="222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133</v>
      </c>
      <c r="AU303" s="18" t="s">
        <v>82</v>
      </c>
    </row>
    <row r="304" spans="1:47" s="2" customFormat="1" ht="12">
      <c r="A304" s="39"/>
      <c r="B304" s="40"/>
      <c r="C304" s="41"/>
      <c r="D304" s="218" t="s">
        <v>135</v>
      </c>
      <c r="E304" s="41"/>
      <c r="F304" s="225" t="s">
        <v>482</v>
      </c>
      <c r="G304" s="41"/>
      <c r="H304" s="41"/>
      <c r="I304" s="220"/>
      <c r="J304" s="41"/>
      <c r="K304" s="41"/>
      <c r="L304" s="45"/>
      <c r="M304" s="221"/>
      <c r="N304" s="222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135</v>
      </c>
      <c r="AU304" s="18" t="s">
        <v>82</v>
      </c>
    </row>
    <row r="305" spans="1:65" s="2" customFormat="1" ht="16.5" customHeight="1">
      <c r="A305" s="39"/>
      <c r="B305" s="40"/>
      <c r="C305" s="262" t="s">
        <v>524</v>
      </c>
      <c r="D305" s="262" t="s">
        <v>339</v>
      </c>
      <c r="E305" s="263" t="s">
        <v>525</v>
      </c>
      <c r="F305" s="264" t="s">
        <v>526</v>
      </c>
      <c r="G305" s="265" t="s">
        <v>359</v>
      </c>
      <c r="H305" s="266">
        <v>1</v>
      </c>
      <c r="I305" s="267"/>
      <c r="J305" s="268">
        <f>ROUND(I305*H305,2)</f>
        <v>0</v>
      </c>
      <c r="K305" s="264" t="s">
        <v>128</v>
      </c>
      <c r="L305" s="269"/>
      <c r="M305" s="270" t="s">
        <v>28</v>
      </c>
      <c r="N305" s="271" t="s">
        <v>43</v>
      </c>
      <c r="O305" s="85"/>
      <c r="P305" s="214">
        <f>O305*H305</f>
        <v>0</v>
      </c>
      <c r="Q305" s="214">
        <v>0.0155</v>
      </c>
      <c r="R305" s="214">
        <f>Q305*H305</f>
        <v>0.0155</v>
      </c>
      <c r="S305" s="214">
        <v>0</v>
      </c>
      <c r="T305" s="215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16" t="s">
        <v>175</v>
      </c>
      <c r="AT305" s="216" t="s">
        <v>339</v>
      </c>
      <c r="AU305" s="216" t="s">
        <v>82</v>
      </c>
      <c r="AY305" s="18" t="s">
        <v>121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18" t="s">
        <v>80</v>
      </c>
      <c r="BK305" s="217">
        <f>ROUND(I305*H305,2)</f>
        <v>0</v>
      </c>
      <c r="BL305" s="18" t="s">
        <v>150</v>
      </c>
      <c r="BM305" s="216" t="s">
        <v>527</v>
      </c>
    </row>
    <row r="306" spans="1:47" s="2" customFormat="1" ht="12">
      <c r="A306" s="39"/>
      <c r="B306" s="40"/>
      <c r="C306" s="41"/>
      <c r="D306" s="218" t="s">
        <v>131</v>
      </c>
      <c r="E306" s="41"/>
      <c r="F306" s="219" t="s">
        <v>526</v>
      </c>
      <c r="G306" s="41"/>
      <c r="H306" s="41"/>
      <c r="I306" s="220"/>
      <c r="J306" s="41"/>
      <c r="K306" s="41"/>
      <c r="L306" s="45"/>
      <c r="M306" s="221"/>
      <c r="N306" s="222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131</v>
      </c>
      <c r="AU306" s="18" t="s">
        <v>82</v>
      </c>
    </row>
    <row r="307" spans="1:47" s="2" customFormat="1" ht="12">
      <c r="A307" s="39"/>
      <c r="B307" s="40"/>
      <c r="C307" s="41"/>
      <c r="D307" s="218" t="s">
        <v>135</v>
      </c>
      <c r="E307" s="41"/>
      <c r="F307" s="225" t="s">
        <v>528</v>
      </c>
      <c r="G307" s="41"/>
      <c r="H307" s="41"/>
      <c r="I307" s="220"/>
      <c r="J307" s="41"/>
      <c r="K307" s="41"/>
      <c r="L307" s="45"/>
      <c r="M307" s="221"/>
      <c r="N307" s="222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135</v>
      </c>
      <c r="AU307" s="18" t="s">
        <v>82</v>
      </c>
    </row>
    <row r="308" spans="1:65" s="2" customFormat="1" ht="16.5" customHeight="1">
      <c r="A308" s="39"/>
      <c r="B308" s="40"/>
      <c r="C308" s="205" t="s">
        <v>529</v>
      </c>
      <c r="D308" s="205" t="s">
        <v>124</v>
      </c>
      <c r="E308" s="206" t="s">
        <v>530</v>
      </c>
      <c r="F308" s="207" t="s">
        <v>531</v>
      </c>
      <c r="G308" s="208" t="s">
        <v>359</v>
      </c>
      <c r="H308" s="209">
        <v>8</v>
      </c>
      <c r="I308" s="210"/>
      <c r="J308" s="211">
        <f>ROUND(I308*H308,2)</f>
        <v>0</v>
      </c>
      <c r="K308" s="207" t="s">
        <v>128</v>
      </c>
      <c r="L308" s="45"/>
      <c r="M308" s="212" t="s">
        <v>28</v>
      </c>
      <c r="N308" s="213" t="s">
        <v>43</v>
      </c>
      <c r="O308" s="85"/>
      <c r="P308" s="214">
        <f>O308*H308</f>
        <v>0</v>
      </c>
      <c r="Q308" s="214">
        <v>0.11241</v>
      </c>
      <c r="R308" s="214">
        <f>Q308*H308</f>
        <v>0.89928</v>
      </c>
      <c r="S308" s="214">
        <v>0</v>
      </c>
      <c r="T308" s="215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6" t="s">
        <v>150</v>
      </c>
      <c r="AT308" s="216" t="s">
        <v>124</v>
      </c>
      <c r="AU308" s="216" t="s">
        <v>82</v>
      </c>
      <c r="AY308" s="18" t="s">
        <v>121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8" t="s">
        <v>80</v>
      </c>
      <c r="BK308" s="217">
        <f>ROUND(I308*H308,2)</f>
        <v>0</v>
      </c>
      <c r="BL308" s="18" t="s">
        <v>150</v>
      </c>
      <c r="BM308" s="216" t="s">
        <v>532</v>
      </c>
    </row>
    <row r="309" spans="1:47" s="2" customFormat="1" ht="12">
      <c r="A309" s="39"/>
      <c r="B309" s="40"/>
      <c r="C309" s="41"/>
      <c r="D309" s="218" t="s">
        <v>131</v>
      </c>
      <c r="E309" s="41"/>
      <c r="F309" s="219" t="s">
        <v>533</v>
      </c>
      <c r="G309" s="41"/>
      <c r="H309" s="41"/>
      <c r="I309" s="220"/>
      <c r="J309" s="41"/>
      <c r="K309" s="41"/>
      <c r="L309" s="45"/>
      <c r="M309" s="221"/>
      <c r="N309" s="222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131</v>
      </c>
      <c r="AU309" s="18" t="s">
        <v>82</v>
      </c>
    </row>
    <row r="310" spans="1:47" s="2" customFormat="1" ht="12">
      <c r="A310" s="39"/>
      <c r="B310" s="40"/>
      <c r="C310" s="41"/>
      <c r="D310" s="223" t="s">
        <v>133</v>
      </c>
      <c r="E310" s="41"/>
      <c r="F310" s="224" t="s">
        <v>534</v>
      </c>
      <c r="G310" s="41"/>
      <c r="H310" s="41"/>
      <c r="I310" s="220"/>
      <c r="J310" s="41"/>
      <c r="K310" s="41"/>
      <c r="L310" s="45"/>
      <c r="M310" s="221"/>
      <c r="N310" s="222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133</v>
      </c>
      <c r="AU310" s="18" t="s">
        <v>82</v>
      </c>
    </row>
    <row r="311" spans="1:47" s="2" customFormat="1" ht="12">
      <c r="A311" s="39"/>
      <c r="B311" s="40"/>
      <c r="C311" s="41"/>
      <c r="D311" s="218" t="s">
        <v>135</v>
      </c>
      <c r="E311" s="41"/>
      <c r="F311" s="225" t="s">
        <v>482</v>
      </c>
      <c r="G311" s="41"/>
      <c r="H311" s="41"/>
      <c r="I311" s="220"/>
      <c r="J311" s="41"/>
      <c r="K311" s="41"/>
      <c r="L311" s="45"/>
      <c r="M311" s="221"/>
      <c r="N311" s="222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135</v>
      </c>
      <c r="AU311" s="18" t="s">
        <v>82</v>
      </c>
    </row>
    <row r="312" spans="1:65" s="2" customFormat="1" ht="16.5" customHeight="1">
      <c r="A312" s="39"/>
      <c r="B312" s="40"/>
      <c r="C312" s="262" t="s">
        <v>535</v>
      </c>
      <c r="D312" s="262" t="s">
        <v>339</v>
      </c>
      <c r="E312" s="263" t="s">
        <v>536</v>
      </c>
      <c r="F312" s="264" t="s">
        <v>537</v>
      </c>
      <c r="G312" s="265" t="s">
        <v>359</v>
      </c>
      <c r="H312" s="266">
        <v>8</v>
      </c>
      <c r="I312" s="267"/>
      <c r="J312" s="268">
        <f>ROUND(I312*H312,2)</f>
        <v>0</v>
      </c>
      <c r="K312" s="264" t="s">
        <v>128</v>
      </c>
      <c r="L312" s="269"/>
      <c r="M312" s="270" t="s">
        <v>28</v>
      </c>
      <c r="N312" s="271" t="s">
        <v>43</v>
      </c>
      <c r="O312" s="85"/>
      <c r="P312" s="214">
        <f>O312*H312</f>
        <v>0</v>
      </c>
      <c r="Q312" s="214">
        <v>0.0061</v>
      </c>
      <c r="R312" s="214">
        <f>Q312*H312</f>
        <v>0.0488</v>
      </c>
      <c r="S312" s="214">
        <v>0</v>
      </c>
      <c r="T312" s="21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6" t="s">
        <v>175</v>
      </c>
      <c r="AT312" s="216" t="s">
        <v>339</v>
      </c>
      <c r="AU312" s="216" t="s">
        <v>82</v>
      </c>
      <c r="AY312" s="18" t="s">
        <v>121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8" t="s">
        <v>80</v>
      </c>
      <c r="BK312" s="217">
        <f>ROUND(I312*H312,2)</f>
        <v>0</v>
      </c>
      <c r="BL312" s="18" t="s">
        <v>150</v>
      </c>
      <c r="BM312" s="216" t="s">
        <v>538</v>
      </c>
    </row>
    <row r="313" spans="1:47" s="2" customFormat="1" ht="12">
      <c r="A313" s="39"/>
      <c r="B313" s="40"/>
      <c r="C313" s="41"/>
      <c r="D313" s="218" t="s">
        <v>131</v>
      </c>
      <c r="E313" s="41"/>
      <c r="F313" s="219" t="s">
        <v>537</v>
      </c>
      <c r="G313" s="41"/>
      <c r="H313" s="41"/>
      <c r="I313" s="220"/>
      <c r="J313" s="41"/>
      <c r="K313" s="41"/>
      <c r="L313" s="45"/>
      <c r="M313" s="221"/>
      <c r="N313" s="222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131</v>
      </c>
      <c r="AU313" s="18" t="s">
        <v>82</v>
      </c>
    </row>
    <row r="314" spans="1:65" s="2" customFormat="1" ht="16.5" customHeight="1">
      <c r="A314" s="39"/>
      <c r="B314" s="40"/>
      <c r="C314" s="205" t="s">
        <v>539</v>
      </c>
      <c r="D314" s="205" t="s">
        <v>124</v>
      </c>
      <c r="E314" s="206" t="s">
        <v>540</v>
      </c>
      <c r="F314" s="207" t="s">
        <v>541</v>
      </c>
      <c r="G314" s="208" t="s">
        <v>242</v>
      </c>
      <c r="H314" s="209">
        <v>704</v>
      </c>
      <c r="I314" s="210"/>
      <c r="J314" s="211">
        <f>ROUND(I314*H314,2)</f>
        <v>0</v>
      </c>
      <c r="K314" s="207" t="s">
        <v>128</v>
      </c>
      <c r="L314" s="45"/>
      <c r="M314" s="212" t="s">
        <v>28</v>
      </c>
      <c r="N314" s="213" t="s">
        <v>43</v>
      </c>
      <c r="O314" s="85"/>
      <c r="P314" s="214">
        <f>O314*H314</f>
        <v>0</v>
      </c>
      <c r="Q314" s="214">
        <v>8E-05</v>
      </c>
      <c r="R314" s="214">
        <f>Q314*H314</f>
        <v>0.05632</v>
      </c>
      <c r="S314" s="214">
        <v>0</v>
      </c>
      <c r="T314" s="215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6" t="s">
        <v>150</v>
      </c>
      <c r="AT314" s="216" t="s">
        <v>124</v>
      </c>
      <c r="AU314" s="216" t="s">
        <v>82</v>
      </c>
      <c r="AY314" s="18" t="s">
        <v>121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18" t="s">
        <v>80</v>
      </c>
      <c r="BK314" s="217">
        <f>ROUND(I314*H314,2)</f>
        <v>0</v>
      </c>
      <c r="BL314" s="18" t="s">
        <v>150</v>
      </c>
      <c r="BM314" s="216" t="s">
        <v>542</v>
      </c>
    </row>
    <row r="315" spans="1:47" s="2" customFormat="1" ht="12">
      <c r="A315" s="39"/>
      <c r="B315" s="40"/>
      <c r="C315" s="41"/>
      <c r="D315" s="218" t="s">
        <v>131</v>
      </c>
      <c r="E315" s="41"/>
      <c r="F315" s="219" t="s">
        <v>543</v>
      </c>
      <c r="G315" s="41"/>
      <c r="H315" s="41"/>
      <c r="I315" s="220"/>
      <c r="J315" s="41"/>
      <c r="K315" s="41"/>
      <c r="L315" s="45"/>
      <c r="M315" s="221"/>
      <c r="N315" s="222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131</v>
      </c>
      <c r="AU315" s="18" t="s">
        <v>82</v>
      </c>
    </row>
    <row r="316" spans="1:47" s="2" customFormat="1" ht="12">
      <c r="A316" s="39"/>
      <c r="B316" s="40"/>
      <c r="C316" s="41"/>
      <c r="D316" s="223" t="s">
        <v>133</v>
      </c>
      <c r="E316" s="41"/>
      <c r="F316" s="224" t="s">
        <v>544</v>
      </c>
      <c r="G316" s="41"/>
      <c r="H316" s="41"/>
      <c r="I316" s="220"/>
      <c r="J316" s="41"/>
      <c r="K316" s="41"/>
      <c r="L316" s="45"/>
      <c r="M316" s="221"/>
      <c r="N316" s="222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133</v>
      </c>
      <c r="AU316" s="18" t="s">
        <v>82</v>
      </c>
    </row>
    <row r="317" spans="1:47" s="2" customFormat="1" ht="12">
      <c r="A317" s="39"/>
      <c r="B317" s="40"/>
      <c r="C317" s="41"/>
      <c r="D317" s="218" t="s">
        <v>135</v>
      </c>
      <c r="E317" s="41"/>
      <c r="F317" s="225" t="s">
        <v>482</v>
      </c>
      <c r="G317" s="41"/>
      <c r="H317" s="41"/>
      <c r="I317" s="220"/>
      <c r="J317" s="41"/>
      <c r="K317" s="41"/>
      <c r="L317" s="45"/>
      <c r="M317" s="221"/>
      <c r="N317" s="222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135</v>
      </c>
      <c r="AU317" s="18" t="s">
        <v>82</v>
      </c>
    </row>
    <row r="318" spans="1:51" s="13" customFormat="1" ht="12">
      <c r="A318" s="13"/>
      <c r="B318" s="230"/>
      <c r="C318" s="231"/>
      <c r="D318" s="218" t="s">
        <v>246</v>
      </c>
      <c r="E318" s="232" t="s">
        <v>28</v>
      </c>
      <c r="F318" s="233" t="s">
        <v>545</v>
      </c>
      <c r="G318" s="231"/>
      <c r="H318" s="232" t="s">
        <v>28</v>
      </c>
      <c r="I318" s="234"/>
      <c r="J318" s="231"/>
      <c r="K318" s="231"/>
      <c r="L318" s="235"/>
      <c r="M318" s="236"/>
      <c r="N318" s="237"/>
      <c r="O318" s="237"/>
      <c r="P318" s="237"/>
      <c r="Q318" s="237"/>
      <c r="R318" s="237"/>
      <c r="S318" s="237"/>
      <c r="T318" s="23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9" t="s">
        <v>246</v>
      </c>
      <c r="AU318" s="239" t="s">
        <v>82</v>
      </c>
      <c r="AV318" s="13" t="s">
        <v>80</v>
      </c>
      <c r="AW318" s="13" t="s">
        <v>34</v>
      </c>
      <c r="AX318" s="13" t="s">
        <v>72</v>
      </c>
      <c r="AY318" s="239" t="s">
        <v>121</v>
      </c>
    </row>
    <row r="319" spans="1:51" s="14" customFormat="1" ht="12">
      <c r="A319" s="14"/>
      <c r="B319" s="240"/>
      <c r="C319" s="241"/>
      <c r="D319" s="218" t="s">
        <v>246</v>
      </c>
      <c r="E319" s="242" t="s">
        <v>28</v>
      </c>
      <c r="F319" s="243" t="s">
        <v>546</v>
      </c>
      <c r="G319" s="241"/>
      <c r="H319" s="244">
        <v>396</v>
      </c>
      <c r="I319" s="245"/>
      <c r="J319" s="241"/>
      <c r="K319" s="241"/>
      <c r="L319" s="246"/>
      <c r="M319" s="247"/>
      <c r="N319" s="248"/>
      <c r="O319" s="248"/>
      <c r="P319" s="248"/>
      <c r="Q319" s="248"/>
      <c r="R319" s="248"/>
      <c r="S319" s="248"/>
      <c r="T319" s="24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0" t="s">
        <v>246</v>
      </c>
      <c r="AU319" s="250" t="s">
        <v>82</v>
      </c>
      <c r="AV319" s="14" t="s">
        <v>82</v>
      </c>
      <c r="AW319" s="14" t="s">
        <v>34</v>
      </c>
      <c r="AX319" s="14" t="s">
        <v>72</v>
      </c>
      <c r="AY319" s="250" t="s">
        <v>121</v>
      </c>
    </row>
    <row r="320" spans="1:51" s="13" customFormat="1" ht="12">
      <c r="A320" s="13"/>
      <c r="B320" s="230"/>
      <c r="C320" s="231"/>
      <c r="D320" s="218" t="s">
        <v>246</v>
      </c>
      <c r="E320" s="232" t="s">
        <v>28</v>
      </c>
      <c r="F320" s="233" t="s">
        <v>547</v>
      </c>
      <c r="G320" s="231"/>
      <c r="H320" s="232" t="s">
        <v>28</v>
      </c>
      <c r="I320" s="234"/>
      <c r="J320" s="231"/>
      <c r="K320" s="231"/>
      <c r="L320" s="235"/>
      <c r="M320" s="236"/>
      <c r="N320" s="237"/>
      <c r="O320" s="237"/>
      <c r="P320" s="237"/>
      <c r="Q320" s="237"/>
      <c r="R320" s="237"/>
      <c r="S320" s="237"/>
      <c r="T320" s="23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9" t="s">
        <v>246</v>
      </c>
      <c r="AU320" s="239" t="s">
        <v>82</v>
      </c>
      <c r="AV320" s="13" t="s">
        <v>80</v>
      </c>
      <c r="AW320" s="13" t="s">
        <v>34</v>
      </c>
      <c r="AX320" s="13" t="s">
        <v>72</v>
      </c>
      <c r="AY320" s="239" t="s">
        <v>121</v>
      </c>
    </row>
    <row r="321" spans="1:51" s="14" customFormat="1" ht="12">
      <c r="A321" s="14"/>
      <c r="B321" s="240"/>
      <c r="C321" s="241"/>
      <c r="D321" s="218" t="s">
        <v>246</v>
      </c>
      <c r="E321" s="242" t="s">
        <v>28</v>
      </c>
      <c r="F321" s="243" t="s">
        <v>548</v>
      </c>
      <c r="G321" s="241"/>
      <c r="H321" s="244">
        <v>242</v>
      </c>
      <c r="I321" s="245"/>
      <c r="J321" s="241"/>
      <c r="K321" s="241"/>
      <c r="L321" s="246"/>
      <c r="M321" s="247"/>
      <c r="N321" s="248"/>
      <c r="O321" s="248"/>
      <c r="P321" s="248"/>
      <c r="Q321" s="248"/>
      <c r="R321" s="248"/>
      <c r="S321" s="248"/>
      <c r="T321" s="24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0" t="s">
        <v>246</v>
      </c>
      <c r="AU321" s="250" t="s">
        <v>82</v>
      </c>
      <c r="AV321" s="14" t="s">
        <v>82</v>
      </c>
      <c r="AW321" s="14" t="s">
        <v>34</v>
      </c>
      <c r="AX321" s="14" t="s">
        <v>72</v>
      </c>
      <c r="AY321" s="250" t="s">
        <v>121</v>
      </c>
    </row>
    <row r="322" spans="1:51" s="13" customFormat="1" ht="12">
      <c r="A322" s="13"/>
      <c r="B322" s="230"/>
      <c r="C322" s="231"/>
      <c r="D322" s="218" t="s">
        <v>246</v>
      </c>
      <c r="E322" s="232" t="s">
        <v>28</v>
      </c>
      <c r="F322" s="233" t="s">
        <v>549</v>
      </c>
      <c r="G322" s="231"/>
      <c r="H322" s="232" t="s">
        <v>28</v>
      </c>
      <c r="I322" s="234"/>
      <c r="J322" s="231"/>
      <c r="K322" s="231"/>
      <c r="L322" s="235"/>
      <c r="M322" s="236"/>
      <c r="N322" s="237"/>
      <c r="O322" s="237"/>
      <c r="P322" s="237"/>
      <c r="Q322" s="237"/>
      <c r="R322" s="237"/>
      <c r="S322" s="237"/>
      <c r="T322" s="23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9" t="s">
        <v>246</v>
      </c>
      <c r="AU322" s="239" t="s">
        <v>82</v>
      </c>
      <c r="AV322" s="13" t="s">
        <v>80</v>
      </c>
      <c r="AW322" s="13" t="s">
        <v>34</v>
      </c>
      <c r="AX322" s="13" t="s">
        <v>72</v>
      </c>
      <c r="AY322" s="239" t="s">
        <v>121</v>
      </c>
    </row>
    <row r="323" spans="1:51" s="14" customFormat="1" ht="12">
      <c r="A323" s="14"/>
      <c r="B323" s="240"/>
      <c r="C323" s="241"/>
      <c r="D323" s="218" t="s">
        <v>246</v>
      </c>
      <c r="E323" s="242" t="s">
        <v>28</v>
      </c>
      <c r="F323" s="243" t="s">
        <v>332</v>
      </c>
      <c r="G323" s="241"/>
      <c r="H323" s="244">
        <v>66</v>
      </c>
      <c r="I323" s="245"/>
      <c r="J323" s="241"/>
      <c r="K323" s="241"/>
      <c r="L323" s="246"/>
      <c r="M323" s="247"/>
      <c r="N323" s="248"/>
      <c r="O323" s="248"/>
      <c r="P323" s="248"/>
      <c r="Q323" s="248"/>
      <c r="R323" s="248"/>
      <c r="S323" s="248"/>
      <c r="T323" s="24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0" t="s">
        <v>246</v>
      </c>
      <c r="AU323" s="250" t="s">
        <v>82</v>
      </c>
      <c r="AV323" s="14" t="s">
        <v>82</v>
      </c>
      <c r="AW323" s="14" t="s">
        <v>34</v>
      </c>
      <c r="AX323" s="14" t="s">
        <v>72</v>
      </c>
      <c r="AY323" s="250" t="s">
        <v>121</v>
      </c>
    </row>
    <row r="324" spans="1:51" s="15" customFormat="1" ht="12">
      <c r="A324" s="15"/>
      <c r="B324" s="251"/>
      <c r="C324" s="252"/>
      <c r="D324" s="218" t="s">
        <v>246</v>
      </c>
      <c r="E324" s="253" t="s">
        <v>28</v>
      </c>
      <c r="F324" s="254" t="s">
        <v>251</v>
      </c>
      <c r="G324" s="252"/>
      <c r="H324" s="255">
        <v>704</v>
      </c>
      <c r="I324" s="256"/>
      <c r="J324" s="252"/>
      <c r="K324" s="252"/>
      <c r="L324" s="257"/>
      <c r="M324" s="258"/>
      <c r="N324" s="259"/>
      <c r="O324" s="259"/>
      <c r="P324" s="259"/>
      <c r="Q324" s="259"/>
      <c r="R324" s="259"/>
      <c r="S324" s="259"/>
      <c r="T324" s="260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61" t="s">
        <v>246</v>
      </c>
      <c r="AU324" s="261" t="s">
        <v>82</v>
      </c>
      <c r="AV324" s="15" t="s">
        <v>150</v>
      </c>
      <c r="AW324" s="15" t="s">
        <v>34</v>
      </c>
      <c r="AX324" s="15" t="s">
        <v>80</v>
      </c>
      <c r="AY324" s="261" t="s">
        <v>121</v>
      </c>
    </row>
    <row r="325" spans="1:65" s="2" customFormat="1" ht="16.5" customHeight="1">
      <c r="A325" s="39"/>
      <c r="B325" s="40"/>
      <c r="C325" s="205" t="s">
        <v>550</v>
      </c>
      <c r="D325" s="205" t="s">
        <v>124</v>
      </c>
      <c r="E325" s="206" t="s">
        <v>551</v>
      </c>
      <c r="F325" s="207" t="s">
        <v>552</v>
      </c>
      <c r="G325" s="208" t="s">
        <v>242</v>
      </c>
      <c r="H325" s="209">
        <v>52</v>
      </c>
      <c r="I325" s="210"/>
      <c r="J325" s="211">
        <f>ROUND(I325*H325,2)</f>
        <v>0</v>
      </c>
      <c r="K325" s="207" t="s">
        <v>128</v>
      </c>
      <c r="L325" s="45"/>
      <c r="M325" s="212" t="s">
        <v>28</v>
      </c>
      <c r="N325" s="213" t="s">
        <v>43</v>
      </c>
      <c r="O325" s="85"/>
      <c r="P325" s="214">
        <f>O325*H325</f>
        <v>0</v>
      </c>
      <c r="Q325" s="214">
        <v>8E-05</v>
      </c>
      <c r="R325" s="214">
        <f>Q325*H325</f>
        <v>0.0041600000000000005</v>
      </c>
      <c r="S325" s="214">
        <v>0</v>
      </c>
      <c r="T325" s="215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6" t="s">
        <v>150</v>
      </c>
      <c r="AT325" s="216" t="s">
        <v>124</v>
      </c>
      <c r="AU325" s="216" t="s">
        <v>82</v>
      </c>
      <c r="AY325" s="18" t="s">
        <v>121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80</v>
      </c>
      <c r="BK325" s="217">
        <f>ROUND(I325*H325,2)</f>
        <v>0</v>
      </c>
      <c r="BL325" s="18" t="s">
        <v>150</v>
      </c>
      <c r="BM325" s="216" t="s">
        <v>553</v>
      </c>
    </row>
    <row r="326" spans="1:47" s="2" customFormat="1" ht="12">
      <c r="A326" s="39"/>
      <c r="B326" s="40"/>
      <c r="C326" s="41"/>
      <c r="D326" s="218" t="s">
        <v>131</v>
      </c>
      <c r="E326" s="41"/>
      <c r="F326" s="219" t="s">
        <v>554</v>
      </c>
      <c r="G326" s="41"/>
      <c r="H326" s="41"/>
      <c r="I326" s="220"/>
      <c r="J326" s="41"/>
      <c r="K326" s="41"/>
      <c r="L326" s="45"/>
      <c r="M326" s="221"/>
      <c r="N326" s="222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131</v>
      </c>
      <c r="AU326" s="18" t="s">
        <v>82</v>
      </c>
    </row>
    <row r="327" spans="1:47" s="2" customFormat="1" ht="12">
      <c r="A327" s="39"/>
      <c r="B327" s="40"/>
      <c r="C327" s="41"/>
      <c r="D327" s="223" t="s">
        <v>133</v>
      </c>
      <c r="E327" s="41"/>
      <c r="F327" s="224" t="s">
        <v>555</v>
      </c>
      <c r="G327" s="41"/>
      <c r="H327" s="41"/>
      <c r="I327" s="220"/>
      <c r="J327" s="41"/>
      <c r="K327" s="41"/>
      <c r="L327" s="45"/>
      <c r="M327" s="221"/>
      <c r="N327" s="222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133</v>
      </c>
      <c r="AU327" s="18" t="s">
        <v>82</v>
      </c>
    </row>
    <row r="328" spans="1:47" s="2" customFormat="1" ht="12">
      <c r="A328" s="39"/>
      <c r="B328" s="40"/>
      <c r="C328" s="41"/>
      <c r="D328" s="218" t="s">
        <v>135</v>
      </c>
      <c r="E328" s="41"/>
      <c r="F328" s="225" t="s">
        <v>556</v>
      </c>
      <c r="G328" s="41"/>
      <c r="H328" s="41"/>
      <c r="I328" s="220"/>
      <c r="J328" s="41"/>
      <c r="K328" s="41"/>
      <c r="L328" s="45"/>
      <c r="M328" s="221"/>
      <c r="N328" s="222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135</v>
      </c>
      <c r="AU328" s="18" t="s">
        <v>82</v>
      </c>
    </row>
    <row r="329" spans="1:65" s="2" customFormat="1" ht="16.5" customHeight="1">
      <c r="A329" s="39"/>
      <c r="B329" s="40"/>
      <c r="C329" s="205" t="s">
        <v>557</v>
      </c>
      <c r="D329" s="205" t="s">
        <v>124</v>
      </c>
      <c r="E329" s="206" t="s">
        <v>558</v>
      </c>
      <c r="F329" s="207" t="s">
        <v>559</v>
      </c>
      <c r="G329" s="208" t="s">
        <v>242</v>
      </c>
      <c r="H329" s="209">
        <v>33.5</v>
      </c>
      <c r="I329" s="210"/>
      <c r="J329" s="211">
        <f>ROUND(I329*H329,2)</f>
        <v>0</v>
      </c>
      <c r="K329" s="207" t="s">
        <v>128</v>
      </c>
      <c r="L329" s="45"/>
      <c r="M329" s="212" t="s">
        <v>28</v>
      </c>
      <c r="N329" s="213" t="s">
        <v>43</v>
      </c>
      <c r="O329" s="85"/>
      <c r="P329" s="214">
        <f>O329*H329</f>
        <v>0</v>
      </c>
      <c r="Q329" s="214">
        <v>3E-05</v>
      </c>
      <c r="R329" s="214">
        <f>Q329*H329</f>
        <v>0.001005</v>
      </c>
      <c r="S329" s="214">
        <v>0</v>
      </c>
      <c r="T329" s="215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16" t="s">
        <v>150</v>
      </c>
      <c r="AT329" s="216" t="s">
        <v>124</v>
      </c>
      <c r="AU329" s="216" t="s">
        <v>82</v>
      </c>
      <c r="AY329" s="18" t="s">
        <v>121</v>
      </c>
      <c r="BE329" s="217">
        <f>IF(N329="základní",J329,0)</f>
        <v>0</v>
      </c>
      <c r="BF329" s="217">
        <f>IF(N329="snížená",J329,0)</f>
        <v>0</v>
      </c>
      <c r="BG329" s="217">
        <f>IF(N329="zákl. přenesená",J329,0)</f>
        <v>0</v>
      </c>
      <c r="BH329" s="217">
        <f>IF(N329="sníž. přenesená",J329,0)</f>
        <v>0</v>
      </c>
      <c r="BI329" s="217">
        <f>IF(N329="nulová",J329,0)</f>
        <v>0</v>
      </c>
      <c r="BJ329" s="18" t="s">
        <v>80</v>
      </c>
      <c r="BK329" s="217">
        <f>ROUND(I329*H329,2)</f>
        <v>0</v>
      </c>
      <c r="BL329" s="18" t="s">
        <v>150</v>
      </c>
      <c r="BM329" s="216" t="s">
        <v>560</v>
      </c>
    </row>
    <row r="330" spans="1:47" s="2" customFormat="1" ht="12">
      <c r="A330" s="39"/>
      <c r="B330" s="40"/>
      <c r="C330" s="41"/>
      <c r="D330" s="218" t="s">
        <v>131</v>
      </c>
      <c r="E330" s="41"/>
      <c r="F330" s="219" t="s">
        <v>561</v>
      </c>
      <c r="G330" s="41"/>
      <c r="H330" s="41"/>
      <c r="I330" s="220"/>
      <c r="J330" s="41"/>
      <c r="K330" s="41"/>
      <c r="L330" s="45"/>
      <c r="M330" s="221"/>
      <c r="N330" s="222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131</v>
      </c>
      <c r="AU330" s="18" t="s">
        <v>82</v>
      </c>
    </row>
    <row r="331" spans="1:47" s="2" customFormat="1" ht="12">
      <c r="A331" s="39"/>
      <c r="B331" s="40"/>
      <c r="C331" s="41"/>
      <c r="D331" s="223" t="s">
        <v>133</v>
      </c>
      <c r="E331" s="41"/>
      <c r="F331" s="224" t="s">
        <v>562</v>
      </c>
      <c r="G331" s="41"/>
      <c r="H331" s="41"/>
      <c r="I331" s="220"/>
      <c r="J331" s="41"/>
      <c r="K331" s="41"/>
      <c r="L331" s="45"/>
      <c r="M331" s="221"/>
      <c r="N331" s="222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133</v>
      </c>
      <c r="AU331" s="18" t="s">
        <v>82</v>
      </c>
    </row>
    <row r="332" spans="1:47" s="2" customFormat="1" ht="12">
      <c r="A332" s="39"/>
      <c r="B332" s="40"/>
      <c r="C332" s="41"/>
      <c r="D332" s="218" t="s">
        <v>135</v>
      </c>
      <c r="E332" s="41"/>
      <c r="F332" s="225" t="s">
        <v>563</v>
      </c>
      <c r="G332" s="41"/>
      <c r="H332" s="41"/>
      <c r="I332" s="220"/>
      <c r="J332" s="41"/>
      <c r="K332" s="41"/>
      <c r="L332" s="45"/>
      <c r="M332" s="221"/>
      <c r="N332" s="222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135</v>
      </c>
      <c r="AU332" s="18" t="s">
        <v>82</v>
      </c>
    </row>
    <row r="333" spans="1:65" s="2" customFormat="1" ht="16.5" customHeight="1">
      <c r="A333" s="39"/>
      <c r="B333" s="40"/>
      <c r="C333" s="205" t="s">
        <v>564</v>
      </c>
      <c r="D333" s="205" t="s">
        <v>124</v>
      </c>
      <c r="E333" s="206" t="s">
        <v>565</v>
      </c>
      <c r="F333" s="207" t="s">
        <v>566</v>
      </c>
      <c r="G333" s="208" t="s">
        <v>242</v>
      </c>
      <c r="H333" s="209">
        <v>5.5</v>
      </c>
      <c r="I333" s="210"/>
      <c r="J333" s="211">
        <f>ROUND(I333*H333,2)</f>
        <v>0</v>
      </c>
      <c r="K333" s="207" t="s">
        <v>128</v>
      </c>
      <c r="L333" s="45"/>
      <c r="M333" s="212" t="s">
        <v>28</v>
      </c>
      <c r="N333" s="213" t="s">
        <v>43</v>
      </c>
      <c r="O333" s="85"/>
      <c r="P333" s="214">
        <f>O333*H333</f>
        <v>0</v>
      </c>
      <c r="Q333" s="214">
        <v>0.00015</v>
      </c>
      <c r="R333" s="214">
        <f>Q333*H333</f>
        <v>0.0008249999999999999</v>
      </c>
      <c r="S333" s="214">
        <v>0</v>
      </c>
      <c r="T333" s="215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6" t="s">
        <v>150</v>
      </c>
      <c r="AT333" s="216" t="s">
        <v>124</v>
      </c>
      <c r="AU333" s="216" t="s">
        <v>82</v>
      </c>
      <c r="AY333" s="18" t="s">
        <v>121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18" t="s">
        <v>80</v>
      </c>
      <c r="BK333" s="217">
        <f>ROUND(I333*H333,2)</f>
        <v>0</v>
      </c>
      <c r="BL333" s="18" t="s">
        <v>150</v>
      </c>
      <c r="BM333" s="216" t="s">
        <v>567</v>
      </c>
    </row>
    <row r="334" spans="1:47" s="2" customFormat="1" ht="12">
      <c r="A334" s="39"/>
      <c r="B334" s="40"/>
      <c r="C334" s="41"/>
      <c r="D334" s="218" t="s">
        <v>131</v>
      </c>
      <c r="E334" s="41"/>
      <c r="F334" s="219" t="s">
        <v>568</v>
      </c>
      <c r="G334" s="41"/>
      <c r="H334" s="41"/>
      <c r="I334" s="220"/>
      <c r="J334" s="41"/>
      <c r="K334" s="41"/>
      <c r="L334" s="45"/>
      <c r="M334" s="221"/>
      <c r="N334" s="222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131</v>
      </c>
      <c r="AU334" s="18" t="s">
        <v>82</v>
      </c>
    </row>
    <row r="335" spans="1:47" s="2" customFormat="1" ht="12">
      <c r="A335" s="39"/>
      <c r="B335" s="40"/>
      <c r="C335" s="41"/>
      <c r="D335" s="223" t="s">
        <v>133</v>
      </c>
      <c r="E335" s="41"/>
      <c r="F335" s="224" t="s">
        <v>569</v>
      </c>
      <c r="G335" s="41"/>
      <c r="H335" s="41"/>
      <c r="I335" s="220"/>
      <c r="J335" s="41"/>
      <c r="K335" s="41"/>
      <c r="L335" s="45"/>
      <c r="M335" s="221"/>
      <c r="N335" s="222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133</v>
      </c>
      <c r="AU335" s="18" t="s">
        <v>82</v>
      </c>
    </row>
    <row r="336" spans="1:47" s="2" customFormat="1" ht="12">
      <c r="A336" s="39"/>
      <c r="B336" s="40"/>
      <c r="C336" s="41"/>
      <c r="D336" s="218" t="s">
        <v>135</v>
      </c>
      <c r="E336" s="41"/>
      <c r="F336" s="225" t="s">
        <v>570</v>
      </c>
      <c r="G336" s="41"/>
      <c r="H336" s="41"/>
      <c r="I336" s="220"/>
      <c r="J336" s="41"/>
      <c r="K336" s="41"/>
      <c r="L336" s="45"/>
      <c r="M336" s="221"/>
      <c r="N336" s="222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135</v>
      </c>
      <c r="AU336" s="18" t="s">
        <v>82</v>
      </c>
    </row>
    <row r="337" spans="1:65" s="2" customFormat="1" ht="16.5" customHeight="1">
      <c r="A337" s="39"/>
      <c r="B337" s="40"/>
      <c r="C337" s="205" t="s">
        <v>571</v>
      </c>
      <c r="D337" s="205" t="s">
        <v>124</v>
      </c>
      <c r="E337" s="206" t="s">
        <v>572</v>
      </c>
      <c r="F337" s="207" t="s">
        <v>573</v>
      </c>
      <c r="G337" s="208" t="s">
        <v>242</v>
      </c>
      <c r="H337" s="209">
        <v>86.7</v>
      </c>
      <c r="I337" s="210"/>
      <c r="J337" s="211">
        <f>ROUND(I337*H337,2)</f>
        <v>0</v>
      </c>
      <c r="K337" s="207" t="s">
        <v>128</v>
      </c>
      <c r="L337" s="45"/>
      <c r="M337" s="212" t="s">
        <v>28</v>
      </c>
      <c r="N337" s="213" t="s">
        <v>43</v>
      </c>
      <c r="O337" s="85"/>
      <c r="P337" s="214">
        <f>O337*H337</f>
        <v>0</v>
      </c>
      <c r="Q337" s="214">
        <v>5E-05</v>
      </c>
      <c r="R337" s="214">
        <f>Q337*H337</f>
        <v>0.004335</v>
      </c>
      <c r="S337" s="214">
        <v>0</v>
      </c>
      <c r="T337" s="215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16" t="s">
        <v>150</v>
      </c>
      <c r="AT337" s="216" t="s">
        <v>124</v>
      </c>
      <c r="AU337" s="216" t="s">
        <v>82</v>
      </c>
      <c r="AY337" s="18" t="s">
        <v>121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18" t="s">
        <v>80</v>
      </c>
      <c r="BK337" s="217">
        <f>ROUND(I337*H337,2)</f>
        <v>0</v>
      </c>
      <c r="BL337" s="18" t="s">
        <v>150</v>
      </c>
      <c r="BM337" s="216" t="s">
        <v>574</v>
      </c>
    </row>
    <row r="338" spans="1:47" s="2" customFormat="1" ht="12">
      <c r="A338" s="39"/>
      <c r="B338" s="40"/>
      <c r="C338" s="41"/>
      <c r="D338" s="218" t="s">
        <v>131</v>
      </c>
      <c r="E338" s="41"/>
      <c r="F338" s="219" t="s">
        <v>575</v>
      </c>
      <c r="G338" s="41"/>
      <c r="H338" s="41"/>
      <c r="I338" s="220"/>
      <c r="J338" s="41"/>
      <c r="K338" s="41"/>
      <c r="L338" s="45"/>
      <c r="M338" s="221"/>
      <c r="N338" s="222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131</v>
      </c>
      <c r="AU338" s="18" t="s">
        <v>82</v>
      </c>
    </row>
    <row r="339" spans="1:47" s="2" customFormat="1" ht="12">
      <c r="A339" s="39"/>
      <c r="B339" s="40"/>
      <c r="C339" s="41"/>
      <c r="D339" s="223" t="s">
        <v>133</v>
      </c>
      <c r="E339" s="41"/>
      <c r="F339" s="224" t="s">
        <v>576</v>
      </c>
      <c r="G339" s="41"/>
      <c r="H339" s="41"/>
      <c r="I339" s="220"/>
      <c r="J339" s="41"/>
      <c r="K339" s="41"/>
      <c r="L339" s="45"/>
      <c r="M339" s="221"/>
      <c r="N339" s="222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133</v>
      </c>
      <c r="AU339" s="18" t="s">
        <v>82</v>
      </c>
    </row>
    <row r="340" spans="1:47" s="2" customFormat="1" ht="12">
      <c r="A340" s="39"/>
      <c r="B340" s="40"/>
      <c r="C340" s="41"/>
      <c r="D340" s="218" t="s">
        <v>135</v>
      </c>
      <c r="E340" s="41"/>
      <c r="F340" s="225" t="s">
        <v>482</v>
      </c>
      <c r="G340" s="41"/>
      <c r="H340" s="41"/>
      <c r="I340" s="220"/>
      <c r="J340" s="41"/>
      <c r="K340" s="41"/>
      <c r="L340" s="45"/>
      <c r="M340" s="221"/>
      <c r="N340" s="222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135</v>
      </c>
      <c r="AU340" s="18" t="s">
        <v>82</v>
      </c>
    </row>
    <row r="341" spans="1:51" s="13" customFormat="1" ht="12">
      <c r="A341" s="13"/>
      <c r="B341" s="230"/>
      <c r="C341" s="231"/>
      <c r="D341" s="218" t="s">
        <v>246</v>
      </c>
      <c r="E341" s="232" t="s">
        <v>28</v>
      </c>
      <c r="F341" s="233" t="s">
        <v>577</v>
      </c>
      <c r="G341" s="231"/>
      <c r="H341" s="232" t="s">
        <v>28</v>
      </c>
      <c r="I341" s="234"/>
      <c r="J341" s="231"/>
      <c r="K341" s="231"/>
      <c r="L341" s="235"/>
      <c r="M341" s="236"/>
      <c r="N341" s="237"/>
      <c r="O341" s="237"/>
      <c r="P341" s="237"/>
      <c r="Q341" s="237"/>
      <c r="R341" s="237"/>
      <c r="S341" s="237"/>
      <c r="T341" s="23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9" t="s">
        <v>246</v>
      </c>
      <c r="AU341" s="239" t="s">
        <v>82</v>
      </c>
      <c r="AV341" s="13" t="s">
        <v>80</v>
      </c>
      <c r="AW341" s="13" t="s">
        <v>34</v>
      </c>
      <c r="AX341" s="13" t="s">
        <v>72</v>
      </c>
      <c r="AY341" s="239" t="s">
        <v>121</v>
      </c>
    </row>
    <row r="342" spans="1:51" s="14" customFormat="1" ht="12">
      <c r="A342" s="14"/>
      <c r="B342" s="240"/>
      <c r="C342" s="241"/>
      <c r="D342" s="218" t="s">
        <v>246</v>
      </c>
      <c r="E342" s="242" t="s">
        <v>28</v>
      </c>
      <c r="F342" s="243" t="s">
        <v>578</v>
      </c>
      <c r="G342" s="241"/>
      <c r="H342" s="244">
        <v>32.6</v>
      </c>
      <c r="I342" s="245"/>
      <c r="J342" s="241"/>
      <c r="K342" s="241"/>
      <c r="L342" s="246"/>
      <c r="M342" s="247"/>
      <c r="N342" s="248"/>
      <c r="O342" s="248"/>
      <c r="P342" s="248"/>
      <c r="Q342" s="248"/>
      <c r="R342" s="248"/>
      <c r="S342" s="248"/>
      <c r="T342" s="249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0" t="s">
        <v>246</v>
      </c>
      <c r="AU342" s="250" t="s">
        <v>82</v>
      </c>
      <c r="AV342" s="14" t="s">
        <v>82</v>
      </c>
      <c r="AW342" s="14" t="s">
        <v>34</v>
      </c>
      <c r="AX342" s="14" t="s">
        <v>72</v>
      </c>
      <c r="AY342" s="250" t="s">
        <v>121</v>
      </c>
    </row>
    <row r="343" spans="1:51" s="13" customFormat="1" ht="12">
      <c r="A343" s="13"/>
      <c r="B343" s="230"/>
      <c r="C343" s="231"/>
      <c r="D343" s="218" t="s">
        <v>246</v>
      </c>
      <c r="E343" s="232" t="s">
        <v>28</v>
      </c>
      <c r="F343" s="233" t="s">
        <v>579</v>
      </c>
      <c r="G343" s="231"/>
      <c r="H343" s="232" t="s">
        <v>28</v>
      </c>
      <c r="I343" s="234"/>
      <c r="J343" s="231"/>
      <c r="K343" s="231"/>
      <c r="L343" s="235"/>
      <c r="M343" s="236"/>
      <c r="N343" s="237"/>
      <c r="O343" s="237"/>
      <c r="P343" s="237"/>
      <c r="Q343" s="237"/>
      <c r="R343" s="237"/>
      <c r="S343" s="237"/>
      <c r="T343" s="23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9" t="s">
        <v>246</v>
      </c>
      <c r="AU343" s="239" t="s">
        <v>82</v>
      </c>
      <c r="AV343" s="13" t="s">
        <v>80</v>
      </c>
      <c r="AW343" s="13" t="s">
        <v>34</v>
      </c>
      <c r="AX343" s="13" t="s">
        <v>72</v>
      </c>
      <c r="AY343" s="239" t="s">
        <v>121</v>
      </c>
    </row>
    <row r="344" spans="1:51" s="14" customFormat="1" ht="12">
      <c r="A344" s="14"/>
      <c r="B344" s="240"/>
      <c r="C344" s="241"/>
      <c r="D344" s="218" t="s">
        <v>246</v>
      </c>
      <c r="E344" s="242" t="s">
        <v>28</v>
      </c>
      <c r="F344" s="243" t="s">
        <v>580</v>
      </c>
      <c r="G344" s="241"/>
      <c r="H344" s="244">
        <v>54.1</v>
      </c>
      <c r="I344" s="245"/>
      <c r="J344" s="241"/>
      <c r="K344" s="241"/>
      <c r="L344" s="246"/>
      <c r="M344" s="247"/>
      <c r="N344" s="248"/>
      <c r="O344" s="248"/>
      <c r="P344" s="248"/>
      <c r="Q344" s="248"/>
      <c r="R344" s="248"/>
      <c r="S344" s="248"/>
      <c r="T344" s="249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0" t="s">
        <v>246</v>
      </c>
      <c r="AU344" s="250" t="s">
        <v>82</v>
      </c>
      <c r="AV344" s="14" t="s">
        <v>82</v>
      </c>
      <c r="AW344" s="14" t="s">
        <v>34</v>
      </c>
      <c r="AX344" s="14" t="s">
        <v>72</v>
      </c>
      <c r="AY344" s="250" t="s">
        <v>121</v>
      </c>
    </row>
    <row r="345" spans="1:51" s="15" customFormat="1" ht="12">
      <c r="A345" s="15"/>
      <c r="B345" s="251"/>
      <c r="C345" s="252"/>
      <c r="D345" s="218" t="s">
        <v>246</v>
      </c>
      <c r="E345" s="253" t="s">
        <v>28</v>
      </c>
      <c r="F345" s="254" t="s">
        <v>251</v>
      </c>
      <c r="G345" s="252"/>
      <c r="H345" s="255">
        <v>86.7</v>
      </c>
      <c r="I345" s="256"/>
      <c r="J345" s="252"/>
      <c r="K345" s="252"/>
      <c r="L345" s="257"/>
      <c r="M345" s="258"/>
      <c r="N345" s="259"/>
      <c r="O345" s="259"/>
      <c r="P345" s="259"/>
      <c r="Q345" s="259"/>
      <c r="R345" s="259"/>
      <c r="S345" s="259"/>
      <c r="T345" s="260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61" t="s">
        <v>246</v>
      </c>
      <c r="AU345" s="261" t="s">
        <v>82</v>
      </c>
      <c r="AV345" s="15" t="s">
        <v>150</v>
      </c>
      <c r="AW345" s="15" t="s">
        <v>34</v>
      </c>
      <c r="AX345" s="15" t="s">
        <v>80</v>
      </c>
      <c r="AY345" s="261" t="s">
        <v>121</v>
      </c>
    </row>
    <row r="346" spans="1:65" s="2" customFormat="1" ht="16.5" customHeight="1">
      <c r="A346" s="39"/>
      <c r="B346" s="40"/>
      <c r="C346" s="205" t="s">
        <v>581</v>
      </c>
      <c r="D346" s="205" t="s">
        <v>124</v>
      </c>
      <c r="E346" s="206" t="s">
        <v>582</v>
      </c>
      <c r="F346" s="207" t="s">
        <v>583</v>
      </c>
      <c r="G346" s="208" t="s">
        <v>196</v>
      </c>
      <c r="H346" s="209">
        <v>39.9</v>
      </c>
      <c r="I346" s="210"/>
      <c r="J346" s="211">
        <f>ROUND(I346*H346,2)</f>
        <v>0</v>
      </c>
      <c r="K346" s="207" t="s">
        <v>128</v>
      </c>
      <c r="L346" s="45"/>
      <c r="M346" s="212" t="s">
        <v>28</v>
      </c>
      <c r="N346" s="213" t="s">
        <v>43</v>
      </c>
      <c r="O346" s="85"/>
      <c r="P346" s="214">
        <f>O346*H346</f>
        <v>0</v>
      </c>
      <c r="Q346" s="214">
        <v>0.0006</v>
      </c>
      <c r="R346" s="214">
        <f>Q346*H346</f>
        <v>0.023939999999999996</v>
      </c>
      <c r="S346" s="214">
        <v>0</v>
      </c>
      <c r="T346" s="215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16" t="s">
        <v>150</v>
      </c>
      <c r="AT346" s="216" t="s">
        <v>124</v>
      </c>
      <c r="AU346" s="216" t="s">
        <v>82</v>
      </c>
      <c r="AY346" s="18" t="s">
        <v>121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18" t="s">
        <v>80</v>
      </c>
      <c r="BK346" s="217">
        <f>ROUND(I346*H346,2)</f>
        <v>0</v>
      </c>
      <c r="BL346" s="18" t="s">
        <v>150</v>
      </c>
      <c r="BM346" s="216" t="s">
        <v>584</v>
      </c>
    </row>
    <row r="347" spans="1:47" s="2" customFormat="1" ht="12">
      <c r="A347" s="39"/>
      <c r="B347" s="40"/>
      <c r="C347" s="41"/>
      <c r="D347" s="218" t="s">
        <v>131</v>
      </c>
      <c r="E347" s="41"/>
      <c r="F347" s="219" t="s">
        <v>585</v>
      </c>
      <c r="G347" s="41"/>
      <c r="H347" s="41"/>
      <c r="I347" s="220"/>
      <c r="J347" s="41"/>
      <c r="K347" s="41"/>
      <c r="L347" s="45"/>
      <c r="M347" s="221"/>
      <c r="N347" s="222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131</v>
      </c>
      <c r="AU347" s="18" t="s">
        <v>82</v>
      </c>
    </row>
    <row r="348" spans="1:47" s="2" customFormat="1" ht="12">
      <c r="A348" s="39"/>
      <c r="B348" s="40"/>
      <c r="C348" s="41"/>
      <c r="D348" s="223" t="s">
        <v>133</v>
      </c>
      <c r="E348" s="41"/>
      <c r="F348" s="224" t="s">
        <v>586</v>
      </c>
      <c r="G348" s="41"/>
      <c r="H348" s="41"/>
      <c r="I348" s="220"/>
      <c r="J348" s="41"/>
      <c r="K348" s="41"/>
      <c r="L348" s="45"/>
      <c r="M348" s="221"/>
      <c r="N348" s="222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133</v>
      </c>
      <c r="AU348" s="18" t="s">
        <v>82</v>
      </c>
    </row>
    <row r="349" spans="1:47" s="2" customFormat="1" ht="12">
      <c r="A349" s="39"/>
      <c r="B349" s="40"/>
      <c r="C349" s="41"/>
      <c r="D349" s="218" t="s">
        <v>135</v>
      </c>
      <c r="E349" s="41"/>
      <c r="F349" s="225" t="s">
        <v>482</v>
      </c>
      <c r="G349" s="41"/>
      <c r="H349" s="41"/>
      <c r="I349" s="220"/>
      <c r="J349" s="41"/>
      <c r="K349" s="41"/>
      <c r="L349" s="45"/>
      <c r="M349" s="221"/>
      <c r="N349" s="222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135</v>
      </c>
      <c r="AU349" s="18" t="s">
        <v>82</v>
      </c>
    </row>
    <row r="350" spans="1:51" s="13" customFormat="1" ht="12">
      <c r="A350" s="13"/>
      <c r="B350" s="230"/>
      <c r="C350" s="231"/>
      <c r="D350" s="218" t="s">
        <v>246</v>
      </c>
      <c r="E350" s="232" t="s">
        <v>28</v>
      </c>
      <c r="F350" s="233" t="s">
        <v>587</v>
      </c>
      <c r="G350" s="231"/>
      <c r="H350" s="232" t="s">
        <v>28</v>
      </c>
      <c r="I350" s="234"/>
      <c r="J350" s="231"/>
      <c r="K350" s="231"/>
      <c r="L350" s="235"/>
      <c r="M350" s="236"/>
      <c r="N350" s="237"/>
      <c r="O350" s="237"/>
      <c r="P350" s="237"/>
      <c r="Q350" s="237"/>
      <c r="R350" s="237"/>
      <c r="S350" s="237"/>
      <c r="T350" s="23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9" t="s">
        <v>246</v>
      </c>
      <c r="AU350" s="239" t="s">
        <v>82</v>
      </c>
      <c r="AV350" s="13" t="s">
        <v>80</v>
      </c>
      <c r="AW350" s="13" t="s">
        <v>34</v>
      </c>
      <c r="AX350" s="13" t="s">
        <v>72</v>
      </c>
      <c r="AY350" s="239" t="s">
        <v>121</v>
      </c>
    </row>
    <row r="351" spans="1:51" s="14" customFormat="1" ht="12">
      <c r="A351" s="14"/>
      <c r="B351" s="240"/>
      <c r="C351" s="241"/>
      <c r="D351" s="218" t="s">
        <v>246</v>
      </c>
      <c r="E351" s="242" t="s">
        <v>28</v>
      </c>
      <c r="F351" s="243" t="s">
        <v>588</v>
      </c>
      <c r="G351" s="241"/>
      <c r="H351" s="244">
        <v>14.6</v>
      </c>
      <c r="I351" s="245"/>
      <c r="J351" s="241"/>
      <c r="K351" s="241"/>
      <c r="L351" s="246"/>
      <c r="M351" s="247"/>
      <c r="N351" s="248"/>
      <c r="O351" s="248"/>
      <c r="P351" s="248"/>
      <c r="Q351" s="248"/>
      <c r="R351" s="248"/>
      <c r="S351" s="248"/>
      <c r="T351" s="249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0" t="s">
        <v>246</v>
      </c>
      <c r="AU351" s="250" t="s">
        <v>82</v>
      </c>
      <c r="AV351" s="14" t="s">
        <v>82</v>
      </c>
      <c r="AW351" s="14" t="s">
        <v>34</v>
      </c>
      <c r="AX351" s="14" t="s">
        <v>72</v>
      </c>
      <c r="AY351" s="250" t="s">
        <v>121</v>
      </c>
    </row>
    <row r="352" spans="1:51" s="13" customFormat="1" ht="12">
      <c r="A352" s="13"/>
      <c r="B352" s="230"/>
      <c r="C352" s="231"/>
      <c r="D352" s="218" t="s">
        <v>246</v>
      </c>
      <c r="E352" s="232" t="s">
        <v>28</v>
      </c>
      <c r="F352" s="233" t="s">
        <v>589</v>
      </c>
      <c r="G352" s="231"/>
      <c r="H352" s="232" t="s">
        <v>28</v>
      </c>
      <c r="I352" s="234"/>
      <c r="J352" s="231"/>
      <c r="K352" s="231"/>
      <c r="L352" s="235"/>
      <c r="M352" s="236"/>
      <c r="N352" s="237"/>
      <c r="O352" s="237"/>
      <c r="P352" s="237"/>
      <c r="Q352" s="237"/>
      <c r="R352" s="237"/>
      <c r="S352" s="237"/>
      <c r="T352" s="23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9" t="s">
        <v>246</v>
      </c>
      <c r="AU352" s="239" t="s">
        <v>82</v>
      </c>
      <c r="AV352" s="13" t="s">
        <v>80</v>
      </c>
      <c r="AW352" s="13" t="s">
        <v>34</v>
      </c>
      <c r="AX352" s="13" t="s">
        <v>72</v>
      </c>
      <c r="AY352" s="239" t="s">
        <v>121</v>
      </c>
    </row>
    <row r="353" spans="1:51" s="14" customFormat="1" ht="12">
      <c r="A353" s="14"/>
      <c r="B353" s="240"/>
      <c r="C353" s="241"/>
      <c r="D353" s="218" t="s">
        <v>246</v>
      </c>
      <c r="E353" s="242" t="s">
        <v>28</v>
      </c>
      <c r="F353" s="243" t="s">
        <v>590</v>
      </c>
      <c r="G353" s="241"/>
      <c r="H353" s="244">
        <v>11.3</v>
      </c>
      <c r="I353" s="245"/>
      <c r="J353" s="241"/>
      <c r="K353" s="241"/>
      <c r="L353" s="246"/>
      <c r="M353" s="247"/>
      <c r="N353" s="248"/>
      <c r="O353" s="248"/>
      <c r="P353" s="248"/>
      <c r="Q353" s="248"/>
      <c r="R353" s="248"/>
      <c r="S353" s="248"/>
      <c r="T353" s="24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0" t="s">
        <v>246</v>
      </c>
      <c r="AU353" s="250" t="s">
        <v>82</v>
      </c>
      <c r="AV353" s="14" t="s">
        <v>82</v>
      </c>
      <c r="AW353" s="14" t="s">
        <v>34</v>
      </c>
      <c r="AX353" s="14" t="s">
        <v>72</v>
      </c>
      <c r="AY353" s="250" t="s">
        <v>121</v>
      </c>
    </row>
    <row r="354" spans="1:51" s="13" customFormat="1" ht="12">
      <c r="A354" s="13"/>
      <c r="B354" s="230"/>
      <c r="C354" s="231"/>
      <c r="D354" s="218" t="s">
        <v>246</v>
      </c>
      <c r="E354" s="232" t="s">
        <v>28</v>
      </c>
      <c r="F354" s="233" t="s">
        <v>591</v>
      </c>
      <c r="G354" s="231"/>
      <c r="H354" s="232" t="s">
        <v>28</v>
      </c>
      <c r="I354" s="234"/>
      <c r="J354" s="231"/>
      <c r="K354" s="231"/>
      <c r="L354" s="235"/>
      <c r="M354" s="236"/>
      <c r="N354" s="237"/>
      <c r="O354" s="237"/>
      <c r="P354" s="237"/>
      <c r="Q354" s="237"/>
      <c r="R354" s="237"/>
      <c r="S354" s="237"/>
      <c r="T354" s="23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9" t="s">
        <v>246</v>
      </c>
      <c r="AU354" s="239" t="s">
        <v>82</v>
      </c>
      <c r="AV354" s="13" t="s">
        <v>80</v>
      </c>
      <c r="AW354" s="13" t="s">
        <v>34</v>
      </c>
      <c r="AX354" s="13" t="s">
        <v>72</v>
      </c>
      <c r="AY354" s="239" t="s">
        <v>121</v>
      </c>
    </row>
    <row r="355" spans="1:51" s="14" customFormat="1" ht="12">
      <c r="A355" s="14"/>
      <c r="B355" s="240"/>
      <c r="C355" s="241"/>
      <c r="D355" s="218" t="s">
        <v>246</v>
      </c>
      <c r="E355" s="242" t="s">
        <v>28</v>
      </c>
      <c r="F355" s="243" t="s">
        <v>592</v>
      </c>
      <c r="G355" s="241"/>
      <c r="H355" s="244">
        <v>14</v>
      </c>
      <c r="I355" s="245"/>
      <c r="J355" s="241"/>
      <c r="K355" s="241"/>
      <c r="L355" s="246"/>
      <c r="M355" s="247"/>
      <c r="N355" s="248"/>
      <c r="O355" s="248"/>
      <c r="P355" s="248"/>
      <c r="Q355" s="248"/>
      <c r="R355" s="248"/>
      <c r="S355" s="248"/>
      <c r="T355" s="24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0" t="s">
        <v>246</v>
      </c>
      <c r="AU355" s="250" t="s">
        <v>82</v>
      </c>
      <c r="AV355" s="14" t="s">
        <v>82</v>
      </c>
      <c r="AW355" s="14" t="s">
        <v>34</v>
      </c>
      <c r="AX355" s="14" t="s">
        <v>72</v>
      </c>
      <c r="AY355" s="250" t="s">
        <v>121</v>
      </c>
    </row>
    <row r="356" spans="1:51" s="15" customFormat="1" ht="12">
      <c r="A356" s="15"/>
      <c r="B356" s="251"/>
      <c r="C356" s="252"/>
      <c r="D356" s="218" t="s">
        <v>246</v>
      </c>
      <c r="E356" s="253" t="s">
        <v>28</v>
      </c>
      <c r="F356" s="254" t="s">
        <v>251</v>
      </c>
      <c r="G356" s="252"/>
      <c r="H356" s="255">
        <v>39.9</v>
      </c>
      <c r="I356" s="256"/>
      <c r="J356" s="252"/>
      <c r="K356" s="252"/>
      <c r="L356" s="257"/>
      <c r="M356" s="258"/>
      <c r="N356" s="259"/>
      <c r="O356" s="259"/>
      <c r="P356" s="259"/>
      <c r="Q356" s="259"/>
      <c r="R356" s="259"/>
      <c r="S356" s="259"/>
      <c r="T356" s="260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61" t="s">
        <v>246</v>
      </c>
      <c r="AU356" s="261" t="s">
        <v>82</v>
      </c>
      <c r="AV356" s="15" t="s">
        <v>150</v>
      </c>
      <c r="AW356" s="15" t="s">
        <v>34</v>
      </c>
      <c r="AX356" s="15" t="s">
        <v>80</v>
      </c>
      <c r="AY356" s="261" t="s">
        <v>121</v>
      </c>
    </row>
    <row r="357" spans="1:65" s="2" customFormat="1" ht="16.5" customHeight="1">
      <c r="A357" s="39"/>
      <c r="B357" s="40"/>
      <c r="C357" s="205" t="s">
        <v>593</v>
      </c>
      <c r="D357" s="205" t="s">
        <v>124</v>
      </c>
      <c r="E357" s="206" t="s">
        <v>594</v>
      </c>
      <c r="F357" s="207" t="s">
        <v>595</v>
      </c>
      <c r="G357" s="208" t="s">
        <v>242</v>
      </c>
      <c r="H357" s="209">
        <v>5.5</v>
      </c>
      <c r="I357" s="210"/>
      <c r="J357" s="211">
        <f>ROUND(I357*H357,2)</f>
        <v>0</v>
      </c>
      <c r="K357" s="207" t="s">
        <v>128</v>
      </c>
      <c r="L357" s="45"/>
      <c r="M357" s="212" t="s">
        <v>28</v>
      </c>
      <c r="N357" s="213" t="s">
        <v>43</v>
      </c>
      <c r="O357" s="85"/>
      <c r="P357" s="214">
        <f>O357*H357</f>
        <v>0</v>
      </c>
      <c r="Q357" s="214">
        <v>0.0004</v>
      </c>
      <c r="R357" s="214">
        <f>Q357*H357</f>
        <v>0.0022</v>
      </c>
      <c r="S357" s="214">
        <v>0</v>
      </c>
      <c r="T357" s="215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16" t="s">
        <v>150</v>
      </c>
      <c r="AT357" s="216" t="s">
        <v>124</v>
      </c>
      <c r="AU357" s="216" t="s">
        <v>82</v>
      </c>
      <c r="AY357" s="18" t="s">
        <v>121</v>
      </c>
      <c r="BE357" s="217">
        <f>IF(N357="základní",J357,0)</f>
        <v>0</v>
      </c>
      <c r="BF357" s="217">
        <f>IF(N357="snížená",J357,0)</f>
        <v>0</v>
      </c>
      <c r="BG357" s="217">
        <f>IF(N357="zákl. přenesená",J357,0)</f>
        <v>0</v>
      </c>
      <c r="BH357" s="217">
        <f>IF(N357="sníž. přenesená",J357,0)</f>
        <v>0</v>
      </c>
      <c r="BI357" s="217">
        <f>IF(N357="nulová",J357,0)</f>
        <v>0</v>
      </c>
      <c r="BJ357" s="18" t="s">
        <v>80</v>
      </c>
      <c r="BK357" s="217">
        <f>ROUND(I357*H357,2)</f>
        <v>0</v>
      </c>
      <c r="BL357" s="18" t="s">
        <v>150</v>
      </c>
      <c r="BM357" s="216" t="s">
        <v>596</v>
      </c>
    </row>
    <row r="358" spans="1:47" s="2" customFormat="1" ht="12">
      <c r="A358" s="39"/>
      <c r="B358" s="40"/>
      <c r="C358" s="41"/>
      <c r="D358" s="218" t="s">
        <v>131</v>
      </c>
      <c r="E358" s="41"/>
      <c r="F358" s="219" t="s">
        <v>597</v>
      </c>
      <c r="G358" s="41"/>
      <c r="H358" s="41"/>
      <c r="I358" s="220"/>
      <c r="J358" s="41"/>
      <c r="K358" s="41"/>
      <c r="L358" s="45"/>
      <c r="M358" s="221"/>
      <c r="N358" s="222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131</v>
      </c>
      <c r="AU358" s="18" t="s">
        <v>82</v>
      </c>
    </row>
    <row r="359" spans="1:47" s="2" customFormat="1" ht="12">
      <c r="A359" s="39"/>
      <c r="B359" s="40"/>
      <c r="C359" s="41"/>
      <c r="D359" s="223" t="s">
        <v>133</v>
      </c>
      <c r="E359" s="41"/>
      <c r="F359" s="224" t="s">
        <v>598</v>
      </c>
      <c r="G359" s="41"/>
      <c r="H359" s="41"/>
      <c r="I359" s="220"/>
      <c r="J359" s="41"/>
      <c r="K359" s="41"/>
      <c r="L359" s="45"/>
      <c r="M359" s="221"/>
      <c r="N359" s="222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133</v>
      </c>
      <c r="AU359" s="18" t="s">
        <v>82</v>
      </c>
    </row>
    <row r="360" spans="1:47" s="2" customFormat="1" ht="12">
      <c r="A360" s="39"/>
      <c r="B360" s="40"/>
      <c r="C360" s="41"/>
      <c r="D360" s="218" t="s">
        <v>135</v>
      </c>
      <c r="E360" s="41"/>
      <c r="F360" s="225" t="s">
        <v>570</v>
      </c>
      <c r="G360" s="41"/>
      <c r="H360" s="41"/>
      <c r="I360" s="220"/>
      <c r="J360" s="41"/>
      <c r="K360" s="41"/>
      <c r="L360" s="45"/>
      <c r="M360" s="221"/>
      <c r="N360" s="222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135</v>
      </c>
      <c r="AU360" s="18" t="s">
        <v>82</v>
      </c>
    </row>
    <row r="361" spans="1:65" s="2" customFormat="1" ht="16.5" customHeight="1">
      <c r="A361" s="39"/>
      <c r="B361" s="40"/>
      <c r="C361" s="205" t="s">
        <v>599</v>
      </c>
      <c r="D361" s="205" t="s">
        <v>124</v>
      </c>
      <c r="E361" s="206" t="s">
        <v>600</v>
      </c>
      <c r="F361" s="207" t="s">
        <v>601</v>
      </c>
      <c r="G361" s="208" t="s">
        <v>242</v>
      </c>
      <c r="H361" s="209">
        <v>45</v>
      </c>
      <c r="I361" s="210"/>
      <c r="J361" s="211">
        <f>ROUND(I361*H361,2)</f>
        <v>0</v>
      </c>
      <c r="K361" s="207" t="s">
        <v>128</v>
      </c>
      <c r="L361" s="45"/>
      <c r="M361" s="212" t="s">
        <v>28</v>
      </c>
      <c r="N361" s="213" t="s">
        <v>43</v>
      </c>
      <c r="O361" s="85"/>
      <c r="P361" s="214">
        <f>O361*H361</f>
        <v>0</v>
      </c>
      <c r="Q361" s="214">
        <v>0.00013</v>
      </c>
      <c r="R361" s="214">
        <f>Q361*H361</f>
        <v>0.005849999999999999</v>
      </c>
      <c r="S361" s="214">
        <v>0</v>
      </c>
      <c r="T361" s="215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16" t="s">
        <v>150</v>
      </c>
      <c r="AT361" s="216" t="s">
        <v>124</v>
      </c>
      <c r="AU361" s="216" t="s">
        <v>82</v>
      </c>
      <c r="AY361" s="18" t="s">
        <v>121</v>
      </c>
      <c r="BE361" s="217">
        <f>IF(N361="základní",J361,0)</f>
        <v>0</v>
      </c>
      <c r="BF361" s="217">
        <f>IF(N361="snížená",J361,0)</f>
        <v>0</v>
      </c>
      <c r="BG361" s="217">
        <f>IF(N361="zákl. přenesená",J361,0)</f>
        <v>0</v>
      </c>
      <c r="BH361" s="217">
        <f>IF(N361="sníž. přenesená",J361,0)</f>
        <v>0</v>
      </c>
      <c r="BI361" s="217">
        <f>IF(N361="nulová",J361,0)</f>
        <v>0</v>
      </c>
      <c r="BJ361" s="18" t="s">
        <v>80</v>
      </c>
      <c r="BK361" s="217">
        <f>ROUND(I361*H361,2)</f>
        <v>0</v>
      </c>
      <c r="BL361" s="18" t="s">
        <v>150</v>
      </c>
      <c r="BM361" s="216" t="s">
        <v>602</v>
      </c>
    </row>
    <row r="362" spans="1:47" s="2" customFormat="1" ht="12">
      <c r="A362" s="39"/>
      <c r="B362" s="40"/>
      <c r="C362" s="41"/>
      <c r="D362" s="218" t="s">
        <v>131</v>
      </c>
      <c r="E362" s="41"/>
      <c r="F362" s="219" t="s">
        <v>603</v>
      </c>
      <c r="G362" s="41"/>
      <c r="H362" s="41"/>
      <c r="I362" s="220"/>
      <c r="J362" s="41"/>
      <c r="K362" s="41"/>
      <c r="L362" s="45"/>
      <c r="M362" s="221"/>
      <c r="N362" s="222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131</v>
      </c>
      <c r="AU362" s="18" t="s">
        <v>82</v>
      </c>
    </row>
    <row r="363" spans="1:47" s="2" customFormat="1" ht="12">
      <c r="A363" s="39"/>
      <c r="B363" s="40"/>
      <c r="C363" s="41"/>
      <c r="D363" s="223" t="s">
        <v>133</v>
      </c>
      <c r="E363" s="41"/>
      <c r="F363" s="224" t="s">
        <v>604</v>
      </c>
      <c r="G363" s="41"/>
      <c r="H363" s="41"/>
      <c r="I363" s="220"/>
      <c r="J363" s="41"/>
      <c r="K363" s="41"/>
      <c r="L363" s="45"/>
      <c r="M363" s="221"/>
      <c r="N363" s="222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133</v>
      </c>
      <c r="AU363" s="18" t="s">
        <v>82</v>
      </c>
    </row>
    <row r="364" spans="1:47" s="2" customFormat="1" ht="12">
      <c r="A364" s="39"/>
      <c r="B364" s="40"/>
      <c r="C364" s="41"/>
      <c r="D364" s="218" t="s">
        <v>135</v>
      </c>
      <c r="E364" s="41"/>
      <c r="F364" s="225" t="s">
        <v>605</v>
      </c>
      <c r="G364" s="41"/>
      <c r="H364" s="41"/>
      <c r="I364" s="220"/>
      <c r="J364" s="41"/>
      <c r="K364" s="41"/>
      <c r="L364" s="45"/>
      <c r="M364" s="221"/>
      <c r="N364" s="222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135</v>
      </c>
      <c r="AU364" s="18" t="s">
        <v>82</v>
      </c>
    </row>
    <row r="365" spans="1:65" s="2" customFormat="1" ht="16.5" customHeight="1">
      <c r="A365" s="39"/>
      <c r="B365" s="40"/>
      <c r="C365" s="205" t="s">
        <v>606</v>
      </c>
      <c r="D365" s="205" t="s">
        <v>124</v>
      </c>
      <c r="E365" s="206" t="s">
        <v>607</v>
      </c>
      <c r="F365" s="207" t="s">
        <v>608</v>
      </c>
      <c r="G365" s="208" t="s">
        <v>242</v>
      </c>
      <c r="H365" s="209">
        <v>881.4</v>
      </c>
      <c r="I365" s="210"/>
      <c r="J365" s="211">
        <f>ROUND(I365*H365,2)</f>
        <v>0</v>
      </c>
      <c r="K365" s="207" t="s">
        <v>128</v>
      </c>
      <c r="L365" s="45"/>
      <c r="M365" s="212" t="s">
        <v>28</v>
      </c>
      <c r="N365" s="213" t="s">
        <v>43</v>
      </c>
      <c r="O365" s="85"/>
      <c r="P365" s="214">
        <f>O365*H365</f>
        <v>0</v>
      </c>
      <c r="Q365" s="214">
        <v>0</v>
      </c>
      <c r="R365" s="214">
        <f>Q365*H365</f>
        <v>0</v>
      </c>
      <c r="S365" s="214">
        <v>0</v>
      </c>
      <c r="T365" s="215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16" t="s">
        <v>150</v>
      </c>
      <c r="AT365" s="216" t="s">
        <v>124</v>
      </c>
      <c r="AU365" s="216" t="s">
        <v>82</v>
      </c>
      <c r="AY365" s="18" t="s">
        <v>121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18" t="s">
        <v>80</v>
      </c>
      <c r="BK365" s="217">
        <f>ROUND(I365*H365,2)</f>
        <v>0</v>
      </c>
      <c r="BL365" s="18" t="s">
        <v>150</v>
      </c>
      <c r="BM365" s="216" t="s">
        <v>609</v>
      </c>
    </row>
    <row r="366" spans="1:47" s="2" customFormat="1" ht="12">
      <c r="A366" s="39"/>
      <c r="B366" s="40"/>
      <c r="C366" s="41"/>
      <c r="D366" s="218" t="s">
        <v>131</v>
      </c>
      <c r="E366" s="41"/>
      <c r="F366" s="219" t="s">
        <v>610</v>
      </c>
      <c r="G366" s="41"/>
      <c r="H366" s="41"/>
      <c r="I366" s="220"/>
      <c r="J366" s="41"/>
      <c r="K366" s="41"/>
      <c r="L366" s="45"/>
      <c r="M366" s="221"/>
      <c r="N366" s="222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131</v>
      </c>
      <c r="AU366" s="18" t="s">
        <v>82</v>
      </c>
    </row>
    <row r="367" spans="1:47" s="2" customFormat="1" ht="12">
      <c r="A367" s="39"/>
      <c r="B367" s="40"/>
      <c r="C367" s="41"/>
      <c r="D367" s="223" t="s">
        <v>133</v>
      </c>
      <c r="E367" s="41"/>
      <c r="F367" s="224" t="s">
        <v>611</v>
      </c>
      <c r="G367" s="41"/>
      <c r="H367" s="41"/>
      <c r="I367" s="220"/>
      <c r="J367" s="41"/>
      <c r="K367" s="41"/>
      <c r="L367" s="45"/>
      <c r="M367" s="221"/>
      <c r="N367" s="222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133</v>
      </c>
      <c r="AU367" s="18" t="s">
        <v>82</v>
      </c>
    </row>
    <row r="368" spans="1:51" s="14" customFormat="1" ht="12">
      <c r="A368" s="14"/>
      <c r="B368" s="240"/>
      <c r="C368" s="241"/>
      <c r="D368" s="218" t="s">
        <v>246</v>
      </c>
      <c r="E368" s="242" t="s">
        <v>28</v>
      </c>
      <c r="F368" s="243" t="s">
        <v>612</v>
      </c>
      <c r="G368" s="241"/>
      <c r="H368" s="244">
        <v>881.4</v>
      </c>
      <c r="I368" s="245"/>
      <c r="J368" s="241"/>
      <c r="K368" s="241"/>
      <c r="L368" s="246"/>
      <c r="M368" s="247"/>
      <c r="N368" s="248"/>
      <c r="O368" s="248"/>
      <c r="P368" s="248"/>
      <c r="Q368" s="248"/>
      <c r="R368" s="248"/>
      <c r="S368" s="248"/>
      <c r="T368" s="249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0" t="s">
        <v>246</v>
      </c>
      <c r="AU368" s="250" t="s">
        <v>82</v>
      </c>
      <c r="AV368" s="14" t="s">
        <v>82</v>
      </c>
      <c r="AW368" s="14" t="s">
        <v>34</v>
      </c>
      <c r="AX368" s="14" t="s">
        <v>72</v>
      </c>
      <c r="AY368" s="250" t="s">
        <v>121</v>
      </c>
    </row>
    <row r="369" spans="1:51" s="15" customFormat="1" ht="12">
      <c r="A369" s="15"/>
      <c r="B369" s="251"/>
      <c r="C369" s="252"/>
      <c r="D369" s="218" t="s">
        <v>246</v>
      </c>
      <c r="E369" s="253" t="s">
        <v>28</v>
      </c>
      <c r="F369" s="254" t="s">
        <v>251</v>
      </c>
      <c r="G369" s="252"/>
      <c r="H369" s="255">
        <v>881.4</v>
      </c>
      <c r="I369" s="256"/>
      <c r="J369" s="252"/>
      <c r="K369" s="252"/>
      <c r="L369" s="257"/>
      <c r="M369" s="258"/>
      <c r="N369" s="259"/>
      <c r="O369" s="259"/>
      <c r="P369" s="259"/>
      <c r="Q369" s="259"/>
      <c r="R369" s="259"/>
      <c r="S369" s="259"/>
      <c r="T369" s="260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1" t="s">
        <v>246</v>
      </c>
      <c r="AU369" s="261" t="s">
        <v>82</v>
      </c>
      <c r="AV369" s="15" t="s">
        <v>150</v>
      </c>
      <c r="AW369" s="15" t="s">
        <v>34</v>
      </c>
      <c r="AX369" s="15" t="s">
        <v>80</v>
      </c>
      <c r="AY369" s="261" t="s">
        <v>121</v>
      </c>
    </row>
    <row r="370" spans="1:65" s="2" customFormat="1" ht="16.5" customHeight="1">
      <c r="A370" s="39"/>
      <c r="B370" s="40"/>
      <c r="C370" s="205" t="s">
        <v>248</v>
      </c>
      <c r="D370" s="205" t="s">
        <v>124</v>
      </c>
      <c r="E370" s="206" t="s">
        <v>613</v>
      </c>
      <c r="F370" s="207" t="s">
        <v>614</v>
      </c>
      <c r="G370" s="208" t="s">
        <v>196</v>
      </c>
      <c r="H370" s="209">
        <v>39.9</v>
      </c>
      <c r="I370" s="210"/>
      <c r="J370" s="211">
        <f>ROUND(I370*H370,2)</f>
        <v>0</v>
      </c>
      <c r="K370" s="207" t="s">
        <v>128</v>
      </c>
      <c r="L370" s="45"/>
      <c r="M370" s="212" t="s">
        <v>28</v>
      </c>
      <c r="N370" s="213" t="s">
        <v>43</v>
      </c>
      <c r="O370" s="85"/>
      <c r="P370" s="214">
        <f>O370*H370</f>
        <v>0</v>
      </c>
      <c r="Q370" s="214">
        <v>1E-05</v>
      </c>
      <c r="R370" s="214">
        <f>Q370*H370</f>
        <v>0.000399</v>
      </c>
      <c r="S370" s="214">
        <v>0</v>
      </c>
      <c r="T370" s="215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16" t="s">
        <v>150</v>
      </c>
      <c r="AT370" s="216" t="s">
        <v>124</v>
      </c>
      <c r="AU370" s="216" t="s">
        <v>82</v>
      </c>
      <c r="AY370" s="18" t="s">
        <v>121</v>
      </c>
      <c r="BE370" s="217">
        <f>IF(N370="základní",J370,0)</f>
        <v>0</v>
      </c>
      <c r="BF370" s="217">
        <f>IF(N370="snížená",J370,0)</f>
        <v>0</v>
      </c>
      <c r="BG370" s="217">
        <f>IF(N370="zákl. přenesená",J370,0)</f>
        <v>0</v>
      </c>
      <c r="BH370" s="217">
        <f>IF(N370="sníž. přenesená",J370,0)</f>
        <v>0</v>
      </c>
      <c r="BI370" s="217">
        <f>IF(N370="nulová",J370,0)</f>
        <v>0</v>
      </c>
      <c r="BJ370" s="18" t="s">
        <v>80</v>
      </c>
      <c r="BK370" s="217">
        <f>ROUND(I370*H370,2)</f>
        <v>0</v>
      </c>
      <c r="BL370" s="18" t="s">
        <v>150</v>
      </c>
      <c r="BM370" s="216" t="s">
        <v>615</v>
      </c>
    </row>
    <row r="371" spans="1:47" s="2" customFormat="1" ht="12">
      <c r="A371" s="39"/>
      <c r="B371" s="40"/>
      <c r="C371" s="41"/>
      <c r="D371" s="218" t="s">
        <v>131</v>
      </c>
      <c r="E371" s="41"/>
      <c r="F371" s="219" t="s">
        <v>616</v>
      </c>
      <c r="G371" s="41"/>
      <c r="H371" s="41"/>
      <c r="I371" s="220"/>
      <c r="J371" s="41"/>
      <c r="K371" s="41"/>
      <c r="L371" s="45"/>
      <c r="M371" s="221"/>
      <c r="N371" s="222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131</v>
      </c>
      <c r="AU371" s="18" t="s">
        <v>82</v>
      </c>
    </row>
    <row r="372" spans="1:47" s="2" customFormat="1" ht="12">
      <c r="A372" s="39"/>
      <c r="B372" s="40"/>
      <c r="C372" s="41"/>
      <c r="D372" s="223" t="s">
        <v>133</v>
      </c>
      <c r="E372" s="41"/>
      <c r="F372" s="224" t="s">
        <v>617</v>
      </c>
      <c r="G372" s="41"/>
      <c r="H372" s="41"/>
      <c r="I372" s="220"/>
      <c r="J372" s="41"/>
      <c r="K372" s="41"/>
      <c r="L372" s="45"/>
      <c r="M372" s="221"/>
      <c r="N372" s="222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133</v>
      </c>
      <c r="AU372" s="18" t="s">
        <v>82</v>
      </c>
    </row>
    <row r="373" spans="1:65" s="2" customFormat="1" ht="16.5" customHeight="1">
      <c r="A373" s="39"/>
      <c r="B373" s="40"/>
      <c r="C373" s="205" t="s">
        <v>618</v>
      </c>
      <c r="D373" s="205" t="s">
        <v>124</v>
      </c>
      <c r="E373" s="206" t="s">
        <v>619</v>
      </c>
      <c r="F373" s="207" t="s">
        <v>620</v>
      </c>
      <c r="G373" s="208" t="s">
        <v>242</v>
      </c>
      <c r="H373" s="209">
        <v>213.7</v>
      </c>
      <c r="I373" s="210"/>
      <c r="J373" s="211">
        <f>ROUND(I373*H373,2)</f>
        <v>0</v>
      </c>
      <c r="K373" s="207" t="s">
        <v>128</v>
      </c>
      <c r="L373" s="45"/>
      <c r="M373" s="212" t="s">
        <v>28</v>
      </c>
      <c r="N373" s="213" t="s">
        <v>43</v>
      </c>
      <c r="O373" s="85"/>
      <c r="P373" s="214">
        <f>O373*H373</f>
        <v>0</v>
      </c>
      <c r="Q373" s="214">
        <v>0.1554</v>
      </c>
      <c r="R373" s="214">
        <f>Q373*H373</f>
        <v>33.208980000000004</v>
      </c>
      <c r="S373" s="214">
        <v>0</v>
      </c>
      <c r="T373" s="215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16" t="s">
        <v>150</v>
      </c>
      <c r="AT373" s="216" t="s">
        <v>124</v>
      </c>
      <c r="AU373" s="216" t="s">
        <v>82</v>
      </c>
      <c r="AY373" s="18" t="s">
        <v>121</v>
      </c>
      <c r="BE373" s="217">
        <f>IF(N373="základní",J373,0)</f>
        <v>0</v>
      </c>
      <c r="BF373" s="217">
        <f>IF(N373="snížená",J373,0)</f>
        <v>0</v>
      </c>
      <c r="BG373" s="217">
        <f>IF(N373="zákl. přenesená",J373,0)</f>
        <v>0</v>
      </c>
      <c r="BH373" s="217">
        <f>IF(N373="sníž. přenesená",J373,0)</f>
        <v>0</v>
      </c>
      <c r="BI373" s="217">
        <f>IF(N373="nulová",J373,0)</f>
        <v>0</v>
      </c>
      <c r="BJ373" s="18" t="s">
        <v>80</v>
      </c>
      <c r="BK373" s="217">
        <f>ROUND(I373*H373,2)</f>
        <v>0</v>
      </c>
      <c r="BL373" s="18" t="s">
        <v>150</v>
      </c>
      <c r="BM373" s="216" t="s">
        <v>621</v>
      </c>
    </row>
    <row r="374" spans="1:47" s="2" customFormat="1" ht="12">
      <c r="A374" s="39"/>
      <c r="B374" s="40"/>
      <c r="C374" s="41"/>
      <c r="D374" s="218" t="s">
        <v>131</v>
      </c>
      <c r="E374" s="41"/>
      <c r="F374" s="219" t="s">
        <v>622</v>
      </c>
      <c r="G374" s="41"/>
      <c r="H374" s="41"/>
      <c r="I374" s="220"/>
      <c r="J374" s="41"/>
      <c r="K374" s="41"/>
      <c r="L374" s="45"/>
      <c r="M374" s="221"/>
      <c r="N374" s="222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131</v>
      </c>
      <c r="AU374" s="18" t="s">
        <v>82</v>
      </c>
    </row>
    <row r="375" spans="1:47" s="2" customFormat="1" ht="12">
      <c r="A375" s="39"/>
      <c r="B375" s="40"/>
      <c r="C375" s="41"/>
      <c r="D375" s="223" t="s">
        <v>133</v>
      </c>
      <c r="E375" s="41"/>
      <c r="F375" s="224" t="s">
        <v>623</v>
      </c>
      <c r="G375" s="41"/>
      <c r="H375" s="41"/>
      <c r="I375" s="220"/>
      <c r="J375" s="41"/>
      <c r="K375" s="41"/>
      <c r="L375" s="45"/>
      <c r="M375" s="221"/>
      <c r="N375" s="222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133</v>
      </c>
      <c r="AU375" s="18" t="s">
        <v>82</v>
      </c>
    </row>
    <row r="376" spans="1:47" s="2" customFormat="1" ht="12">
      <c r="A376" s="39"/>
      <c r="B376" s="40"/>
      <c r="C376" s="41"/>
      <c r="D376" s="218" t="s">
        <v>135</v>
      </c>
      <c r="E376" s="41"/>
      <c r="F376" s="225" t="s">
        <v>331</v>
      </c>
      <c r="G376" s="41"/>
      <c r="H376" s="41"/>
      <c r="I376" s="220"/>
      <c r="J376" s="41"/>
      <c r="K376" s="41"/>
      <c r="L376" s="45"/>
      <c r="M376" s="221"/>
      <c r="N376" s="222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135</v>
      </c>
      <c r="AU376" s="18" t="s">
        <v>82</v>
      </c>
    </row>
    <row r="377" spans="1:51" s="13" customFormat="1" ht="12">
      <c r="A377" s="13"/>
      <c r="B377" s="230"/>
      <c r="C377" s="231"/>
      <c r="D377" s="218" t="s">
        <v>246</v>
      </c>
      <c r="E377" s="232" t="s">
        <v>28</v>
      </c>
      <c r="F377" s="233" t="s">
        <v>624</v>
      </c>
      <c r="G377" s="231"/>
      <c r="H377" s="232" t="s">
        <v>28</v>
      </c>
      <c r="I377" s="234"/>
      <c r="J377" s="231"/>
      <c r="K377" s="231"/>
      <c r="L377" s="235"/>
      <c r="M377" s="236"/>
      <c r="N377" s="237"/>
      <c r="O377" s="237"/>
      <c r="P377" s="237"/>
      <c r="Q377" s="237"/>
      <c r="R377" s="237"/>
      <c r="S377" s="237"/>
      <c r="T377" s="23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9" t="s">
        <v>246</v>
      </c>
      <c r="AU377" s="239" t="s">
        <v>82</v>
      </c>
      <c r="AV377" s="13" t="s">
        <v>80</v>
      </c>
      <c r="AW377" s="13" t="s">
        <v>34</v>
      </c>
      <c r="AX377" s="13" t="s">
        <v>72</v>
      </c>
      <c r="AY377" s="239" t="s">
        <v>121</v>
      </c>
    </row>
    <row r="378" spans="1:51" s="14" customFormat="1" ht="12">
      <c r="A378" s="14"/>
      <c r="B378" s="240"/>
      <c r="C378" s="241"/>
      <c r="D378" s="218" t="s">
        <v>246</v>
      </c>
      <c r="E378" s="242" t="s">
        <v>28</v>
      </c>
      <c r="F378" s="243" t="s">
        <v>625</v>
      </c>
      <c r="G378" s="241"/>
      <c r="H378" s="244">
        <v>174.1</v>
      </c>
      <c r="I378" s="245"/>
      <c r="J378" s="241"/>
      <c r="K378" s="241"/>
      <c r="L378" s="246"/>
      <c r="M378" s="247"/>
      <c r="N378" s="248"/>
      <c r="O378" s="248"/>
      <c r="P378" s="248"/>
      <c r="Q378" s="248"/>
      <c r="R378" s="248"/>
      <c r="S378" s="248"/>
      <c r="T378" s="249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0" t="s">
        <v>246</v>
      </c>
      <c r="AU378" s="250" t="s">
        <v>82</v>
      </c>
      <c r="AV378" s="14" t="s">
        <v>82</v>
      </c>
      <c r="AW378" s="14" t="s">
        <v>34</v>
      </c>
      <c r="AX378" s="14" t="s">
        <v>72</v>
      </c>
      <c r="AY378" s="250" t="s">
        <v>121</v>
      </c>
    </row>
    <row r="379" spans="1:51" s="13" customFormat="1" ht="12">
      <c r="A379" s="13"/>
      <c r="B379" s="230"/>
      <c r="C379" s="231"/>
      <c r="D379" s="218" t="s">
        <v>246</v>
      </c>
      <c r="E379" s="232" t="s">
        <v>28</v>
      </c>
      <c r="F379" s="233" t="s">
        <v>626</v>
      </c>
      <c r="G379" s="231"/>
      <c r="H379" s="232" t="s">
        <v>28</v>
      </c>
      <c r="I379" s="234"/>
      <c r="J379" s="231"/>
      <c r="K379" s="231"/>
      <c r="L379" s="235"/>
      <c r="M379" s="236"/>
      <c r="N379" s="237"/>
      <c r="O379" s="237"/>
      <c r="P379" s="237"/>
      <c r="Q379" s="237"/>
      <c r="R379" s="237"/>
      <c r="S379" s="237"/>
      <c r="T379" s="238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9" t="s">
        <v>246</v>
      </c>
      <c r="AU379" s="239" t="s">
        <v>82</v>
      </c>
      <c r="AV379" s="13" t="s">
        <v>80</v>
      </c>
      <c r="AW379" s="13" t="s">
        <v>34</v>
      </c>
      <c r="AX379" s="13" t="s">
        <v>72</v>
      </c>
      <c r="AY379" s="239" t="s">
        <v>121</v>
      </c>
    </row>
    <row r="380" spans="1:51" s="14" customFormat="1" ht="12">
      <c r="A380" s="14"/>
      <c r="B380" s="240"/>
      <c r="C380" s="241"/>
      <c r="D380" s="218" t="s">
        <v>246</v>
      </c>
      <c r="E380" s="242" t="s">
        <v>28</v>
      </c>
      <c r="F380" s="243" t="s">
        <v>258</v>
      </c>
      <c r="G380" s="241"/>
      <c r="H380" s="244">
        <v>10</v>
      </c>
      <c r="I380" s="245"/>
      <c r="J380" s="241"/>
      <c r="K380" s="241"/>
      <c r="L380" s="246"/>
      <c r="M380" s="247"/>
      <c r="N380" s="248"/>
      <c r="O380" s="248"/>
      <c r="P380" s="248"/>
      <c r="Q380" s="248"/>
      <c r="R380" s="248"/>
      <c r="S380" s="248"/>
      <c r="T380" s="249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0" t="s">
        <v>246</v>
      </c>
      <c r="AU380" s="250" t="s">
        <v>82</v>
      </c>
      <c r="AV380" s="14" t="s">
        <v>82</v>
      </c>
      <c r="AW380" s="14" t="s">
        <v>34</v>
      </c>
      <c r="AX380" s="14" t="s">
        <v>72</v>
      </c>
      <c r="AY380" s="250" t="s">
        <v>121</v>
      </c>
    </row>
    <row r="381" spans="1:51" s="13" customFormat="1" ht="12">
      <c r="A381" s="13"/>
      <c r="B381" s="230"/>
      <c r="C381" s="231"/>
      <c r="D381" s="218" t="s">
        <v>246</v>
      </c>
      <c r="E381" s="232" t="s">
        <v>28</v>
      </c>
      <c r="F381" s="233" t="s">
        <v>627</v>
      </c>
      <c r="G381" s="231"/>
      <c r="H381" s="232" t="s">
        <v>28</v>
      </c>
      <c r="I381" s="234"/>
      <c r="J381" s="231"/>
      <c r="K381" s="231"/>
      <c r="L381" s="235"/>
      <c r="M381" s="236"/>
      <c r="N381" s="237"/>
      <c r="O381" s="237"/>
      <c r="P381" s="237"/>
      <c r="Q381" s="237"/>
      <c r="R381" s="237"/>
      <c r="S381" s="237"/>
      <c r="T381" s="23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9" t="s">
        <v>246</v>
      </c>
      <c r="AU381" s="239" t="s">
        <v>82</v>
      </c>
      <c r="AV381" s="13" t="s">
        <v>80</v>
      </c>
      <c r="AW381" s="13" t="s">
        <v>34</v>
      </c>
      <c r="AX381" s="13" t="s">
        <v>72</v>
      </c>
      <c r="AY381" s="239" t="s">
        <v>121</v>
      </c>
    </row>
    <row r="382" spans="1:51" s="14" customFormat="1" ht="12">
      <c r="A382" s="14"/>
      <c r="B382" s="240"/>
      <c r="C382" s="241"/>
      <c r="D382" s="218" t="s">
        <v>246</v>
      </c>
      <c r="E382" s="242" t="s">
        <v>28</v>
      </c>
      <c r="F382" s="243" t="s">
        <v>628</v>
      </c>
      <c r="G382" s="241"/>
      <c r="H382" s="244">
        <v>29.6</v>
      </c>
      <c r="I382" s="245"/>
      <c r="J382" s="241"/>
      <c r="K382" s="241"/>
      <c r="L382" s="246"/>
      <c r="M382" s="247"/>
      <c r="N382" s="248"/>
      <c r="O382" s="248"/>
      <c r="P382" s="248"/>
      <c r="Q382" s="248"/>
      <c r="R382" s="248"/>
      <c r="S382" s="248"/>
      <c r="T382" s="249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0" t="s">
        <v>246</v>
      </c>
      <c r="AU382" s="250" t="s">
        <v>82</v>
      </c>
      <c r="AV382" s="14" t="s">
        <v>82</v>
      </c>
      <c r="AW382" s="14" t="s">
        <v>34</v>
      </c>
      <c r="AX382" s="14" t="s">
        <v>72</v>
      </c>
      <c r="AY382" s="250" t="s">
        <v>121</v>
      </c>
    </row>
    <row r="383" spans="1:51" s="15" customFormat="1" ht="12">
      <c r="A383" s="15"/>
      <c r="B383" s="251"/>
      <c r="C383" s="252"/>
      <c r="D383" s="218" t="s">
        <v>246</v>
      </c>
      <c r="E383" s="253" t="s">
        <v>28</v>
      </c>
      <c r="F383" s="254" t="s">
        <v>251</v>
      </c>
      <c r="G383" s="252"/>
      <c r="H383" s="255">
        <v>213.7</v>
      </c>
      <c r="I383" s="256"/>
      <c r="J383" s="252"/>
      <c r="K383" s="252"/>
      <c r="L383" s="257"/>
      <c r="M383" s="258"/>
      <c r="N383" s="259"/>
      <c r="O383" s="259"/>
      <c r="P383" s="259"/>
      <c r="Q383" s="259"/>
      <c r="R383" s="259"/>
      <c r="S383" s="259"/>
      <c r="T383" s="260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61" t="s">
        <v>246</v>
      </c>
      <c r="AU383" s="261" t="s">
        <v>82</v>
      </c>
      <c r="AV383" s="15" t="s">
        <v>150</v>
      </c>
      <c r="AW383" s="15" t="s">
        <v>34</v>
      </c>
      <c r="AX383" s="15" t="s">
        <v>80</v>
      </c>
      <c r="AY383" s="261" t="s">
        <v>121</v>
      </c>
    </row>
    <row r="384" spans="1:65" s="2" customFormat="1" ht="16.5" customHeight="1">
      <c r="A384" s="39"/>
      <c r="B384" s="40"/>
      <c r="C384" s="262" t="s">
        <v>629</v>
      </c>
      <c r="D384" s="262" t="s">
        <v>339</v>
      </c>
      <c r="E384" s="263" t="s">
        <v>630</v>
      </c>
      <c r="F384" s="264" t="s">
        <v>631</v>
      </c>
      <c r="G384" s="265" t="s">
        <v>242</v>
      </c>
      <c r="H384" s="266">
        <v>29.896</v>
      </c>
      <c r="I384" s="267"/>
      <c r="J384" s="268">
        <f>ROUND(I384*H384,2)</f>
        <v>0</v>
      </c>
      <c r="K384" s="264" t="s">
        <v>128</v>
      </c>
      <c r="L384" s="269"/>
      <c r="M384" s="270" t="s">
        <v>28</v>
      </c>
      <c r="N384" s="271" t="s">
        <v>43</v>
      </c>
      <c r="O384" s="85"/>
      <c r="P384" s="214">
        <f>O384*H384</f>
        <v>0</v>
      </c>
      <c r="Q384" s="214">
        <v>0.05612</v>
      </c>
      <c r="R384" s="214">
        <f>Q384*H384</f>
        <v>1.67776352</v>
      </c>
      <c r="S384" s="214">
        <v>0</v>
      </c>
      <c r="T384" s="215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16" t="s">
        <v>175</v>
      </c>
      <c r="AT384" s="216" t="s">
        <v>339</v>
      </c>
      <c r="AU384" s="216" t="s">
        <v>82</v>
      </c>
      <c r="AY384" s="18" t="s">
        <v>121</v>
      </c>
      <c r="BE384" s="217">
        <f>IF(N384="základní",J384,0)</f>
        <v>0</v>
      </c>
      <c r="BF384" s="217">
        <f>IF(N384="snížená",J384,0)</f>
        <v>0</v>
      </c>
      <c r="BG384" s="217">
        <f>IF(N384="zákl. přenesená",J384,0)</f>
        <v>0</v>
      </c>
      <c r="BH384" s="217">
        <f>IF(N384="sníž. přenesená",J384,0)</f>
        <v>0</v>
      </c>
      <c r="BI384" s="217">
        <f>IF(N384="nulová",J384,0)</f>
        <v>0</v>
      </c>
      <c r="BJ384" s="18" t="s">
        <v>80</v>
      </c>
      <c r="BK384" s="217">
        <f>ROUND(I384*H384,2)</f>
        <v>0</v>
      </c>
      <c r="BL384" s="18" t="s">
        <v>150</v>
      </c>
      <c r="BM384" s="216" t="s">
        <v>632</v>
      </c>
    </row>
    <row r="385" spans="1:47" s="2" customFormat="1" ht="12">
      <c r="A385" s="39"/>
      <c r="B385" s="40"/>
      <c r="C385" s="41"/>
      <c r="D385" s="218" t="s">
        <v>131</v>
      </c>
      <c r="E385" s="41"/>
      <c r="F385" s="219" t="s">
        <v>631</v>
      </c>
      <c r="G385" s="41"/>
      <c r="H385" s="41"/>
      <c r="I385" s="220"/>
      <c r="J385" s="41"/>
      <c r="K385" s="41"/>
      <c r="L385" s="45"/>
      <c r="M385" s="221"/>
      <c r="N385" s="222"/>
      <c r="O385" s="85"/>
      <c r="P385" s="85"/>
      <c r="Q385" s="85"/>
      <c r="R385" s="85"/>
      <c r="S385" s="85"/>
      <c r="T385" s="86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131</v>
      </c>
      <c r="AU385" s="18" t="s">
        <v>82</v>
      </c>
    </row>
    <row r="386" spans="1:47" s="2" customFormat="1" ht="12">
      <c r="A386" s="39"/>
      <c r="B386" s="40"/>
      <c r="C386" s="41"/>
      <c r="D386" s="218" t="s">
        <v>135</v>
      </c>
      <c r="E386" s="41"/>
      <c r="F386" s="225" t="s">
        <v>633</v>
      </c>
      <c r="G386" s="41"/>
      <c r="H386" s="41"/>
      <c r="I386" s="220"/>
      <c r="J386" s="41"/>
      <c r="K386" s="41"/>
      <c r="L386" s="45"/>
      <c r="M386" s="221"/>
      <c r="N386" s="222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135</v>
      </c>
      <c r="AU386" s="18" t="s">
        <v>82</v>
      </c>
    </row>
    <row r="387" spans="1:51" s="14" customFormat="1" ht="12">
      <c r="A387" s="14"/>
      <c r="B387" s="240"/>
      <c r="C387" s="241"/>
      <c r="D387" s="218" t="s">
        <v>246</v>
      </c>
      <c r="E387" s="242" t="s">
        <v>28</v>
      </c>
      <c r="F387" s="243" t="s">
        <v>634</v>
      </c>
      <c r="G387" s="241"/>
      <c r="H387" s="244">
        <v>29.896</v>
      </c>
      <c r="I387" s="245"/>
      <c r="J387" s="241"/>
      <c r="K387" s="241"/>
      <c r="L387" s="246"/>
      <c r="M387" s="247"/>
      <c r="N387" s="248"/>
      <c r="O387" s="248"/>
      <c r="P387" s="248"/>
      <c r="Q387" s="248"/>
      <c r="R387" s="248"/>
      <c r="S387" s="248"/>
      <c r="T387" s="249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0" t="s">
        <v>246</v>
      </c>
      <c r="AU387" s="250" t="s">
        <v>82</v>
      </c>
      <c r="AV387" s="14" t="s">
        <v>82</v>
      </c>
      <c r="AW387" s="14" t="s">
        <v>34</v>
      </c>
      <c r="AX387" s="14" t="s">
        <v>72</v>
      </c>
      <c r="AY387" s="250" t="s">
        <v>121</v>
      </c>
    </row>
    <row r="388" spans="1:51" s="15" customFormat="1" ht="12">
      <c r="A388" s="15"/>
      <c r="B388" s="251"/>
      <c r="C388" s="252"/>
      <c r="D388" s="218" t="s">
        <v>246</v>
      </c>
      <c r="E388" s="253" t="s">
        <v>28</v>
      </c>
      <c r="F388" s="254" t="s">
        <v>251</v>
      </c>
      <c r="G388" s="252"/>
      <c r="H388" s="255">
        <v>29.896</v>
      </c>
      <c r="I388" s="256"/>
      <c r="J388" s="252"/>
      <c r="K388" s="252"/>
      <c r="L388" s="257"/>
      <c r="M388" s="258"/>
      <c r="N388" s="259"/>
      <c r="O388" s="259"/>
      <c r="P388" s="259"/>
      <c r="Q388" s="259"/>
      <c r="R388" s="259"/>
      <c r="S388" s="259"/>
      <c r="T388" s="260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61" t="s">
        <v>246</v>
      </c>
      <c r="AU388" s="261" t="s">
        <v>82</v>
      </c>
      <c r="AV388" s="15" t="s">
        <v>150</v>
      </c>
      <c r="AW388" s="15" t="s">
        <v>34</v>
      </c>
      <c r="AX388" s="15" t="s">
        <v>80</v>
      </c>
      <c r="AY388" s="261" t="s">
        <v>121</v>
      </c>
    </row>
    <row r="389" spans="1:65" s="2" customFormat="1" ht="16.5" customHeight="1">
      <c r="A389" s="39"/>
      <c r="B389" s="40"/>
      <c r="C389" s="262" t="s">
        <v>635</v>
      </c>
      <c r="D389" s="262" t="s">
        <v>339</v>
      </c>
      <c r="E389" s="263" t="s">
        <v>636</v>
      </c>
      <c r="F389" s="264" t="s">
        <v>637</v>
      </c>
      <c r="G389" s="265" t="s">
        <v>242</v>
      </c>
      <c r="H389" s="266">
        <v>138.976</v>
      </c>
      <c r="I389" s="267"/>
      <c r="J389" s="268">
        <f>ROUND(I389*H389,2)</f>
        <v>0</v>
      </c>
      <c r="K389" s="264" t="s">
        <v>128</v>
      </c>
      <c r="L389" s="269"/>
      <c r="M389" s="270" t="s">
        <v>28</v>
      </c>
      <c r="N389" s="271" t="s">
        <v>43</v>
      </c>
      <c r="O389" s="85"/>
      <c r="P389" s="214">
        <f>O389*H389</f>
        <v>0</v>
      </c>
      <c r="Q389" s="214">
        <v>0.08</v>
      </c>
      <c r="R389" s="214">
        <f>Q389*H389</f>
        <v>11.11808</v>
      </c>
      <c r="S389" s="214">
        <v>0</v>
      </c>
      <c r="T389" s="215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16" t="s">
        <v>175</v>
      </c>
      <c r="AT389" s="216" t="s">
        <v>339</v>
      </c>
      <c r="AU389" s="216" t="s">
        <v>82</v>
      </c>
      <c r="AY389" s="18" t="s">
        <v>121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18" t="s">
        <v>80</v>
      </c>
      <c r="BK389" s="217">
        <f>ROUND(I389*H389,2)</f>
        <v>0</v>
      </c>
      <c r="BL389" s="18" t="s">
        <v>150</v>
      </c>
      <c r="BM389" s="216" t="s">
        <v>638</v>
      </c>
    </row>
    <row r="390" spans="1:47" s="2" customFormat="1" ht="12">
      <c r="A390" s="39"/>
      <c r="B390" s="40"/>
      <c r="C390" s="41"/>
      <c r="D390" s="218" t="s">
        <v>131</v>
      </c>
      <c r="E390" s="41"/>
      <c r="F390" s="219" t="s">
        <v>637</v>
      </c>
      <c r="G390" s="41"/>
      <c r="H390" s="41"/>
      <c r="I390" s="220"/>
      <c r="J390" s="41"/>
      <c r="K390" s="41"/>
      <c r="L390" s="45"/>
      <c r="M390" s="221"/>
      <c r="N390" s="222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131</v>
      </c>
      <c r="AU390" s="18" t="s">
        <v>82</v>
      </c>
    </row>
    <row r="391" spans="1:47" s="2" customFormat="1" ht="12">
      <c r="A391" s="39"/>
      <c r="B391" s="40"/>
      <c r="C391" s="41"/>
      <c r="D391" s="218" t="s">
        <v>135</v>
      </c>
      <c r="E391" s="41"/>
      <c r="F391" s="225" t="s">
        <v>633</v>
      </c>
      <c r="G391" s="41"/>
      <c r="H391" s="41"/>
      <c r="I391" s="220"/>
      <c r="J391" s="41"/>
      <c r="K391" s="41"/>
      <c r="L391" s="45"/>
      <c r="M391" s="221"/>
      <c r="N391" s="222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135</v>
      </c>
      <c r="AU391" s="18" t="s">
        <v>82</v>
      </c>
    </row>
    <row r="392" spans="1:51" s="14" customFormat="1" ht="12">
      <c r="A392" s="14"/>
      <c r="B392" s="240"/>
      <c r="C392" s="241"/>
      <c r="D392" s="218" t="s">
        <v>246</v>
      </c>
      <c r="E392" s="242" t="s">
        <v>28</v>
      </c>
      <c r="F392" s="243" t="s">
        <v>639</v>
      </c>
      <c r="G392" s="241"/>
      <c r="H392" s="244">
        <v>138.976</v>
      </c>
      <c r="I392" s="245"/>
      <c r="J392" s="241"/>
      <c r="K392" s="241"/>
      <c r="L392" s="246"/>
      <c r="M392" s="247"/>
      <c r="N392" s="248"/>
      <c r="O392" s="248"/>
      <c r="P392" s="248"/>
      <c r="Q392" s="248"/>
      <c r="R392" s="248"/>
      <c r="S392" s="248"/>
      <c r="T392" s="24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0" t="s">
        <v>246</v>
      </c>
      <c r="AU392" s="250" t="s">
        <v>82</v>
      </c>
      <c r="AV392" s="14" t="s">
        <v>82</v>
      </c>
      <c r="AW392" s="14" t="s">
        <v>34</v>
      </c>
      <c r="AX392" s="14" t="s">
        <v>72</v>
      </c>
      <c r="AY392" s="250" t="s">
        <v>121</v>
      </c>
    </row>
    <row r="393" spans="1:51" s="15" customFormat="1" ht="12">
      <c r="A393" s="15"/>
      <c r="B393" s="251"/>
      <c r="C393" s="252"/>
      <c r="D393" s="218" t="s">
        <v>246</v>
      </c>
      <c r="E393" s="253" t="s">
        <v>28</v>
      </c>
      <c r="F393" s="254" t="s">
        <v>251</v>
      </c>
      <c r="G393" s="252"/>
      <c r="H393" s="255">
        <v>138.976</v>
      </c>
      <c r="I393" s="256"/>
      <c r="J393" s="252"/>
      <c r="K393" s="252"/>
      <c r="L393" s="257"/>
      <c r="M393" s="258"/>
      <c r="N393" s="259"/>
      <c r="O393" s="259"/>
      <c r="P393" s="259"/>
      <c r="Q393" s="259"/>
      <c r="R393" s="259"/>
      <c r="S393" s="259"/>
      <c r="T393" s="260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61" t="s">
        <v>246</v>
      </c>
      <c r="AU393" s="261" t="s">
        <v>82</v>
      </c>
      <c r="AV393" s="15" t="s">
        <v>150</v>
      </c>
      <c r="AW393" s="15" t="s">
        <v>34</v>
      </c>
      <c r="AX393" s="15" t="s">
        <v>80</v>
      </c>
      <c r="AY393" s="261" t="s">
        <v>121</v>
      </c>
    </row>
    <row r="394" spans="1:65" s="2" customFormat="1" ht="16.5" customHeight="1">
      <c r="A394" s="39"/>
      <c r="B394" s="40"/>
      <c r="C394" s="262" t="s">
        <v>640</v>
      </c>
      <c r="D394" s="262" t="s">
        <v>339</v>
      </c>
      <c r="E394" s="263" t="s">
        <v>641</v>
      </c>
      <c r="F394" s="264" t="s">
        <v>642</v>
      </c>
      <c r="G394" s="265" t="s">
        <v>242</v>
      </c>
      <c r="H394" s="266">
        <v>10.1</v>
      </c>
      <c r="I394" s="267"/>
      <c r="J394" s="268">
        <f>ROUND(I394*H394,2)</f>
        <v>0</v>
      </c>
      <c r="K394" s="264" t="s">
        <v>128</v>
      </c>
      <c r="L394" s="269"/>
      <c r="M394" s="270" t="s">
        <v>28</v>
      </c>
      <c r="N394" s="271" t="s">
        <v>43</v>
      </c>
      <c r="O394" s="85"/>
      <c r="P394" s="214">
        <f>O394*H394</f>
        <v>0</v>
      </c>
      <c r="Q394" s="214">
        <v>0.102</v>
      </c>
      <c r="R394" s="214">
        <f>Q394*H394</f>
        <v>1.0302</v>
      </c>
      <c r="S394" s="214">
        <v>0</v>
      </c>
      <c r="T394" s="215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16" t="s">
        <v>175</v>
      </c>
      <c r="AT394" s="216" t="s">
        <v>339</v>
      </c>
      <c r="AU394" s="216" t="s">
        <v>82</v>
      </c>
      <c r="AY394" s="18" t="s">
        <v>121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18" t="s">
        <v>80</v>
      </c>
      <c r="BK394" s="217">
        <f>ROUND(I394*H394,2)</f>
        <v>0</v>
      </c>
      <c r="BL394" s="18" t="s">
        <v>150</v>
      </c>
      <c r="BM394" s="216" t="s">
        <v>643</v>
      </c>
    </row>
    <row r="395" spans="1:47" s="2" customFormat="1" ht="12">
      <c r="A395" s="39"/>
      <c r="B395" s="40"/>
      <c r="C395" s="41"/>
      <c r="D395" s="218" t="s">
        <v>131</v>
      </c>
      <c r="E395" s="41"/>
      <c r="F395" s="219" t="s">
        <v>642</v>
      </c>
      <c r="G395" s="41"/>
      <c r="H395" s="41"/>
      <c r="I395" s="220"/>
      <c r="J395" s="41"/>
      <c r="K395" s="41"/>
      <c r="L395" s="45"/>
      <c r="M395" s="221"/>
      <c r="N395" s="222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131</v>
      </c>
      <c r="AU395" s="18" t="s">
        <v>82</v>
      </c>
    </row>
    <row r="396" spans="1:47" s="2" customFormat="1" ht="12">
      <c r="A396" s="39"/>
      <c r="B396" s="40"/>
      <c r="C396" s="41"/>
      <c r="D396" s="218" t="s">
        <v>135</v>
      </c>
      <c r="E396" s="41"/>
      <c r="F396" s="225" t="s">
        <v>633</v>
      </c>
      <c r="G396" s="41"/>
      <c r="H396" s="41"/>
      <c r="I396" s="220"/>
      <c r="J396" s="41"/>
      <c r="K396" s="41"/>
      <c r="L396" s="45"/>
      <c r="M396" s="221"/>
      <c r="N396" s="222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135</v>
      </c>
      <c r="AU396" s="18" t="s">
        <v>82</v>
      </c>
    </row>
    <row r="397" spans="1:51" s="14" customFormat="1" ht="12">
      <c r="A397" s="14"/>
      <c r="B397" s="240"/>
      <c r="C397" s="241"/>
      <c r="D397" s="218" t="s">
        <v>246</v>
      </c>
      <c r="E397" s="242" t="s">
        <v>28</v>
      </c>
      <c r="F397" s="243" t="s">
        <v>644</v>
      </c>
      <c r="G397" s="241"/>
      <c r="H397" s="244">
        <v>10.1</v>
      </c>
      <c r="I397" s="245"/>
      <c r="J397" s="241"/>
      <c r="K397" s="241"/>
      <c r="L397" s="246"/>
      <c r="M397" s="247"/>
      <c r="N397" s="248"/>
      <c r="O397" s="248"/>
      <c r="P397" s="248"/>
      <c r="Q397" s="248"/>
      <c r="R397" s="248"/>
      <c r="S397" s="248"/>
      <c r="T397" s="249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0" t="s">
        <v>246</v>
      </c>
      <c r="AU397" s="250" t="s">
        <v>82</v>
      </c>
      <c r="AV397" s="14" t="s">
        <v>82</v>
      </c>
      <c r="AW397" s="14" t="s">
        <v>34</v>
      </c>
      <c r="AX397" s="14" t="s">
        <v>72</v>
      </c>
      <c r="AY397" s="250" t="s">
        <v>121</v>
      </c>
    </row>
    <row r="398" spans="1:51" s="15" customFormat="1" ht="12">
      <c r="A398" s="15"/>
      <c r="B398" s="251"/>
      <c r="C398" s="252"/>
      <c r="D398" s="218" t="s">
        <v>246</v>
      </c>
      <c r="E398" s="253" t="s">
        <v>28</v>
      </c>
      <c r="F398" s="254" t="s">
        <v>251</v>
      </c>
      <c r="G398" s="252"/>
      <c r="H398" s="255">
        <v>10.1</v>
      </c>
      <c r="I398" s="256"/>
      <c r="J398" s="252"/>
      <c r="K398" s="252"/>
      <c r="L398" s="257"/>
      <c r="M398" s="258"/>
      <c r="N398" s="259"/>
      <c r="O398" s="259"/>
      <c r="P398" s="259"/>
      <c r="Q398" s="259"/>
      <c r="R398" s="259"/>
      <c r="S398" s="259"/>
      <c r="T398" s="260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61" t="s">
        <v>246</v>
      </c>
      <c r="AU398" s="261" t="s">
        <v>82</v>
      </c>
      <c r="AV398" s="15" t="s">
        <v>150</v>
      </c>
      <c r="AW398" s="15" t="s">
        <v>34</v>
      </c>
      <c r="AX398" s="15" t="s">
        <v>80</v>
      </c>
      <c r="AY398" s="261" t="s">
        <v>121</v>
      </c>
    </row>
    <row r="399" spans="1:65" s="2" customFormat="1" ht="16.5" customHeight="1">
      <c r="A399" s="39"/>
      <c r="B399" s="40"/>
      <c r="C399" s="262" t="s">
        <v>645</v>
      </c>
      <c r="D399" s="262" t="s">
        <v>339</v>
      </c>
      <c r="E399" s="263" t="s">
        <v>646</v>
      </c>
      <c r="F399" s="264" t="s">
        <v>647</v>
      </c>
      <c r="G399" s="265" t="s">
        <v>242</v>
      </c>
      <c r="H399" s="266">
        <v>36.764</v>
      </c>
      <c r="I399" s="267"/>
      <c r="J399" s="268">
        <f>ROUND(I399*H399,2)</f>
        <v>0</v>
      </c>
      <c r="K399" s="264" t="s">
        <v>128</v>
      </c>
      <c r="L399" s="269"/>
      <c r="M399" s="270" t="s">
        <v>28</v>
      </c>
      <c r="N399" s="271" t="s">
        <v>43</v>
      </c>
      <c r="O399" s="85"/>
      <c r="P399" s="214">
        <f>O399*H399</f>
        <v>0</v>
      </c>
      <c r="Q399" s="214">
        <v>0.061</v>
      </c>
      <c r="R399" s="214">
        <f>Q399*H399</f>
        <v>2.242604</v>
      </c>
      <c r="S399" s="214">
        <v>0</v>
      </c>
      <c r="T399" s="215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16" t="s">
        <v>175</v>
      </c>
      <c r="AT399" s="216" t="s">
        <v>339</v>
      </c>
      <c r="AU399" s="216" t="s">
        <v>82</v>
      </c>
      <c r="AY399" s="18" t="s">
        <v>121</v>
      </c>
      <c r="BE399" s="217">
        <f>IF(N399="základní",J399,0)</f>
        <v>0</v>
      </c>
      <c r="BF399" s="217">
        <f>IF(N399="snížená",J399,0)</f>
        <v>0</v>
      </c>
      <c r="BG399" s="217">
        <f>IF(N399="zákl. přenesená",J399,0)</f>
        <v>0</v>
      </c>
      <c r="BH399" s="217">
        <f>IF(N399="sníž. přenesená",J399,0)</f>
        <v>0</v>
      </c>
      <c r="BI399" s="217">
        <f>IF(N399="nulová",J399,0)</f>
        <v>0</v>
      </c>
      <c r="BJ399" s="18" t="s">
        <v>80</v>
      </c>
      <c r="BK399" s="217">
        <f>ROUND(I399*H399,2)</f>
        <v>0</v>
      </c>
      <c r="BL399" s="18" t="s">
        <v>150</v>
      </c>
      <c r="BM399" s="216" t="s">
        <v>648</v>
      </c>
    </row>
    <row r="400" spans="1:47" s="2" customFormat="1" ht="12">
      <c r="A400" s="39"/>
      <c r="B400" s="40"/>
      <c r="C400" s="41"/>
      <c r="D400" s="218" t="s">
        <v>131</v>
      </c>
      <c r="E400" s="41"/>
      <c r="F400" s="219" t="s">
        <v>647</v>
      </c>
      <c r="G400" s="41"/>
      <c r="H400" s="41"/>
      <c r="I400" s="220"/>
      <c r="J400" s="41"/>
      <c r="K400" s="41"/>
      <c r="L400" s="45"/>
      <c r="M400" s="221"/>
      <c r="N400" s="222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131</v>
      </c>
      <c r="AU400" s="18" t="s">
        <v>82</v>
      </c>
    </row>
    <row r="401" spans="1:47" s="2" customFormat="1" ht="12">
      <c r="A401" s="39"/>
      <c r="B401" s="40"/>
      <c r="C401" s="41"/>
      <c r="D401" s="218" t="s">
        <v>135</v>
      </c>
      <c r="E401" s="41"/>
      <c r="F401" s="225" t="s">
        <v>633</v>
      </c>
      <c r="G401" s="41"/>
      <c r="H401" s="41"/>
      <c r="I401" s="220"/>
      <c r="J401" s="41"/>
      <c r="K401" s="41"/>
      <c r="L401" s="45"/>
      <c r="M401" s="221"/>
      <c r="N401" s="222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135</v>
      </c>
      <c r="AU401" s="18" t="s">
        <v>82</v>
      </c>
    </row>
    <row r="402" spans="1:51" s="13" customFormat="1" ht="12">
      <c r="A402" s="13"/>
      <c r="B402" s="230"/>
      <c r="C402" s="231"/>
      <c r="D402" s="218" t="s">
        <v>246</v>
      </c>
      <c r="E402" s="232" t="s">
        <v>28</v>
      </c>
      <c r="F402" s="233" t="s">
        <v>649</v>
      </c>
      <c r="G402" s="231"/>
      <c r="H402" s="232" t="s">
        <v>28</v>
      </c>
      <c r="I402" s="234"/>
      <c r="J402" s="231"/>
      <c r="K402" s="231"/>
      <c r="L402" s="235"/>
      <c r="M402" s="236"/>
      <c r="N402" s="237"/>
      <c r="O402" s="237"/>
      <c r="P402" s="237"/>
      <c r="Q402" s="237"/>
      <c r="R402" s="237"/>
      <c r="S402" s="237"/>
      <c r="T402" s="23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9" t="s">
        <v>246</v>
      </c>
      <c r="AU402" s="239" t="s">
        <v>82</v>
      </c>
      <c r="AV402" s="13" t="s">
        <v>80</v>
      </c>
      <c r="AW402" s="13" t="s">
        <v>34</v>
      </c>
      <c r="AX402" s="13" t="s">
        <v>72</v>
      </c>
      <c r="AY402" s="239" t="s">
        <v>121</v>
      </c>
    </row>
    <row r="403" spans="1:51" s="14" customFormat="1" ht="12">
      <c r="A403" s="14"/>
      <c r="B403" s="240"/>
      <c r="C403" s="241"/>
      <c r="D403" s="218" t="s">
        <v>246</v>
      </c>
      <c r="E403" s="242" t="s">
        <v>28</v>
      </c>
      <c r="F403" s="243" t="s">
        <v>650</v>
      </c>
      <c r="G403" s="241"/>
      <c r="H403" s="244">
        <v>10.605</v>
      </c>
      <c r="I403" s="245"/>
      <c r="J403" s="241"/>
      <c r="K403" s="241"/>
      <c r="L403" s="246"/>
      <c r="M403" s="247"/>
      <c r="N403" s="248"/>
      <c r="O403" s="248"/>
      <c r="P403" s="248"/>
      <c r="Q403" s="248"/>
      <c r="R403" s="248"/>
      <c r="S403" s="248"/>
      <c r="T403" s="249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0" t="s">
        <v>246</v>
      </c>
      <c r="AU403" s="250" t="s">
        <v>82</v>
      </c>
      <c r="AV403" s="14" t="s">
        <v>82</v>
      </c>
      <c r="AW403" s="14" t="s">
        <v>34</v>
      </c>
      <c r="AX403" s="14" t="s">
        <v>72</v>
      </c>
      <c r="AY403" s="250" t="s">
        <v>121</v>
      </c>
    </row>
    <row r="404" spans="1:51" s="13" customFormat="1" ht="12">
      <c r="A404" s="13"/>
      <c r="B404" s="230"/>
      <c r="C404" s="231"/>
      <c r="D404" s="218" t="s">
        <v>246</v>
      </c>
      <c r="E404" s="232" t="s">
        <v>28</v>
      </c>
      <c r="F404" s="233" t="s">
        <v>651</v>
      </c>
      <c r="G404" s="231"/>
      <c r="H404" s="232" t="s">
        <v>28</v>
      </c>
      <c r="I404" s="234"/>
      <c r="J404" s="231"/>
      <c r="K404" s="231"/>
      <c r="L404" s="235"/>
      <c r="M404" s="236"/>
      <c r="N404" s="237"/>
      <c r="O404" s="237"/>
      <c r="P404" s="237"/>
      <c r="Q404" s="237"/>
      <c r="R404" s="237"/>
      <c r="S404" s="237"/>
      <c r="T404" s="23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9" t="s">
        <v>246</v>
      </c>
      <c r="AU404" s="239" t="s">
        <v>82</v>
      </c>
      <c r="AV404" s="13" t="s">
        <v>80</v>
      </c>
      <c r="AW404" s="13" t="s">
        <v>34</v>
      </c>
      <c r="AX404" s="13" t="s">
        <v>72</v>
      </c>
      <c r="AY404" s="239" t="s">
        <v>121</v>
      </c>
    </row>
    <row r="405" spans="1:51" s="14" customFormat="1" ht="12">
      <c r="A405" s="14"/>
      <c r="B405" s="240"/>
      <c r="C405" s="241"/>
      <c r="D405" s="218" t="s">
        <v>246</v>
      </c>
      <c r="E405" s="242" t="s">
        <v>28</v>
      </c>
      <c r="F405" s="243" t="s">
        <v>652</v>
      </c>
      <c r="G405" s="241"/>
      <c r="H405" s="244">
        <v>11.716</v>
      </c>
      <c r="I405" s="245"/>
      <c r="J405" s="241"/>
      <c r="K405" s="241"/>
      <c r="L405" s="246"/>
      <c r="M405" s="247"/>
      <c r="N405" s="248"/>
      <c r="O405" s="248"/>
      <c r="P405" s="248"/>
      <c r="Q405" s="248"/>
      <c r="R405" s="248"/>
      <c r="S405" s="248"/>
      <c r="T405" s="249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0" t="s">
        <v>246</v>
      </c>
      <c r="AU405" s="250" t="s">
        <v>82</v>
      </c>
      <c r="AV405" s="14" t="s">
        <v>82</v>
      </c>
      <c r="AW405" s="14" t="s">
        <v>34</v>
      </c>
      <c r="AX405" s="14" t="s">
        <v>72</v>
      </c>
      <c r="AY405" s="250" t="s">
        <v>121</v>
      </c>
    </row>
    <row r="406" spans="1:51" s="13" customFormat="1" ht="12">
      <c r="A406" s="13"/>
      <c r="B406" s="230"/>
      <c r="C406" s="231"/>
      <c r="D406" s="218" t="s">
        <v>246</v>
      </c>
      <c r="E406" s="232" t="s">
        <v>28</v>
      </c>
      <c r="F406" s="233" t="s">
        <v>653</v>
      </c>
      <c r="G406" s="231"/>
      <c r="H406" s="232" t="s">
        <v>28</v>
      </c>
      <c r="I406" s="234"/>
      <c r="J406" s="231"/>
      <c r="K406" s="231"/>
      <c r="L406" s="235"/>
      <c r="M406" s="236"/>
      <c r="N406" s="237"/>
      <c r="O406" s="237"/>
      <c r="P406" s="237"/>
      <c r="Q406" s="237"/>
      <c r="R406" s="237"/>
      <c r="S406" s="237"/>
      <c r="T406" s="238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9" t="s">
        <v>246</v>
      </c>
      <c r="AU406" s="239" t="s">
        <v>82</v>
      </c>
      <c r="AV406" s="13" t="s">
        <v>80</v>
      </c>
      <c r="AW406" s="13" t="s">
        <v>34</v>
      </c>
      <c r="AX406" s="13" t="s">
        <v>72</v>
      </c>
      <c r="AY406" s="239" t="s">
        <v>121</v>
      </c>
    </row>
    <row r="407" spans="1:51" s="14" customFormat="1" ht="12">
      <c r="A407" s="14"/>
      <c r="B407" s="240"/>
      <c r="C407" s="241"/>
      <c r="D407" s="218" t="s">
        <v>246</v>
      </c>
      <c r="E407" s="242" t="s">
        <v>28</v>
      </c>
      <c r="F407" s="243" t="s">
        <v>654</v>
      </c>
      <c r="G407" s="241"/>
      <c r="H407" s="244">
        <v>14.443</v>
      </c>
      <c r="I407" s="245"/>
      <c r="J407" s="241"/>
      <c r="K407" s="241"/>
      <c r="L407" s="246"/>
      <c r="M407" s="247"/>
      <c r="N407" s="248"/>
      <c r="O407" s="248"/>
      <c r="P407" s="248"/>
      <c r="Q407" s="248"/>
      <c r="R407" s="248"/>
      <c r="S407" s="248"/>
      <c r="T407" s="249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0" t="s">
        <v>246</v>
      </c>
      <c r="AU407" s="250" t="s">
        <v>82</v>
      </c>
      <c r="AV407" s="14" t="s">
        <v>82</v>
      </c>
      <c r="AW407" s="14" t="s">
        <v>34</v>
      </c>
      <c r="AX407" s="14" t="s">
        <v>72</v>
      </c>
      <c r="AY407" s="250" t="s">
        <v>121</v>
      </c>
    </row>
    <row r="408" spans="1:51" s="15" customFormat="1" ht="12">
      <c r="A408" s="15"/>
      <c r="B408" s="251"/>
      <c r="C408" s="252"/>
      <c r="D408" s="218" t="s">
        <v>246</v>
      </c>
      <c r="E408" s="253" t="s">
        <v>28</v>
      </c>
      <c r="F408" s="254" t="s">
        <v>251</v>
      </c>
      <c r="G408" s="252"/>
      <c r="H408" s="255">
        <v>36.763999999999996</v>
      </c>
      <c r="I408" s="256"/>
      <c r="J408" s="252"/>
      <c r="K408" s="252"/>
      <c r="L408" s="257"/>
      <c r="M408" s="258"/>
      <c r="N408" s="259"/>
      <c r="O408" s="259"/>
      <c r="P408" s="259"/>
      <c r="Q408" s="259"/>
      <c r="R408" s="259"/>
      <c r="S408" s="259"/>
      <c r="T408" s="260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61" t="s">
        <v>246</v>
      </c>
      <c r="AU408" s="261" t="s">
        <v>82</v>
      </c>
      <c r="AV408" s="15" t="s">
        <v>150</v>
      </c>
      <c r="AW408" s="15" t="s">
        <v>34</v>
      </c>
      <c r="AX408" s="15" t="s">
        <v>80</v>
      </c>
      <c r="AY408" s="261" t="s">
        <v>121</v>
      </c>
    </row>
    <row r="409" spans="1:65" s="2" customFormat="1" ht="16.5" customHeight="1">
      <c r="A409" s="39"/>
      <c r="B409" s="40"/>
      <c r="C409" s="205" t="s">
        <v>655</v>
      </c>
      <c r="D409" s="205" t="s">
        <v>124</v>
      </c>
      <c r="E409" s="206" t="s">
        <v>656</v>
      </c>
      <c r="F409" s="207" t="s">
        <v>657</v>
      </c>
      <c r="G409" s="208" t="s">
        <v>242</v>
      </c>
      <c r="H409" s="209">
        <v>179</v>
      </c>
      <c r="I409" s="210"/>
      <c r="J409" s="211">
        <f>ROUND(I409*H409,2)</f>
        <v>0</v>
      </c>
      <c r="K409" s="207" t="s">
        <v>128</v>
      </c>
      <c r="L409" s="45"/>
      <c r="M409" s="212" t="s">
        <v>28</v>
      </c>
      <c r="N409" s="213" t="s">
        <v>43</v>
      </c>
      <c r="O409" s="85"/>
      <c r="P409" s="214">
        <f>O409*H409</f>
        <v>0</v>
      </c>
      <c r="Q409" s="214">
        <v>0.12095</v>
      </c>
      <c r="R409" s="214">
        <f>Q409*H409</f>
        <v>21.65005</v>
      </c>
      <c r="S409" s="214">
        <v>0</v>
      </c>
      <c r="T409" s="215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16" t="s">
        <v>150</v>
      </c>
      <c r="AT409" s="216" t="s">
        <v>124</v>
      </c>
      <c r="AU409" s="216" t="s">
        <v>82</v>
      </c>
      <c r="AY409" s="18" t="s">
        <v>121</v>
      </c>
      <c r="BE409" s="217">
        <f>IF(N409="základní",J409,0)</f>
        <v>0</v>
      </c>
      <c r="BF409" s="217">
        <f>IF(N409="snížená",J409,0)</f>
        <v>0</v>
      </c>
      <c r="BG409" s="217">
        <f>IF(N409="zákl. přenesená",J409,0)</f>
        <v>0</v>
      </c>
      <c r="BH409" s="217">
        <f>IF(N409="sníž. přenesená",J409,0)</f>
        <v>0</v>
      </c>
      <c r="BI409" s="217">
        <f>IF(N409="nulová",J409,0)</f>
        <v>0</v>
      </c>
      <c r="BJ409" s="18" t="s">
        <v>80</v>
      </c>
      <c r="BK409" s="217">
        <f>ROUND(I409*H409,2)</f>
        <v>0</v>
      </c>
      <c r="BL409" s="18" t="s">
        <v>150</v>
      </c>
      <c r="BM409" s="216" t="s">
        <v>658</v>
      </c>
    </row>
    <row r="410" spans="1:47" s="2" customFormat="1" ht="12">
      <c r="A410" s="39"/>
      <c r="B410" s="40"/>
      <c r="C410" s="41"/>
      <c r="D410" s="218" t="s">
        <v>131</v>
      </c>
      <c r="E410" s="41"/>
      <c r="F410" s="219" t="s">
        <v>659</v>
      </c>
      <c r="G410" s="41"/>
      <c r="H410" s="41"/>
      <c r="I410" s="220"/>
      <c r="J410" s="41"/>
      <c r="K410" s="41"/>
      <c r="L410" s="45"/>
      <c r="M410" s="221"/>
      <c r="N410" s="222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131</v>
      </c>
      <c r="AU410" s="18" t="s">
        <v>82</v>
      </c>
    </row>
    <row r="411" spans="1:47" s="2" customFormat="1" ht="12">
      <c r="A411" s="39"/>
      <c r="B411" s="40"/>
      <c r="C411" s="41"/>
      <c r="D411" s="223" t="s">
        <v>133</v>
      </c>
      <c r="E411" s="41"/>
      <c r="F411" s="224" t="s">
        <v>660</v>
      </c>
      <c r="G411" s="41"/>
      <c r="H411" s="41"/>
      <c r="I411" s="220"/>
      <c r="J411" s="41"/>
      <c r="K411" s="41"/>
      <c r="L411" s="45"/>
      <c r="M411" s="221"/>
      <c r="N411" s="222"/>
      <c r="O411" s="85"/>
      <c r="P411" s="85"/>
      <c r="Q411" s="85"/>
      <c r="R411" s="85"/>
      <c r="S411" s="85"/>
      <c r="T411" s="86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133</v>
      </c>
      <c r="AU411" s="18" t="s">
        <v>82</v>
      </c>
    </row>
    <row r="412" spans="1:47" s="2" customFormat="1" ht="12">
      <c r="A412" s="39"/>
      <c r="B412" s="40"/>
      <c r="C412" s="41"/>
      <c r="D412" s="218" t="s">
        <v>135</v>
      </c>
      <c r="E412" s="41"/>
      <c r="F412" s="225" t="s">
        <v>331</v>
      </c>
      <c r="G412" s="41"/>
      <c r="H412" s="41"/>
      <c r="I412" s="220"/>
      <c r="J412" s="41"/>
      <c r="K412" s="41"/>
      <c r="L412" s="45"/>
      <c r="M412" s="221"/>
      <c r="N412" s="222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135</v>
      </c>
      <c r="AU412" s="18" t="s">
        <v>82</v>
      </c>
    </row>
    <row r="413" spans="1:65" s="2" customFormat="1" ht="16.5" customHeight="1">
      <c r="A413" s="39"/>
      <c r="B413" s="40"/>
      <c r="C413" s="262" t="s">
        <v>661</v>
      </c>
      <c r="D413" s="262" t="s">
        <v>339</v>
      </c>
      <c r="E413" s="263" t="s">
        <v>662</v>
      </c>
      <c r="F413" s="264" t="s">
        <v>663</v>
      </c>
      <c r="G413" s="265" t="s">
        <v>242</v>
      </c>
      <c r="H413" s="266">
        <v>182.58</v>
      </c>
      <c r="I413" s="267"/>
      <c r="J413" s="268">
        <f>ROUND(I413*H413,2)</f>
        <v>0</v>
      </c>
      <c r="K413" s="264" t="s">
        <v>128</v>
      </c>
      <c r="L413" s="269"/>
      <c r="M413" s="270" t="s">
        <v>28</v>
      </c>
      <c r="N413" s="271" t="s">
        <v>43</v>
      </c>
      <c r="O413" s="85"/>
      <c r="P413" s="214">
        <f>O413*H413</f>
        <v>0</v>
      </c>
      <c r="Q413" s="214">
        <v>0.02813</v>
      </c>
      <c r="R413" s="214">
        <f>Q413*H413</f>
        <v>5.1359754</v>
      </c>
      <c r="S413" s="214">
        <v>0</v>
      </c>
      <c r="T413" s="215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16" t="s">
        <v>175</v>
      </c>
      <c r="AT413" s="216" t="s">
        <v>339</v>
      </c>
      <c r="AU413" s="216" t="s">
        <v>82</v>
      </c>
      <c r="AY413" s="18" t="s">
        <v>121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18" t="s">
        <v>80</v>
      </c>
      <c r="BK413" s="217">
        <f>ROUND(I413*H413,2)</f>
        <v>0</v>
      </c>
      <c r="BL413" s="18" t="s">
        <v>150</v>
      </c>
      <c r="BM413" s="216" t="s">
        <v>664</v>
      </c>
    </row>
    <row r="414" spans="1:47" s="2" customFormat="1" ht="12">
      <c r="A414" s="39"/>
      <c r="B414" s="40"/>
      <c r="C414" s="41"/>
      <c r="D414" s="218" t="s">
        <v>131</v>
      </c>
      <c r="E414" s="41"/>
      <c r="F414" s="219" t="s">
        <v>663</v>
      </c>
      <c r="G414" s="41"/>
      <c r="H414" s="41"/>
      <c r="I414" s="220"/>
      <c r="J414" s="41"/>
      <c r="K414" s="41"/>
      <c r="L414" s="45"/>
      <c r="M414" s="221"/>
      <c r="N414" s="222"/>
      <c r="O414" s="85"/>
      <c r="P414" s="85"/>
      <c r="Q414" s="85"/>
      <c r="R414" s="85"/>
      <c r="S414" s="85"/>
      <c r="T414" s="86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131</v>
      </c>
      <c r="AU414" s="18" t="s">
        <v>82</v>
      </c>
    </row>
    <row r="415" spans="1:47" s="2" customFormat="1" ht="12">
      <c r="A415" s="39"/>
      <c r="B415" s="40"/>
      <c r="C415" s="41"/>
      <c r="D415" s="218" t="s">
        <v>135</v>
      </c>
      <c r="E415" s="41"/>
      <c r="F415" s="225" t="s">
        <v>665</v>
      </c>
      <c r="G415" s="41"/>
      <c r="H415" s="41"/>
      <c r="I415" s="220"/>
      <c r="J415" s="41"/>
      <c r="K415" s="41"/>
      <c r="L415" s="45"/>
      <c r="M415" s="221"/>
      <c r="N415" s="222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135</v>
      </c>
      <c r="AU415" s="18" t="s">
        <v>82</v>
      </c>
    </row>
    <row r="416" spans="1:51" s="14" customFormat="1" ht="12">
      <c r="A416" s="14"/>
      <c r="B416" s="240"/>
      <c r="C416" s="241"/>
      <c r="D416" s="218" t="s">
        <v>246</v>
      </c>
      <c r="E416" s="242" t="s">
        <v>28</v>
      </c>
      <c r="F416" s="243" t="s">
        <v>666</v>
      </c>
      <c r="G416" s="241"/>
      <c r="H416" s="244">
        <v>182.58</v>
      </c>
      <c r="I416" s="245"/>
      <c r="J416" s="241"/>
      <c r="K416" s="241"/>
      <c r="L416" s="246"/>
      <c r="M416" s="247"/>
      <c r="N416" s="248"/>
      <c r="O416" s="248"/>
      <c r="P416" s="248"/>
      <c r="Q416" s="248"/>
      <c r="R416" s="248"/>
      <c r="S416" s="248"/>
      <c r="T416" s="249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0" t="s">
        <v>246</v>
      </c>
      <c r="AU416" s="250" t="s">
        <v>82</v>
      </c>
      <c r="AV416" s="14" t="s">
        <v>82</v>
      </c>
      <c r="AW416" s="14" t="s">
        <v>34</v>
      </c>
      <c r="AX416" s="14" t="s">
        <v>72</v>
      </c>
      <c r="AY416" s="250" t="s">
        <v>121</v>
      </c>
    </row>
    <row r="417" spans="1:51" s="15" customFormat="1" ht="12">
      <c r="A417" s="15"/>
      <c r="B417" s="251"/>
      <c r="C417" s="252"/>
      <c r="D417" s="218" t="s">
        <v>246</v>
      </c>
      <c r="E417" s="253" t="s">
        <v>28</v>
      </c>
      <c r="F417" s="254" t="s">
        <v>251</v>
      </c>
      <c r="G417" s="252"/>
      <c r="H417" s="255">
        <v>182.58</v>
      </c>
      <c r="I417" s="256"/>
      <c r="J417" s="252"/>
      <c r="K417" s="252"/>
      <c r="L417" s="257"/>
      <c r="M417" s="258"/>
      <c r="N417" s="259"/>
      <c r="O417" s="259"/>
      <c r="P417" s="259"/>
      <c r="Q417" s="259"/>
      <c r="R417" s="259"/>
      <c r="S417" s="259"/>
      <c r="T417" s="260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61" t="s">
        <v>246</v>
      </c>
      <c r="AU417" s="261" t="s">
        <v>82</v>
      </c>
      <c r="AV417" s="15" t="s">
        <v>150</v>
      </c>
      <c r="AW417" s="15" t="s">
        <v>34</v>
      </c>
      <c r="AX417" s="15" t="s">
        <v>80</v>
      </c>
      <c r="AY417" s="261" t="s">
        <v>121</v>
      </c>
    </row>
    <row r="418" spans="1:65" s="2" customFormat="1" ht="16.5" customHeight="1">
      <c r="A418" s="39"/>
      <c r="B418" s="40"/>
      <c r="C418" s="205" t="s">
        <v>667</v>
      </c>
      <c r="D418" s="205" t="s">
        <v>124</v>
      </c>
      <c r="E418" s="206" t="s">
        <v>668</v>
      </c>
      <c r="F418" s="207" t="s">
        <v>669</v>
      </c>
      <c r="G418" s="208" t="s">
        <v>242</v>
      </c>
      <c r="H418" s="209">
        <v>14.3</v>
      </c>
      <c r="I418" s="210"/>
      <c r="J418" s="211">
        <f>ROUND(I418*H418,2)</f>
        <v>0</v>
      </c>
      <c r="K418" s="207" t="s">
        <v>128</v>
      </c>
      <c r="L418" s="45"/>
      <c r="M418" s="212" t="s">
        <v>28</v>
      </c>
      <c r="N418" s="213" t="s">
        <v>43</v>
      </c>
      <c r="O418" s="85"/>
      <c r="P418" s="214">
        <f>O418*H418</f>
        <v>0</v>
      </c>
      <c r="Q418" s="214">
        <v>0.1295</v>
      </c>
      <c r="R418" s="214">
        <f>Q418*H418</f>
        <v>1.8518500000000002</v>
      </c>
      <c r="S418" s="214">
        <v>0</v>
      </c>
      <c r="T418" s="215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16" t="s">
        <v>150</v>
      </c>
      <c r="AT418" s="216" t="s">
        <v>124</v>
      </c>
      <c r="AU418" s="216" t="s">
        <v>82</v>
      </c>
      <c r="AY418" s="18" t="s">
        <v>121</v>
      </c>
      <c r="BE418" s="217">
        <f>IF(N418="základní",J418,0)</f>
        <v>0</v>
      </c>
      <c r="BF418" s="217">
        <f>IF(N418="snížená",J418,0)</f>
        <v>0</v>
      </c>
      <c r="BG418" s="217">
        <f>IF(N418="zákl. přenesená",J418,0)</f>
        <v>0</v>
      </c>
      <c r="BH418" s="217">
        <f>IF(N418="sníž. přenesená",J418,0)</f>
        <v>0</v>
      </c>
      <c r="BI418" s="217">
        <f>IF(N418="nulová",J418,0)</f>
        <v>0</v>
      </c>
      <c r="BJ418" s="18" t="s">
        <v>80</v>
      </c>
      <c r="BK418" s="217">
        <f>ROUND(I418*H418,2)</f>
        <v>0</v>
      </c>
      <c r="BL418" s="18" t="s">
        <v>150</v>
      </c>
      <c r="BM418" s="216" t="s">
        <v>670</v>
      </c>
    </row>
    <row r="419" spans="1:47" s="2" customFormat="1" ht="12">
      <c r="A419" s="39"/>
      <c r="B419" s="40"/>
      <c r="C419" s="41"/>
      <c r="D419" s="218" t="s">
        <v>131</v>
      </c>
      <c r="E419" s="41"/>
      <c r="F419" s="219" t="s">
        <v>671</v>
      </c>
      <c r="G419" s="41"/>
      <c r="H419" s="41"/>
      <c r="I419" s="220"/>
      <c r="J419" s="41"/>
      <c r="K419" s="41"/>
      <c r="L419" s="45"/>
      <c r="M419" s="221"/>
      <c r="N419" s="222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131</v>
      </c>
      <c r="AU419" s="18" t="s">
        <v>82</v>
      </c>
    </row>
    <row r="420" spans="1:47" s="2" customFormat="1" ht="12">
      <c r="A420" s="39"/>
      <c r="B420" s="40"/>
      <c r="C420" s="41"/>
      <c r="D420" s="223" t="s">
        <v>133</v>
      </c>
      <c r="E420" s="41"/>
      <c r="F420" s="224" t="s">
        <v>672</v>
      </c>
      <c r="G420" s="41"/>
      <c r="H420" s="41"/>
      <c r="I420" s="220"/>
      <c r="J420" s="41"/>
      <c r="K420" s="41"/>
      <c r="L420" s="45"/>
      <c r="M420" s="221"/>
      <c r="N420" s="222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133</v>
      </c>
      <c r="AU420" s="18" t="s">
        <v>82</v>
      </c>
    </row>
    <row r="421" spans="1:47" s="2" customFormat="1" ht="12">
      <c r="A421" s="39"/>
      <c r="B421" s="40"/>
      <c r="C421" s="41"/>
      <c r="D421" s="218" t="s">
        <v>135</v>
      </c>
      <c r="E421" s="41"/>
      <c r="F421" s="225" t="s">
        <v>213</v>
      </c>
      <c r="G421" s="41"/>
      <c r="H421" s="41"/>
      <c r="I421" s="220"/>
      <c r="J421" s="41"/>
      <c r="K421" s="41"/>
      <c r="L421" s="45"/>
      <c r="M421" s="221"/>
      <c r="N421" s="222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135</v>
      </c>
      <c r="AU421" s="18" t="s">
        <v>82</v>
      </c>
    </row>
    <row r="422" spans="1:51" s="13" customFormat="1" ht="12">
      <c r="A422" s="13"/>
      <c r="B422" s="230"/>
      <c r="C422" s="231"/>
      <c r="D422" s="218" t="s">
        <v>246</v>
      </c>
      <c r="E422" s="232" t="s">
        <v>28</v>
      </c>
      <c r="F422" s="233" t="s">
        <v>673</v>
      </c>
      <c r="G422" s="231"/>
      <c r="H422" s="232" t="s">
        <v>28</v>
      </c>
      <c r="I422" s="234"/>
      <c r="J422" s="231"/>
      <c r="K422" s="231"/>
      <c r="L422" s="235"/>
      <c r="M422" s="236"/>
      <c r="N422" s="237"/>
      <c r="O422" s="237"/>
      <c r="P422" s="237"/>
      <c r="Q422" s="237"/>
      <c r="R422" s="237"/>
      <c r="S422" s="237"/>
      <c r="T422" s="23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9" t="s">
        <v>246</v>
      </c>
      <c r="AU422" s="239" t="s">
        <v>82</v>
      </c>
      <c r="AV422" s="13" t="s">
        <v>80</v>
      </c>
      <c r="AW422" s="13" t="s">
        <v>34</v>
      </c>
      <c r="AX422" s="13" t="s">
        <v>72</v>
      </c>
      <c r="AY422" s="239" t="s">
        <v>121</v>
      </c>
    </row>
    <row r="423" spans="1:51" s="14" customFormat="1" ht="12">
      <c r="A423" s="14"/>
      <c r="B423" s="240"/>
      <c r="C423" s="241"/>
      <c r="D423" s="218" t="s">
        <v>246</v>
      </c>
      <c r="E423" s="242" t="s">
        <v>28</v>
      </c>
      <c r="F423" s="243" t="s">
        <v>674</v>
      </c>
      <c r="G423" s="241"/>
      <c r="H423" s="244">
        <v>9.8</v>
      </c>
      <c r="I423" s="245"/>
      <c r="J423" s="241"/>
      <c r="K423" s="241"/>
      <c r="L423" s="246"/>
      <c r="M423" s="247"/>
      <c r="N423" s="248"/>
      <c r="O423" s="248"/>
      <c r="P423" s="248"/>
      <c r="Q423" s="248"/>
      <c r="R423" s="248"/>
      <c r="S423" s="248"/>
      <c r="T423" s="249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0" t="s">
        <v>246</v>
      </c>
      <c r="AU423" s="250" t="s">
        <v>82</v>
      </c>
      <c r="AV423" s="14" t="s">
        <v>82</v>
      </c>
      <c r="AW423" s="14" t="s">
        <v>34</v>
      </c>
      <c r="AX423" s="14" t="s">
        <v>72</v>
      </c>
      <c r="AY423" s="250" t="s">
        <v>121</v>
      </c>
    </row>
    <row r="424" spans="1:51" s="13" customFormat="1" ht="12">
      <c r="A424" s="13"/>
      <c r="B424" s="230"/>
      <c r="C424" s="231"/>
      <c r="D424" s="218" t="s">
        <v>246</v>
      </c>
      <c r="E424" s="232" t="s">
        <v>28</v>
      </c>
      <c r="F424" s="233" t="s">
        <v>675</v>
      </c>
      <c r="G424" s="231"/>
      <c r="H424" s="232" t="s">
        <v>28</v>
      </c>
      <c r="I424" s="234"/>
      <c r="J424" s="231"/>
      <c r="K424" s="231"/>
      <c r="L424" s="235"/>
      <c r="M424" s="236"/>
      <c r="N424" s="237"/>
      <c r="O424" s="237"/>
      <c r="P424" s="237"/>
      <c r="Q424" s="237"/>
      <c r="R424" s="237"/>
      <c r="S424" s="237"/>
      <c r="T424" s="23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9" t="s">
        <v>246</v>
      </c>
      <c r="AU424" s="239" t="s">
        <v>82</v>
      </c>
      <c r="AV424" s="13" t="s">
        <v>80</v>
      </c>
      <c r="AW424" s="13" t="s">
        <v>34</v>
      </c>
      <c r="AX424" s="13" t="s">
        <v>72</v>
      </c>
      <c r="AY424" s="239" t="s">
        <v>121</v>
      </c>
    </row>
    <row r="425" spans="1:51" s="14" customFormat="1" ht="12">
      <c r="A425" s="14"/>
      <c r="B425" s="240"/>
      <c r="C425" s="241"/>
      <c r="D425" s="218" t="s">
        <v>246</v>
      </c>
      <c r="E425" s="242" t="s">
        <v>28</v>
      </c>
      <c r="F425" s="243" t="s">
        <v>676</v>
      </c>
      <c r="G425" s="241"/>
      <c r="H425" s="244">
        <v>4.5</v>
      </c>
      <c r="I425" s="245"/>
      <c r="J425" s="241"/>
      <c r="K425" s="241"/>
      <c r="L425" s="246"/>
      <c r="M425" s="247"/>
      <c r="N425" s="248"/>
      <c r="O425" s="248"/>
      <c r="P425" s="248"/>
      <c r="Q425" s="248"/>
      <c r="R425" s="248"/>
      <c r="S425" s="248"/>
      <c r="T425" s="249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0" t="s">
        <v>246</v>
      </c>
      <c r="AU425" s="250" t="s">
        <v>82</v>
      </c>
      <c r="AV425" s="14" t="s">
        <v>82</v>
      </c>
      <c r="AW425" s="14" t="s">
        <v>34</v>
      </c>
      <c r="AX425" s="14" t="s">
        <v>72</v>
      </c>
      <c r="AY425" s="250" t="s">
        <v>121</v>
      </c>
    </row>
    <row r="426" spans="1:51" s="15" customFormat="1" ht="12">
      <c r="A426" s="15"/>
      <c r="B426" s="251"/>
      <c r="C426" s="252"/>
      <c r="D426" s="218" t="s">
        <v>246</v>
      </c>
      <c r="E426" s="253" t="s">
        <v>28</v>
      </c>
      <c r="F426" s="254" t="s">
        <v>251</v>
      </c>
      <c r="G426" s="252"/>
      <c r="H426" s="255">
        <v>14.3</v>
      </c>
      <c r="I426" s="256"/>
      <c r="J426" s="252"/>
      <c r="K426" s="252"/>
      <c r="L426" s="257"/>
      <c r="M426" s="258"/>
      <c r="N426" s="259"/>
      <c r="O426" s="259"/>
      <c r="P426" s="259"/>
      <c r="Q426" s="259"/>
      <c r="R426" s="259"/>
      <c r="S426" s="259"/>
      <c r="T426" s="260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61" t="s">
        <v>246</v>
      </c>
      <c r="AU426" s="261" t="s">
        <v>82</v>
      </c>
      <c r="AV426" s="15" t="s">
        <v>150</v>
      </c>
      <c r="AW426" s="15" t="s">
        <v>34</v>
      </c>
      <c r="AX426" s="15" t="s">
        <v>80</v>
      </c>
      <c r="AY426" s="261" t="s">
        <v>121</v>
      </c>
    </row>
    <row r="427" spans="1:65" s="2" customFormat="1" ht="16.5" customHeight="1">
      <c r="A427" s="39"/>
      <c r="B427" s="40"/>
      <c r="C427" s="262" t="s">
        <v>677</v>
      </c>
      <c r="D427" s="262" t="s">
        <v>339</v>
      </c>
      <c r="E427" s="263" t="s">
        <v>678</v>
      </c>
      <c r="F427" s="264" t="s">
        <v>679</v>
      </c>
      <c r="G427" s="265" t="s">
        <v>242</v>
      </c>
      <c r="H427" s="266">
        <v>9.898</v>
      </c>
      <c r="I427" s="267"/>
      <c r="J427" s="268">
        <f>ROUND(I427*H427,2)</f>
        <v>0</v>
      </c>
      <c r="K427" s="264" t="s">
        <v>128</v>
      </c>
      <c r="L427" s="269"/>
      <c r="M427" s="270" t="s">
        <v>28</v>
      </c>
      <c r="N427" s="271" t="s">
        <v>43</v>
      </c>
      <c r="O427" s="85"/>
      <c r="P427" s="214">
        <f>O427*H427</f>
        <v>0</v>
      </c>
      <c r="Q427" s="214">
        <v>0.028</v>
      </c>
      <c r="R427" s="214">
        <f>Q427*H427</f>
        <v>0.277144</v>
      </c>
      <c r="S427" s="214">
        <v>0</v>
      </c>
      <c r="T427" s="215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16" t="s">
        <v>175</v>
      </c>
      <c r="AT427" s="216" t="s">
        <v>339</v>
      </c>
      <c r="AU427" s="216" t="s">
        <v>82</v>
      </c>
      <c r="AY427" s="18" t="s">
        <v>121</v>
      </c>
      <c r="BE427" s="217">
        <f>IF(N427="základní",J427,0)</f>
        <v>0</v>
      </c>
      <c r="BF427" s="217">
        <f>IF(N427="snížená",J427,0)</f>
        <v>0</v>
      </c>
      <c r="BG427" s="217">
        <f>IF(N427="zákl. přenesená",J427,0)</f>
        <v>0</v>
      </c>
      <c r="BH427" s="217">
        <f>IF(N427="sníž. přenesená",J427,0)</f>
        <v>0</v>
      </c>
      <c r="BI427" s="217">
        <f>IF(N427="nulová",J427,0)</f>
        <v>0</v>
      </c>
      <c r="BJ427" s="18" t="s">
        <v>80</v>
      </c>
      <c r="BK427" s="217">
        <f>ROUND(I427*H427,2)</f>
        <v>0</v>
      </c>
      <c r="BL427" s="18" t="s">
        <v>150</v>
      </c>
      <c r="BM427" s="216" t="s">
        <v>680</v>
      </c>
    </row>
    <row r="428" spans="1:47" s="2" customFormat="1" ht="12">
      <c r="A428" s="39"/>
      <c r="B428" s="40"/>
      <c r="C428" s="41"/>
      <c r="D428" s="218" t="s">
        <v>131</v>
      </c>
      <c r="E428" s="41"/>
      <c r="F428" s="219" t="s">
        <v>679</v>
      </c>
      <c r="G428" s="41"/>
      <c r="H428" s="41"/>
      <c r="I428" s="220"/>
      <c r="J428" s="41"/>
      <c r="K428" s="41"/>
      <c r="L428" s="45"/>
      <c r="M428" s="221"/>
      <c r="N428" s="222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131</v>
      </c>
      <c r="AU428" s="18" t="s">
        <v>82</v>
      </c>
    </row>
    <row r="429" spans="1:47" s="2" customFormat="1" ht="12">
      <c r="A429" s="39"/>
      <c r="B429" s="40"/>
      <c r="C429" s="41"/>
      <c r="D429" s="218" t="s">
        <v>135</v>
      </c>
      <c r="E429" s="41"/>
      <c r="F429" s="225" t="s">
        <v>633</v>
      </c>
      <c r="G429" s="41"/>
      <c r="H429" s="41"/>
      <c r="I429" s="220"/>
      <c r="J429" s="41"/>
      <c r="K429" s="41"/>
      <c r="L429" s="45"/>
      <c r="M429" s="221"/>
      <c r="N429" s="222"/>
      <c r="O429" s="85"/>
      <c r="P429" s="85"/>
      <c r="Q429" s="85"/>
      <c r="R429" s="85"/>
      <c r="S429" s="85"/>
      <c r="T429" s="86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135</v>
      </c>
      <c r="AU429" s="18" t="s">
        <v>82</v>
      </c>
    </row>
    <row r="430" spans="1:51" s="14" customFormat="1" ht="12">
      <c r="A430" s="14"/>
      <c r="B430" s="240"/>
      <c r="C430" s="241"/>
      <c r="D430" s="218" t="s">
        <v>246</v>
      </c>
      <c r="E430" s="242" t="s">
        <v>28</v>
      </c>
      <c r="F430" s="243" t="s">
        <v>681</v>
      </c>
      <c r="G430" s="241"/>
      <c r="H430" s="244">
        <v>9.898</v>
      </c>
      <c r="I430" s="245"/>
      <c r="J430" s="241"/>
      <c r="K430" s="241"/>
      <c r="L430" s="246"/>
      <c r="M430" s="247"/>
      <c r="N430" s="248"/>
      <c r="O430" s="248"/>
      <c r="P430" s="248"/>
      <c r="Q430" s="248"/>
      <c r="R430" s="248"/>
      <c r="S430" s="248"/>
      <c r="T430" s="249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0" t="s">
        <v>246</v>
      </c>
      <c r="AU430" s="250" t="s">
        <v>82</v>
      </c>
      <c r="AV430" s="14" t="s">
        <v>82</v>
      </c>
      <c r="AW430" s="14" t="s">
        <v>34</v>
      </c>
      <c r="AX430" s="14" t="s">
        <v>72</v>
      </c>
      <c r="AY430" s="250" t="s">
        <v>121</v>
      </c>
    </row>
    <row r="431" spans="1:51" s="15" customFormat="1" ht="12">
      <c r="A431" s="15"/>
      <c r="B431" s="251"/>
      <c r="C431" s="252"/>
      <c r="D431" s="218" t="s">
        <v>246</v>
      </c>
      <c r="E431" s="253" t="s">
        <v>28</v>
      </c>
      <c r="F431" s="254" t="s">
        <v>251</v>
      </c>
      <c r="G431" s="252"/>
      <c r="H431" s="255">
        <v>9.898</v>
      </c>
      <c r="I431" s="256"/>
      <c r="J431" s="252"/>
      <c r="K431" s="252"/>
      <c r="L431" s="257"/>
      <c r="M431" s="258"/>
      <c r="N431" s="259"/>
      <c r="O431" s="259"/>
      <c r="P431" s="259"/>
      <c r="Q431" s="259"/>
      <c r="R431" s="259"/>
      <c r="S431" s="259"/>
      <c r="T431" s="260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61" t="s">
        <v>246</v>
      </c>
      <c r="AU431" s="261" t="s">
        <v>82</v>
      </c>
      <c r="AV431" s="15" t="s">
        <v>150</v>
      </c>
      <c r="AW431" s="15" t="s">
        <v>34</v>
      </c>
      <c r="AX431" s="15" t="s">
        <v>80</v>
      </c>
      <c r="AY431" s="261" t="s">
        <v>121</v>
      </c>
    </row>
    <row r="432" spans="1:65" s="2" customFormat="1" ht="16.5" customHeight="1">
      <c r="A432" s="39"/>
      <c r="B432" s="40"/>
      <c r="C432" s="262" t="s">
        <v>682</v>
      </c>
      <c r="D432" s="262" t="s">
        <v>339</v>
      </c>
      <c r="E432" s="263" t="s">
        <v>683</v>
      </c>
      <c r="F432" s="264" t="s">
        <v>684</v>
      </c>
      <c r="G432" s="265" t="s">
        <v>242</v>
      </c>
      <c r="H432" s="266">
        <v>4.545</v>
      </c>
      <c r="I432" s="267"/>
      <c r="J432" s="268">
        <f>ROUND(I432*H432,2)</f>
        <v>0</v>
      </c>
      <c r="K432" s="264" t="s">
        <v>128</v>
      </c>
      <c r="L432" s="269"/>
      <c r="M432" s="270" t="s">
        <v>28</v>
      </c>
      <c r="N432" s="271" t="s">
        <v>43</v>
      </c>
      <c r="O432" s="85"/>
      <c r="P432" s="214">
        <f>O432*H432</f>
        <v>0</v>
      </c>
      <c r="Q432" s="214">
        <v>0.048</v>
      </c>
      <c r="R432" s="214">
        <f>Q432*H432</f>
        <v>0.21816</v>
      </c>
      <c r="S432" s="214">
        <v>0</v>
      </c>
      <c r="T432" s="215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16" t="s">
        <v>175</v>
      </c>
      <c r="AT432" s="216" t="s">
        <v>339</v>
      </c>
      <c r="AU432" s="216" t="s">
        <v>82</v>
      </c>
      <c r="AY432" s="18" t="s">
        <v>121</v>
      </c>
      <c r="BE432" s="217">
        <f>IF(N432="základní",J432,0)</f>
        <v>0</v>
      </c>
      <c r="BF432" s="217">
        <f>IF(N432="snížená",J432,0)</f>
        <v>0</v>
      </c>
      <c r="BG432" s="217">
        <f>IF(N432="zákl. přenesená",J432,0)</f>
        <v>0</v>
      </c>
      <c r="BH432" s="217">
        <f>IF(N432="sníž. přenesená",J432,0)</f>
        <v>0</v>
      </c>
      <c r="BI432" s="217">
        <f>IF(N432="nulová",J432,0)</f>
        <v>0</v>
      </c>
      <c r="BJ432" s="18" t="s">
        <v>80</v>
      </c>
      <c r="BK432" s="217">
        <f>ROUND(I432*H432,2)</f>
        <v>0</v>
      </c>
      <c r="BL432" s="18" t="s">
        <v>150</v>
      </c>
      <c r="BM432" s="216" t="s">
        <v>685</v>
      </c>
    </row>
    <row r="433" spans="1:47" s="2" customFormat="1" ht="12">
      <c r="A433" s="39"/>
      <c r="B433" s="40"/>
      <c r="C433" s="41"/>
      <c r="D433" s="218" t="s">
        <v>131</v>
      </c>
      <c r="E433" s="41"/>
      <c r="F433" s="219" t="s">
        <v>684</v>
      </c>
      <c r="G433" s="41"/>
      <c r="H433" s="41"/>
      <c r="I433" s="220"/>
      <c r="J433" s="41"/>
      <c r="K433" s="41"/>
      <c r="L433" s="45"/>
      <c r="M433" s="221"/>
      <c r="N433" s="222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131</v>
      </c>
      <c r="AU433" s="18" t="s">
        <v>82</v>
      </c>
    </row>
    <row r="434" spans="1:47" s="2" customFormat="1" ht="12">
      <c r="A434" s="39"/>
      <c r="B434" s="40"/>
      <c r="C434" s="41"/>
      <c r="D434" s="218" t="s">
        <v>135</v>
      </c>
      <c r="E434" s="41"/>
      <c r="F434" s="225" t="s">
        <v>633</v>
      </c>
      <c r="G434" s="41"/>
      <c r="H434" s="41"/>
      <c r="I434" s="220"/>
      <c r="J434" s="41"/>
      <c r="K434" s="41"/>
      <c r="L434" s="45"/>
      <c r="M434" s="221"/>
      <c r="N434" s="222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135</v>
      </c>
      <c r="AU434" s="18" t="s">
        <v>82</v>
      </c>
    </row>
    <row r="435" spans="1:51" s="14" customFormat="1" ht="12">
      <c r="A435" s="14"/>
      <c r="B435" s="240"/>
      <c r="C435" s="241"/>
      <c r="D435" s="218" t="s">
        <v>246</v>
      </c>
      <c r="E435" s="242" t="s">
        <v>28</v>
      </c>
      <c r="F435" s="243" t="s">
        <v>686</v>
      </c>
      <c r="G435" s="241"/>
      <c r="H435" s="244">
        <v>4.545</v>
      </c>
      <c r="I435" s="245"/>
      <c r="J435" s="241"/>
      <c r="K435" s="241"/>
      <c r="L435" s="246"/>
      <c r="M435" s="247"/>
      <c r="N435" s="248"/>
      <c r="O435" s="248"/>
      <c r="P435" s="248"/>
      <c r="Q435" s="248"/>
      <c r="R435" s="248"/>
      <c r="S435" s="248"/>
      <c r="T435" s="249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0" t="s">
        <v>246</v>
      </c>
      <c r="AU435" s="250" t="s">
        <v>82</v>
      </c>
      <c r="AV435" s="14" t="s">
        <v>82</v>
      </c>
      <c r="AW435" s="14" t="s">
        <v>34</v>
      </c>
      <c r="AX435" s="14" t="s">
        <v>72</v>
      </c>
      <c r="AY435" s="250" t="s">
        <v>121</v>
      </c>
    </row>
    <row r="436" spans="1:51" s="15" customFormat="1" ht="12">
      <c r="A436" s="15"/>
      <c r="B436" s="251"/>
      <c r="C436" s="252"/>
      <c r="D436" s="218" t="s">
        <v>246</v>
      </c>
      <c r="E436" s="253" t="s">
        <v>28</v>
      </c>
      <c r="F436" s="254" t="s">
        <v>251</v>
      </c>
      <c r="G436" s="252"/>
      <c r="H436" s="255">
        <v>4.545</v>
      </c>
      <c r="I436" s="256"/>
      <c r="J436" s="252"/>
      <c r="K436" s="252"/>
      <c r="L436" s="257"/>
      <c r="M436" s="258"/>
      <c r="N436" s="259"/>
      <c r="O436" s="259"/>
      <c r="P436" s="259"/>
      <c r="Q436" s="259"/>
      <c r="R436" s="259"/>
      <c r="S436" s="259"/>
      <c r="T436" s="260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61" t="s">
        <v>246</v>
      </c>
      <c r="AU436" s="261" t="s">
        <v>82</v>
      </c>
      <c r="AV436" s="15" t="s">
        <v>150</v>
      </c>
      <c r="AW436" s="15" t="s">
        <v>34</v>
      </c>
      <c r="AX436" s="15" t="s">
        <v>80</v>
      </c>
      <c r="AY436" s="261" t="s">
        <v>121</v>
      </c>
    </row>
    <row r="437" spans="1:65" s="2" customFormat="1" ht="16.5" customHeight="1">
      <c r="A437" s="39"/>
      <c r="B437" s="40"/>
      <c r="C437" s="205" t="s">
        <v>687</v>
      </c>
      <c r="D437" s="205" t="s">
        <v>124</v>
      </c>
      <c r="E437" s="206" t="s">
        <v>688</v>
      </c>
      <c r="F437" s="207" t="s">
        <v>689</v>
      </c>
      <c r="G437" s="208" t="s">
        <v>242</v>
      </c>
      <c r="H437" s="209">
        <v>36.4</v>
      </c>
      <c r="I437" s="210"/>
      <c r="J437" s="211">
        <f>ROUND(I437*H437,2)</f>
        <v>0</v>
      </c>
      <c r="K437" s="207" t="s">
        <v>128</v>
      </c>
      <c r="L437" s="45"/>
      <c r="M437" s="212" t="s">
        <v>28</v>
      </c>
      <c r="N437" s="213" t="s">
        <v>43</v>
      </c>
      <c r="O437" s="85"/>
      <c r="P437" s="214">
        <f>O437*H437</f>
        <v>0</v>
      </c>
      <c r="Q437" s="214">
        <v>0</v>
      </c>
      <c r="R437" s="214">
        <f>Q437*H437</f>
        <v>0</v>
      </c>
      <c r="S437" s="214">
        <v>0</v>
      </c>
      <c r="T437" s="215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16" t="s">
        <v>150</v>
      </c>
      <c r="AT437" s="216" t="s">
        <v>124</v>
      </c>
      <c r="AU437" s="216" t="s">
        <v>82</v>
      </c>
      <c r="AY437" s="18" t="s">
        <v>121</v>
      </c>
      <c r="BE437" s="217">
        <f>IF(N437="základní",J437,0)</f>
        <v>0</v>
      </c>
      <c r="BF437" s="217">
        <f>IF(N437="snížená",J437,0)</f>
        <v>0</v>
      </c>
      <c r="BG437" s="217">
        <f>IF(N437="zákl. přenesená",J437,0)</f>
        <v>0</v>
      </c>
      <c r="BH437" s="217">
        <f>IF(N437="sníž. přenesená",J437,0)</f>
        <v>0</v>
      </c>
      <c r="BI437" s="217">
        <f>IF(N437="nulová",J437,0)</f>
        <v>0</v>
      </c>
      <c r="BJ437" s="18" t="s">
        <v>80</v>
      </c>
      <c r="BK437" s="217">
        <f>ROUND(I437*H437,2)</f>
        <v>0</v>
      </c>
      <c r="BL437" s="18" t="s">
        <v>150</v>
      </c>
      <c r="BM437" s="216" t="s">
        <v>690</v>
      </c>
    </row>
    <row r="438" spans="1:47" s="2" customFormat="1" ht="12">
      <c r="A438" s="39"/>
      <c r="B438" s="40"/>
      <c r="C438" s="41"/>
      <c r="D438" s="218" t="s">
        <v>131</v>
      </c>
      <c r="E438" s="41"/>
      <c r="F438" s="219" t="s">
        <v>691</v>
      </c>
      <c r="G438" s="41"/>
      <c r="H438" s="41"/>
      <c r="I438" s="220"/>
      <c r="J438" s="41"/>
      <c r="K438" s="41"/>
      <c r="L438" s="45"/>
      <c r="M438" s="221"/>
      <c r="N438" s="222"/>
      <c r="O438" s="85"/>
      <c r="P438" s="85"/>
      <c r="Q438" s="85"/>
      <c r="R438" s="85"/>
      <c r="S438" s="85"/>
      <c r="T438" s="86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131</v>
      </c>
      <c r="AU438" s="18" t="s">
        <v>82</v>
      </c>
    </row>
    <row r="439" spans="1:47" s="2" customFormat="1" ht="12">
      <c r="A439" s="39"/>
      <c r="B439" s="40"/>
      <c r="C439" s="41"/>
      <c r="D439" s="223" t="s">
        <v>133</v>
      </c>
      <c r="E439" s="41"/>
      <c r="F439" s="224" t="s">
        <v>692</v>
      </c>
      <c r="G439" s="41"/>
      <c r="H439" s="41"/>
      <c r="I439" s="220"/>
      <c r="J439" s="41"/>
      <c r="K439" s="41"/>
      <c r="L439" s="45"/>
      <c r="M439" s="221"/>
      <c r="N439" s="222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133</v>
      </c>
      <c r="AU439" s="18" t="s">
        <v>82</v>
      </c>
    </row>
    <row r="440" spans="1:51" s="14" customFormat="1" ht="12">
      <c r="A440" s="14"/>
      <c r="B440" s="240"/>
      <c r="C440" s="241"/>
      <c r="D440" s="218" t="s">
        <v>246</v>
      </c>
      <c r="E440" s="242" t="s">
        <v>28</v>
      </c>
      <c r="F440" s="243" t="s">
        <v>693</v>
      </c>
      <c r="G440" s="241"/>
      <c r="H440" s="244">
        <v>36.4</v>
      </c>
      <c r="I440" s="245"/>
      <c r="J440" s="241"/>
      <c r="K440" s="241"/>
      <c r="L440" s="246"/>
      <c r="M440" s="247"/>
      <c r="N440" s="248"/>
      <c r="O440" s="248"/>
      <c r="P440" s="248"/>
      <c r="Q440" s="248"/>
      <c r="R440" s="248"/>
      <c r="S440" s="248"/>
      <c r="T440" s="249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0" t="s">
        <v>246</v>
      </c>
      <c r="AU440" s="250" t="s">
        <v>82</v>
      </c>
      <c r="AV440" s="14" t="s">
        <v>82</v>
      </c>
      <c r="AW440" s="14" t="s">
        <v>34</v>
      </c>
      <c r="AX440" s="14" t="s">
        <v>72</v>
      </c>
      <c r="AY440" s="250" t="s">
        <v>121</v>
      </c>
    </row>
    <row r="441" spans="1:51" s="15" customFormat="1" ht="12">
      <c r="A441" s="15"/>
      <c r="B441" s="251"/>
      <c r="C441" s="252"/>
      <c r="D441" s="218" t="s">
        <v>246</v>
      </c>
      <c r="E441" s="253" t="s">
        <v>28</v>
      </c>
      <c r="F441" s="254" t="s">
        <v>251</v>
      </c>
      <c r="G441" s="252"/>
      <c r="H441" s="255">
        <v>36.4</v>
      </c>
      <c r="I441" s="256"/>
      <c r="J441" s="252"/>
      <c r="K441" s="252"/>
      <c r="L441" s="257"/>
      <c r="M441" s="258"/>
      <c r="N441" s="259"/>
      <c r="O441" s="259"/>
      <c r="P441" s="259"/>
      <c r="Q441" s="259"/>
      <c r="R441" s="259"/>
      <c r="S441" s="259"/>
      <c r="T441" s="260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61" t="s">
        <v>246</v>
      </c>
      <c r="AU441" s="261" t="s">
        <v>82</v>
      </c>
      <c r="AV441" s="15" t="s">
        <v>150</v>
      </c>
      <c r="AW441" s="15" t="s">
        <v>34</v>
      </c>
      <c r="AX441" s="15" t="s">
        <v>80</v>
      </c>
      <c r="AY441" s="261" t="s">
        <v>121</v>
      </c>
    </row>
    <row r="442" spans="1:65" s="2" customFormat="1" ht="16.5" customHeight="1">
      <c r="A442" s="39"/>
      <c r="B442" s="40"/>
      <c r="C442" s="205" t="s">
        <v>694</v>
      </c>
      <c r="D442" s="205" t="s">
        <v>124</v>
      </c>
      <c r="E442" s="206" t="s">
        <v>695</v>
      </c>
      <c r="F442" s="207" t="s">
        <v>696</v>
      </c>
      <c r="G442" s="208" t="s">
        <v>267</v>
      </c>
      <c r="H442" s="209">
        <v>4</v>
      </c>
      <c r="I442" s="210"/>
      <c r="J442" s="211">
        <f>ROUND(I442*H442,2)</f>
        <v>0</v>
      </c>
      <c r="K442" s="207" t="s">
        <v>128</v>
      </c>
      <c r="L442" s="45"/>
      <c r="M442" s="212" t="s">
        <v>28</v>
      </c>
      <c r="N442" s="213" t="s">
        <v>43</v>
      </c>
      <c r="O442" s="85"/>
      <c r="P442" s="214">
        <f>O442*H442</f>
        <v>0</v>
      </c>
      <c r="Q442" s="214">
        <v>2.25634</v>
      </c>
      <c r="R442" s="214">
        <f>Q442*H442</f>
        <v>9.02536</v>
      </c>
      <c r="S442" s="214">
        <v>0</v>
      </c>
      <c r="T442" s="215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16" t="s">
        <v>150</v>
      </c>
      <c r="AT442" s="216" t="s">
        <v>124</v>
      </c>
      <c r="AU442" s="216" t="s">
        <v>82</v>
      </c>
      <c r="AY442" s="18" t="s">
        <v>121</v>
      </c>
      <c r="BE442" s="217">
        <f>IF(N442="základní",J442,0)</f>
        <v>0</v>
      </c>
      <c r="BF442" s="217">
        <f>IF(N442="snížená",J442,0)</f>
        <v>0</v>
      </c>
      <c r="BG442" s="217">
        <f>IF(N442="zákl. přenesená",J442,0)</f>
        <v>0</v>
      </c>
      <c r="BH442" s="217">
        <f>IF(N442="sníž. přenesená",J442,0)</f>
        <v>0</v>
      </c>
      <c r="BI442" s="217">
        <f>IF(N442="nulová",J442,0)</f>
        <v>0</v>
      </c>
      <c r="BJ442" s="18" t="s">
        <v>80</v>
      </c>
      <c r="BK442" s="217">
        <f>ROUND(I442*H442,2)</f>
        <v>0</v>
      </c>
      <c r="BL442" s="18" t="s">
        <v>150</v>
      </c>
      <c r="BM442" s="216" t="s">
        <v>697</v>
      </c>
    </row>
    <row r="443" spans="1:47" s="2" customFormat="1" ht="12">
      <c r="A443" s="39"/>
      <c r="B443" s="40"/>
      <c r="C443" s="41"/>
      <c r="D443" s="218" t="s">
        <v>131</v>
      </c>
      <c r="E443" s="41"/>
      <c r="F443" s="219" t="s">
        <v>698</v>
      </c>
      <c r="G443" s="41"/>
      <c r="H443" s="41"/>
      <c r="I443" s="220"/>
      <c r="J443" s="41"/>
      <c r="K443" s="41"/>
      <c r="L443" s="45"/>
      <c r="M443" s="221"/>
      <c r="N443" s="222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131</v>
      </c>
      <c r="AU443" s="18" t="s">
        <v>82</v>
      </c>
    </row>
    <row r="444" spans="1:47" s="2" customFormat="1" ht="12">
      <c r="A444" s="39"/>
      <c r="B444" s="40"/>
      <c r="C444" s="41"/>
      <c r="D444" s="223" t="s">
        <v>133</v>
      </c>
      <c r="E444" s="41"/>
      <c r="F444" s="224" t="s">
        <v>699</v>
      </c>
      <c r="G444" s="41"/>
      <c r="H444" s="41"/>
      <c r="I444" s="220"/>
      <c r="J444" s="41"/>
      <c r="K444" s="41"/>
      <c r="L444" s="45"/>
      <c r="M444" s="221"/>
      <c r="N444" s="222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133</v>
      </c>
      <c r="AU444" s="18" t="s">
        <v>82</v>
      </c>
    </row>
    <row r="445" spans="1:47" s="2" customFormat="1" ht="12">
      <c r="A445" s="39"/>
      <c r="B445" s="40"/>
      <c r="C445" s="41"/>
      <c r="D445" s="218" t="s">
        <v>135</v>
      </c>
      <c r="E445" s="41"/>
      <c r="F445" s="225" t="s">
        <v>700</v>
      </c>
      <c r="G445" s="41"/>
      <c r="H445" s="41"/>
      <c r="I445" s="220"/>
      <c r="J445" s="41"/>
      <c r="K445" s="41"/>
      <c r="L445" s="45"/>
      <c r="M445" s="221"/>
      <c r="N445" s="222"/>
      <c r="O445" s="85"/>
      <c r="P445" s="85"/>
      <c r="Q445" s="85"/>
      <c r="R445" s="85"/>
      <c r="S445" s="85"/>
      <c r="T445" s="86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135</v>
      </c>
      <c r="AU445" s="18" t="s">
        <v>82</v>
      </c>
    </row>
    <row r="446" spans="1:65" s="2" customFormat="1" ht="21.75" customHeight="1">
      <c r="A446" s="39"/>
      <c r="B446" s="40"/>
      <c r="C446" s="205" t="s">
        <v>701</v>
      </c>
      <c r="D446" s="205" t="s">
        <v>124</v>
      </c>
      <c r="E446" s="206" t="s">
        <v>702</v>
      </c>
      <c r="F446" s="207" t="s">
        <v>703</v>
      </c>
      <c r="G446" s="208" t="s">
        <v>242</v>
      </c>
      <c r="H446" s="209">
        <v>216</v>
      </c>
      <c r="I446" s="210"/>
      <c r="J446" s="211">
        <f>ROUND(I446*H446,2)</f>
        <v>0</v>
      </c>
      <c r="K446" s="207" t="s">
        <v>128</v>
      </c>
      <c r="L446" s="45"/>
      <c r="M446" s="212" t="s">
        <v>28</v>
      </c>
      <c r="N446" s="213" t="s">
        <v>43</v>
      </c>
      <c r="O446" s="85"/>
      <c r="P446" s="214">
        <f>O446*H446</f>
        <v>0</v>
      </c>
      <c r="Q446" s="214">
        <v>0.00061</v>
      </c>
      <c r="R446" s="214">
        <f>Q446*H446</f>
        <v>0.13176</v>
      </c>
      <c r="S446" s="214">
        <v>0</v>
      </c>
      <c r="T446" s="215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16" t="s">
        <v>150</v>
      </c>
      <c r="AT446" s="216" t="s">
        <v>124</v>
      </c>
      <c r="AU446" s="216" t="s">
        <v>82</v>
      </c>
      <c r="AY446" s="18" t="s">
        <v>121</v>
      </c>
      <c r="BE446" s="217">
        <f>IF(N446="základní",J446,0)</f>
        <v>0</v>
      </c>
      <c r="BF446" s="217">
        <f>IF(N446="snížená",J446,0)</f>
        <v>0</v>
      </c>
      <c r="BG446" s="217">
        <f>IF(N446="zákl. přenesená",J446,0)</f>
        <v>0</v>
      </c>
      <c r="BH446" s="217">
        <f>IF(N446="sníž. přenesená",J446,0)</f>
        <v>0</v>
      </c>
      <c r="BI446" s="217">
        <f>IF(N446="nulová",J446,0)</f>
        <v>0</v>
      </c>
      <c r="BJ446" s="18" t="s">
        <v>80</v>
      </c>
      <c r="BK446" s="217">
        <f>ROUND(I446*H446,2)</f>
        <v>0</v>
      </c>
      <c r="BL446" s="18" t="s">
        <v>150</v>
      </c>
      <c r="BM446" s="216" t="s">
        <v>704</v>
      </c>
    </row>
    <row r="447" spans="1:47" s="2" customFormat="1" ht="12">
      <c r="A447" s="39"/>
      <c r="B447" s="40"/>
      <c r="C447" s="41"/>
      <c r="D447" s="218" t="s">
        <v>131</v>
      </c>
      <c r="E447" s="41"/>
      <c r="F447" s="219" t="s">
        <v>705</v>
      </c>
      <c r="G447" s="41"/>
      <c r="H447" s="41"/>
      <c r="I447" s="220"/>
      <c r="J447" s="41"/>
      <c r="K447" s="41"/>
      <c r="L447" s="45"/>
      <c r="M447" s="221"/>
      <c r="N447" s="222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131</v>
      </c>
      <c r="AU447" s="18" t="s">
        <v>82</v>
      </c>
    </row>
    <row r="448" spans="1:47" s="2" customFormat="1" ht="12">
      <c r="A448" s="39"/>
      <c r="B448" s="40"/>
      <c r="C448" s="41"/>
      <c r="D448" s="223" t="s">
        <v>133</v>
      </c>
      <c r="E448" s="41"/>
      <c r="F448" s="224" t="s">
        <v>706</v>
      </c>
      <c r="G448" s="41"/>
      <c r="H448" s="41"/>
      <c r="I448" s="220"/>
      <c r="J448" s="41"/>
      <c r="K448" s="41"/>
      <c r="L448" s="45"/>
      <c r="M448" s="221"/>
      <c r="N448" s="222"/>
      <c r="O448" s="85"/>
      <c r="P448" s="85"/>
      <c r="Q448" s="85"/>
      <c r="R448" s="85"/>
      <c r="S448" s="85"/>
      <c r="T448" s="86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133</v>
      </c>
      <c r="AU448" s="18" t="s">
        <v>82</v>
      </c>
    </row>
    <row r="449" spans="1:47" s="2" customFormat="1" ht="12">
      <c r="A449" s="39"/>
      <c r="B449" s="40"/>
      <c r="C449" s="41"/>
      <c r="D449" s="218" t="s">
        <v>135</v>
      </c>
      <c r="E449" s="41"/>
      <c r="F449" s="225" t="s">
        <v>213</v>
      </c>
      <c r="G449" s="41"/>
      <c r="H449" s="41"/>
      <c r="I449" s="220"/>
      <c r="J449" s="41"/>
      <c r="K449" s="41"/>
      <c r="L449" s="45"/>
      <c r="M449" s="221"/>
      <c r="N449" s="222"/>
      <c r="O449" s="85"/>
      <c r="P449" s="85"/>
      <c r="Q449" s="85"/>
      <c r="R449" s="85"/>
      <c r="S449" s="85"/>
      <c r="T449" s="86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135</v>
      </c>
      <c r="AU449" s="18" t="s">
        <v>82</v>
      </c>
    </row>
    <row r="450" spans="1:65" s="2" customFormat="1" ht="16.5" customHeight="1">
      <c r="A450" s="39"/>
      <c r="B450" s="40"/>
      <c r="C450" s="205" t="s">
        <v>142</v>
      </c>
      <c r="D450" s="205" t="s">
        <v>124</v>
      </c>
      <c r="E450" s="206" t="s">
        <v>707</v>
      </c>
      <c r="F450" s="207" t="s">
        <v>708</v>
      </c>
      <c r="G450" s="208" t="s">
        <v>242</v>
      </c>
      <c r="H450" s="209">
        <v>153</v>
      </c>
      <c r="I450" s="210"/>
      <c r="J450" s="211">
        <f>ROUND(I450*H450,2)</f>
        <v>0</v>
      </c>
      <c r="K450" s="207" t="s">
        <v>128</v>
      </c>
      <c r="L450" s="45"/>
      <c r="M450" s="212" t="s">
        <v>28</v>
      </c>
      <c r="N450" s="213" t="s">
        <v>43</v>
      </c>
      <c r="O450" s="85"/>
      <c r="P450" s="214">
        <f>O450*H450</f>
        <v>0</v>
      </c>
      <c r="Q450" s="214">
        <v>0</v>
      </c>
      <c r="R450" s="214">
        <f>Q450*H450</f>
        <v>0</v>
      </c>
      <c r="S450" s="214">
        <v>0</v>
      </c>
      <c r="T450" s="215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16" t="s">
        <v>150</v>
      </c>
      <c r="AT450" s="216" t="s">
        <v>124</v>
      </c>
      <c r="AU450" s="216" t="s">
        <v>82</v>
      </c>
      <c r="AY450" s="18" t="s">
        <v>121</v>
      </c>
      <c r="BE450" s="217">
        <f>IF(N450="základní",J450,0)</f>
        <v>0</v>
      </c>
      <c r="BF450" s="217">
        <f>IF(N450="snížená",J450,0)</f>
        <v>0</v>
      </c>
      <c r="BG450" s="217">
        <f>IF(N450="zákl. přenesená",J450,0)</f>
        <v>0</v>
      </c>
      <c r="BH450" s="217">
        <f>IF(N450="sníž. přenesená",J450,0)</f>
        <v>0</v>
      </c>
      <c r="BI450" s="217">
        <f>IF(N450="nulová",J450,0)</f>
        <v>0</v>
      </c>
      <c r="BJ450" s="18" t="s">
        <v>80</v>
      </c>
      <c r="BK450" s="217">
        <f>ROUND(I450*H450,2)</f>
        <v>0</v>
      </c>
      <c r="BL450" s="18" t="s">
        <v>150</v>
      </c>
      <c r="BM450" s="216" t="s">
        <v>709</v>
      </c>
    </row>
    <row r="451" spans="1:47" s="2" customFormat="1" ht="12">
      <c r="A451" s="39"/>
      <c r="B451" s="40"/>
      <c r="C451" s="41"/>
      <c r="D451" s="218" t="s">
        <v>131</v>
      </c>
      <c r="E451" s="41"/>
      <c r="F451" s="219" t="s">
        <v>710</v>
      </c>
      <c r="G451" s="41"/>
      <c r="H451" s="41"/>
      <c r="I451" s="220"/>
      <c r="J451" s="41"/>
      <c r="K451" s="41"/>
      <c r="L451" s="45"/>
      <c r="M451" s="221"/>
      <c r="N451" s="222"/>
      <c r="O451" s="85"/>
      <c r="P451" s="85"/>
      <c r="Q451" s="85"/>
      <c r="R451" s="85"/>
      <c r="S451" s="85"/>
      <c r="T451" s="86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131</v>
      </c>
      <c r="AU451" s="18" t="s">
        <v>82</v>
      </c>
    </row>
    <row r="452" spans="1:47" s="2" customFormat="1" ht="12">
      <c r="A452" s="39"/>
      <c r="B452" s="40"/>
      <c r="C452" s="41"/>
      <c r="D452" s="223" t="s">
        <v>133</v>
      </c>
      <c r="E452" s="41"/>
      <c r="F452" s="224" t="s">
        <v>711</v>
      </c>
      <c r="G452" s="41"/>
      <c r="H452" s="41"/>
      <c r="I452" s="220"/>
      <c r="J452" s="41"/>
      <c r="K452" s="41"/>
      <c r="L452" s="45"/>
      <c r="M452" s="221"/>
      <c r="N452" s="222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133</v>
      </c>
      <c r="AU452" s="18" t="s">
        <v>82</v>
      </c>
    </row>
    <row r="453" spans="1:47" s="2" customFormat="1" ht="12">
      <c r="A453" s="39"/>
      <c r="B453" s="40"/>
      <c r="C453" s="41"/>
      <c r="D453" s="218" t="s">
        <v>135</v>
      </c>
      <c r="E453" s="41"/>
      <c r="F453" s="225" t="s">
        <v>213</v>
      </c>
      <c r="G453" s="41"/>
      <c r="H453" s="41"/>
      <c r="I453" s="220"/>
      <c r="J453" s="41"/>
      <c r="K453" s="41"/>
      <c r="L453" s="45"/>
      <c r="M453" s="221"/>
      <c r="N453" s="222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135</v>
      </c>
      <c r="AU453" s="18" t="s">
        <v>82</v>
      </c>
    </row>
    <row r="454" spans="1:65" s="2" customFormat="1" ht="16.5" customHeight="1">
      <c r="A454" s="39"/>
      <c r="B454" s="40"/>
      <c r="C454" s="205" t="s">
        <v>150</v>
      </c>
      <c r="D454" s="205" t="s">
        <v>124</v>
      </c>
      <c r="E454" s="206" t="s">
        <v>712</v>
      </c>
      <c r="F454" s="207" t="s">
        <v>713</v>
      </c>
      <c r="G454" s="208" t="s">
        <v>242</v>
      </c>
      <c r="H454" s="209">
        <v>159.3</v>
      </c>
      <c r="I454" s="210"/>
      <c r="J454" s="211">
        <f>ROUND(I454*H454,2)</f>
        <v>0</v>
      </c>
      <c r="K454" s="207" t="s">
        <v>128</v>
      </c>
      <c r="L454" s="45"/>
      <c r="M454" s="212" t="s">
        <v>28</v>
      </c>
      <c r="N454" s="213" t="s">
        <v>43</v>
      </c>
      <c r="O454" s="85"/>
      <c r="P454" s="214">
        <f>O454*H454</f>
        <v>0</v>
      </c>
      <c r="Q454" s="214">
        <v>0</v>
      </c>
      <c r="R454" s="214">
        <f>Q454*H454</f>
        <v>0</v>
      </c>
      <c r="S454" s="214">
        <v>0</v>
      </c>
      <c r="T454" s="215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16" t="s">
        <v>150</v>
      </c>
      <c r="AT454" s="216" t="s">
        <v>124</v>
      </c>
      <c r="AU454" s="216" t="s">
        <v>82</v>
      </c>
      <c r="AY454" s="18" t="s">
        <v>121</v>
      </c>
      <c r="BE454" s="217">
        <f>IF(N454="základní",J454,0)</f>
        <v>0</v>
      </c>
      <c r="BF454" s="217">
        <f>IF(N454="snížená",J454,0)</f>
        <v>0</v>
      </c>
      <c r="BG454" s="217">
        <f>IF(N454="zákl. přenesená",J454,0)</f>
        <v>0</v>
      </c>
      <c r="BH454" s="217">
        <f>IF(N454="sníž. přenesená",J454,0)</f>
        <v>0</v>
      </c>
      <c r="BI454" s="217">
        <f>IF(N454="nulová",J454,0)</f>
        <v>0</v>
      </c>
      <c r="BJ454" s="18" t="s">
        <v>80</v>
      </c>
      <c r="BK454" s="217">
        <f>ROUND(I454*H454,2)</f>
        <v>0</v>
      </c>
      <c r="BL454" s="18" t="s">
        <v>150</v>
      </c>
      <c r="BM454" s="216" t="s">
        <v>714</v>
      </c>
    </row>
    <row r="455" spans="1:47" s="2" customFormat="1" ht="12">
      <c r="A455" s="39"/>
      <c r="B455" s="40"/>
      <c r="C455" s="41"/>
      <c r="D455" s="218" t="s">
        <v>131</v>
      </c>
      <c r="E455" s="41"/>
      <c r="F455" s="219" t="s">
        <v>715</v>
      </c>
      <c r="G455" s="41"/>
      <c r="H455" s="41"/>
      <c r="I455" s="220"/>
      <c r="J455" s="41"/>
      <c r="K455" s="41"/>
      <c r="L455" s="45"/>
      <c r="M455" s="221"/>
      <c r="N455" s="222"/>
      <c r="O455" s="85"/>
      <c r="P455" s="85"/>
      <c r="Q455" s="85"/>
      <c r="R455" s="85"/>
      <c r="S455" s="85"/>
      <c r="T455" s="86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131</v>
      </c>
      <c r="AU455" s="18" t="s">
        <v>82</v>
      </c>
    </row>
    <row r="456" spans="1:47" s="2" customFormat="1" ht="12">
      <c r="A456" s="39"/>
      <c r="B456" s="40"/>
      <c r="C456" s="41"/>
      <c r="D456" s="223" t="s">
        <v>133</v>
      </c>
      <c r="E456" s="41"/>
      <c r="F456" s="224" t="s">
        <v>716</v>
      </c>
      <c r="G456" s="41"/>
      <c r="H456" s="41"/>
      <c r="I456" s="220"/>
      <c r="J456" s="41"/>
      <c r="K456" s="41"/>
      <c r="L456" s="45"/>
      <c r="M456" s="221"/>
      <c r="N456" s="222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133</v>
      </c>
      <c r="AU456" s="18" t="s">
        <v>82</v>
      </c>
    </row>
    <row r="457" spans="1:47" s="2" customFormat="1" ht="12">
      <c r="A457" s="39"/>
      <c r="B457" s="40"/>
      <c r="C457" s="41"/>
      <c r="D457" s="218" t="s">
        <v>135</v>
      </c>
      <c r="E457" s="41"/>
      <c r="F457" s="225" t="s">
        <v>213</v>
      </c>
      <c r="G457" s="41"/>
      <c r="H457" s="41"/>
      <c r="I457" s="220"/>
      <c r="J457" s="41"/>
      <c r="K457" s="41"/>
      <c r="L457" s="45"/>
      <c r="M457" s="221"/>
      <c r="N457" s="222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135</v>
      </c>
      <c r="AU457" s="18" t="s">
        <v>82</v>
      </c>
    </row>
    <row r="458" spans="1:65" s="2" customFormat="1" ht="16.5" customHeight="1">
      <c r="A458" s="39"/>
      <c r="B458" s="40"/>
      <c r="C458" s="205" t="s">
        <v>717</v>
      </c>
      <c r="D458" s="205" t="s">
        <v>124</v>
      </c>
      <c r="E458" s="206" t="s">
        <v>718</v>
      </c>
      <c r="F458" s="207" t="s">
        <v>719</v>
      </c>
      <c r="G458" s="208" t="s">
        <v>196</v>
      </c>
      <c r="H458" s="209">
        <v>157.4</v>
      </c>
      <c r="I458" s="210"/>
      <c r="J458" s="211">
        <f>ROUND(I458*H458,2)</f>
        <v>0</v>
      </c>
      <c r="K458" s="207" t="s">
        <v>128</v>
      </c>
      <c r="L458" s="45"/>
      <c r="M458" s="212" t="s">
        <v>28</v>
      </c>
      <c r="N458" s="213" t="s">
        <v>43</v>
      </c>
      <c r="O458" s="85"/>
      <c r="P458" s="214">
        <f>O458*H458</f>
        <v>0</v>
      </c>
      <c r="Q458" s="214">
        <v>0</v>
      </c>
      <c r="R458" s="214">
        <f>Q458*H458</f>
        <v>0</v>
      </c>
      <c r="S458" s="214">
        <v>0.01</v>
      </c>
      <c r="T458" s="215">
        <f>S458*H458</f>
        <v>1.574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16" t="s">
        <v>150</v>
      </c>
      <c r="AT458" s="216" t="s">
        <v>124</v>
      </c>
      <c r="AU458" s="216" t="s">
        <v>82</v>
      </c>
      <c r="AY458" s="18" t="s">
        <v>121</v>
      </c>
      <c r="BE458" s="217">
        <f>IF(N458="základní",J458,0)</f>
        <v>0</v>
      </c>
      <c r="BF458" s="217">
        <f>IF(N458="snížená",J458,0)</f>
        <v>0</v>
      </c>
      <c r="BG458" s="217">
        <f>IF(N458="zákl. přenesená",J458,0)</f>
        <v>0</v>
      </c>
      <c r="BH458" s="217">
        <f>IF(N458="sníž. přenesená",J458,0)</f>
        <v>0</v>
      </c>
      <c r="BI458" s="217">
        <f>IF(N458="nulová",J458,0)</f>
        <v>0</v>
      </c>
      <c r="BJ458" s="18" t="s">
        <v>80</v>
      </c>
      <c r="BK458" s="217">
        <f>ROUND(I458*H458,2)</f>
        <v>0</v>
      </c>
      <c r="BL458" s="18" t="s">
        <v>150</v>
      </c>
      <c r="BM458" s="216" t="s">
        <v>720</v>
      </c>
    </row>
    <row r="459" spans="1:47" s="2" customFormat="1" ht="12">
      <c r="A459" s="39"/>
      <c r="B459" s="40"/>
      <c r="C459" s="41"/>
      <c r="D459" s="218" t="s">
        <v>131</v>
      </c>
      <c r="E459" s="41"/>
      <c r="F459" s="219" t="s">
        <v>721</v>
      </c>
      <c r="G459" s="41"/>
      <c r="H459" s="41"/>
      <c r="I459" s="220"/>
      <c r="J459" s="41"/>
      <c r="K459" s="41"/>
      <c r="L459" s="45"/>
      <c r="M459" s="221"/>
      <c r="N459" s="222"/>
      <c r="O459" s="85"/>
      <c r="P459" s="85"/>
      <c r="Q459" s="85"/>
      <c r="R459" s="85"/>
      <c r="S459" s="85"/>
      <c r="T459" s="86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131</v>
      </c>
      <c r="AU459" s="18" t="s">
        <v>82</v>
      </c>
    </row>
    <row r="460" spans="1:47" s="2" customFormat="1" ht="12">
      <c r="A460" s="39"/>
      <c r="B460" s="40"/>
      <c r="C460" s="41"/>
      <c r="D460" s="223" t="s">
        <v>133</v>
      </c>
      <c r="E460" s="41"/>
      <c r="F460" s="224" t="s">
        <v>722</v>
      </c>
      <c r="G460" s="41"/>
      <c r="H460" s="41"/>
      <c r="I460" s="220"/>
      <c r="J460" s="41"/>
      <c r="K460" s="41"/>
      <c r="L460" s="45"/>
      <c r="M460" s="221"/>
      <c r="N460" s="222"/>
      <c r="O460" s="85"/>
      <c r="P460" s="85"/>
      <c r="Q460" s="85"/>
      <c r="R460" s="85"/>
      <c r="S460" s="85"/>
      <c r="T460" s="86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133</v>
      </c>
      <c r="AU460" s="18" t="s">
        <v>82</v>
      </c>
    </row>
    <row r="461" spans="1:47" s="2" customFormat="1" ht="12">
      <c r="A461" s="39"/>
      <c r="B461" s="40"/>
      <c r="C461" s="41"/>
      <c r="D461" s="218" t="s">
        <v>135</v>
      </c>
      <c r="E461" s="41"/>
      <c r="F461" s="225" t="s">
        <v>398</v>
      </c>
      <c r="G461" s="41"/>
      <c r="H461" s="41"/>
      <c r="I461" s="220"/>
      <c r="J461" s="41"/>
      <c r="K461" s="41"/>
      <c r="L461" s="45"/>
      <c r="M461" s="221"/>
      <c r="N461" s="222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135</v>
      </c>
      <c r="AU461" s="18" t="s">
        <v>82</v>
      </c>
    </row>
    <row r="462" spans="1:65" s="2" customFormat="1" ht="16.5" customHeight="1">
      <c r="A462" s="39"/>
      <c r="B462" s="40"/>
      <c r="C462" s="205" t="s">
        <v>723</v>
      </c>
      <c r="D462" s="205" t="s">
        <v>124</v>
      </c>
      <c r="E462" s="206" t="s">
        <v>724</v>
      </c>
      <c r="F462" s="207" t="s">
        <v>725</v>
      </c>
      <c r="G462" s="208" t="s">
        <v>359</v>
      </c>
      <c r="H462" s="209">
        <v>3</v>
      </c>
      <c r="I462" s="210"/>
      <c r="J462" s="211">
        <f>ROUND(I462*H462,2)</f>
        <v>0</v>
      </c>
      <c r="K462" s="207" t="s">
        <v>128</v>
      </c>
      <c r="L462" s="45"/>
      <c r="M462" s="212" t="s">
        <v>28</v>
      </c>
      <c r="N462" s="213" t="s">
        <v>43</v>
      </c>
      <c r="O462" s="85"/>
      <c r="P462" s="214">
        <f>O462*H462</f>
        <v>0</v>
      </c>
      <c r="Q462" s="214">
        <v>0</v>
      </c>
      <c r="R462" s="214">
        <f>Q462*H462</f>
        <v>0</v>
      </c>
      <c r="S462" s="214">
        <v>0.082</v>
      </c>
      <c r="T462" s="215">
        <f>S462*H462</f>
        <v>0.246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16" t="s">
        <v>150</v>
      </c>
      <c r="AT462" s="216" t="s">
        <v>124</v>
      </c>
      <c r="AU462" s="216" t="s">
        <v>82</v>
      </c>
      <c r="AY462" s="18" t="s">
        <v>121</v>
      </c>
      <c r="BE462" s="217">
        <f>IF(N462="základní",J462,0)</f>
        <v>0</v>
      </c>
      <c r="BF462" s="217">
        <f>IF(N462="snížená",J462,0)</f>
        <v>0</v>
      </c>
      <c r="BG462" s="217">
        <f>IF(N462="zákl. přenesená",J462,0)</f>
        <v>0</v>
      </c>
      <c r="BH462" s="217">
        <f>IF(N462="sníž. přenesená",J462,0)</f>
        <v>0</v>
      </c>
      <c r="BI462" s="217">
        <f>IF(N462="nulová",J462,0)</f>
        <v>0</v>
      </c>
      <c r="BJ462" s="18" t="s">
        <v>80</v>
      </c>
      <c r="BK462" s="217">
        <f>ROUND(I462*H462,2)</f>
        <v>0</v>
      </c>
      <c r="BL462" s="18" t="s">
        <v>150</v>
      </c>
      <c r="BM462" s="216" t="s">
        <v>726</v>
      </c>
    </row>
    <row r="463" spans="1:47" s="2" customFormat="1" ht="12">
      <c r="A463" s="39"/>
      <c r="B463" s="40"/>
      <c r="C463" s="41"/>
      <c r="D463" s="218" t="s">
        <v>131</v>
      </c>
      <c r="E463" s="41"/>
      <c r="F463" s="219" t="s">
        <v>727</v>
      </c>
      <c r="G463" s="41"/>
      <c r="H463" s="41"/>
      <c r="I463" s="220"/>
      <c r="J463" s="41"/>
      <c r="K463" s="41"/>
      <c r="L463" s="45"/>
      <c r="M463" s="221"/>
      <c r="N463" s="222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131</v>
      </c>
      <c r="AU463" s="18" t="s">
        <v>82</v>
      </c>
    </row>
    <row r="464" spans="1:47" s="2" customFormat="1" ht="12">
      <c r="A464" s="39"/>
      <c r="B464" s="40"/>
      <c r="C464" s="41"/>
      <c r="D464" s="223" t="s">
        <v>133</v>
      </c>
      <c r="E464" s="41"/>
      <c r="F464" s="224" t="s">
        <v>728</v>
      </c>
      <c r="G464" s="41"/>
      <c r="H464" s="41"/>
      <c r="I464" s="220"/>
      <c r="J464" s="41"/>
      <c r="K464" s="41"/>
      <c r="L464" s="45"/>
      <c r="M464" s="221"/>
      <c r="N464" s="222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133</v>
      </c>
      <c r="AU464" s="18" t="s">
        <v>82</v>
      </c>
    </row>
    <row r="465" spans="1:47" s="2" customFormat="1" ht="12">
      <c r="A465" s="39"/>
      <c r="B465" s="40"/>
      <c r="C465" s="41"/>
      <c r="D465" s="218" t="s">
        <v>135</v>
      </c>
      <c r="E465" s="41"/>
      <c r="F465" s="225" t="s">
        <v>213</v>
      </c>
      <c r="G465" s="41"/>
      <c r="H465" s="41"/>
      <c r="I465" s="220"/>
      <c r="J465" s="41"/>
      <c r="K465" s="41"/>
      <c r="L465" s="45"/>
      <c r="M465" s="221"/>
      <c r="N465" s="222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135</v>
      </c>
      <c r="AU465" s="18" t="s">
        <v>82</v>
      </c>
    </row>
    <row r="466" spans="1:65" s="2" customFormat="1" ht="16.5" customHeight="1">
      <c r="A466" s="39"/>
      <c r="B466" s="40"/>
      <c r="C466" s="205" t="s">
        <v>729</v>
      </c>
      <c r="D466" s="205" t="s">
        <v>124</v>
      </c>
      <c r="E466" s="206" t="s">
        <v>730</v>
      </c>
      <c r="F466" s="207" t="s">
        <v>731</v>
      </c>
      <c r="G466" s="208" t="s">
        <v>359</v>
      </c>
      <c r="H466" s="209">
        <v>3</v>
      </c>
      <c r="I466" s="210"/>
      <c r="J466" s="211">
        <f>ROUND(I466*H466,2)</f>
        <v>0</v>
      </c>
      <c r="K466" s="207" t="s">
        <v>128</v>
      </c>
      <c r="L466" s="45"/>
      <c r="M466" s="212" t="s">
        <v>28</v>
      </c>
      <c r="N466" s="213" t="s">
        <v>43</v>
      </c>
      <c r="O466" s="85"/>
      <c r="P466" s="214">
        <f>O466*H466</f>
        <v>0</v>
      </c>
      <c r="Q466" s="214">
        <v>0</v>
      </c>
      <c r="R466" s="214">
        <f>Q466*H466</f>
        <v>0</v>
      </c>
      <c r="S466" s="214">
        <v>0.004</v>
      </c>
      <c r="T466" s="215">
        <f>S466*H466</f>
        <v>0.012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16" t="s">
        <v>150</v>
      </c>
      <c r="AT466" s="216" t="s">
        <v>124</v>
      </c>
      <c r="AU466" s="216" t="s">
        <v>82</v>
      </c>
      <c r="AY466" s="18" t="s">
        <v>121</v>
      </c>
      <c r="BE466" s="217">
        <f>IF(N466="základní",J466,0)</f>
        <v>0</v>
      </c>
      <c r="BF466" s="217">
        <f>IF(N466="snížená",J466,0)</f>
        <v>0</v>
      </c>
      <c r="BG466" s="217">
        <f>IF(N466="zákl. přenesená",J466,0)</f>
        <v>0</v>
      </c>
      <c r="BH466" s="217">
        <f>IF(N466="sníž. přenesená",J466,0)</f>
        <v>0</v>
      </c>
      <c r="BI466" s="217">
        <f>IF(N466="nulová",J466,0)</f>
        <v>0</v>
      </c>
      <c r="BJ466" s="18" t="s">
        <v>80</v>
      </c>
      <c r="BK466" s="217">
        <f>ROUND(I466*H466,2)</f>
        <v>0</v>
      </c>
      <c r="BL466" s="18" t="s">
        <v>150</v>
      </c>
      <c r="BM466" s="216" t="s">
        <v>732</v>
      </c>
    </row>
    <row r="467" spans="1:47" s="2" customFormat="1" ht="12">
      <c r="A467" s="39"/>
      <c r="B467" s="40"/>
      <c r="C467" s="41"/>
      <c r="D467" s="218" t="s">
        <v>131</v>
      </c>
      <c r="E467" s="41"/>
      <c r="F467" s="219" t="s">
        <v>733</v>
      </c>
      <c r="G467" s="41"/>
      <c r="H467" s="41"/>
      <c r="I467" s="220"/>
      <c r="J467" s="41"/>
      <c r="K467" s="41"/>
      <c r="L467" s="45"/>
      <c r="M467" s="221"/>
      <c r="N467" s="222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131</v>
      </c>
      <c r="AU467" s="18" t="s">
        <v>82</v>
      </c>
    </row>
    <row r="468" spans="1:47" s="2" customFormat="1" ht="12">
      <c r="A468" s="39"/>
      <c r="B468" s="40"/>
      <c r="C468" s="41"/>
      <c r="D468" s="223" t="s">
        <v>133</v>
      </c>
      <c r="E468" s="41"/>
      <c r="F468" s="224" t="s">
        <v>734</v>
      </c>
      <c r="G468" s="41"/>
      <c r="H468" s="41"/>
      <c r="I468" s="220"/>
      <c r="J468" s="41"/>
      <c r="K468" s="41"/>
      <c r="L468" s="45"/>
      <c r="M468" s="221"/>
      <c r="N468" s="222"/>
      <c r="O468" s="85"/>
      <c r="P468" s="85"/>
      <c r="Q468" s="85"/>
      <c r="R468" s="85"/>
      <c r="S468" s="85"/>
      <c r="T468" s="86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133</v>
      </c>
      <c r="AU468" s="18" t="s">
        <v>82</v>
      </c>
    </row>
    <row r="469" spans="1:47" s="2" customFormat="1" ht="12">
      <c r="A469" s="39"/>
      <c r="B469" s="40"/>
      <c r="C469" s="41"/>
      <c r="D469" s="218" t="s">
        <v>135</v>
      </c>
      <c r="E469" s="41"/>
      <c r="F469" s="225" t="s">
        <v>213</v>
      </c>
      <c r="G469" s="41"/>
      <c r="H469" s="41"/>
      <c r="I469" s="220"/>
      <c r="J469" s="41"/>
      <c r="K469" s="41"/>
      <c r="L469" s="45"/>
      <c r="M469" s="221"/>
      <c r="N469" s="222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135</v>
      </c>
      <c r="AU469" s="18" t="s">
        <v>82</v>
      </c>
    </row>
    <row r="470" spans="1:65" s="2" customFormat="1" ht="24.15" customHeight="1">
      <c r="A470" s="39"/>
      <c r="B470" s="40"/>
      <c r="C470" s="205" t="s">
        <v>7</v>
      </c>
      <c r="D470" s="205" t="s">
        <v>124</v>
      </c>
      <c r="E470" s="206" t="s">
        <v>735</v>
      </c>
      <c r="F470" s="207" t="s">
        <v>736</v>
      </c>
      <c r="G470" s="208" t="s">
        <v>359</v>
      </c>
      <c r="H470" s="209">
        <v>3</v>
      </c>
      <c r="I470" s="210"/>
      <c r="J470" s="211">
        <f>ROUND(I470*H470,2)</f>
        <v>0</v>
      </c>
      <c r="K470" s="207" t="s">
        <v>28</v>
      </c>
      <c r="L470" s="45"/>
      <c r="M470" s="212" t="s">
        <v>28</v>
      </c>
      <c r="N470" s="213" t="s">
        <v>43</v>
      </c>
      <c r="O470" s="85"/>
      <c r="P470" s="214">
        <f>O470*H470</f>
        <v>0</v>
      </c>
      <c r="Q470" s="214">
        <v>0</v>
      </c>
      <c r="R470" s="214">
        <f>Q470*H470</f>
        <v>0</v>
      </c>
      <c r="S470" s="214">
        <v>0.108</v>
      </c>
      <c r="T470" s="215">
        <f>S470*H470</f>
        <v>0.324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16" t="s">
        <v>150</v>
      </c>
      <c r="AT470" s="216" t="s">
        <v>124</v>
      </c>
      <c r="AU470" s="216" t="s">
        <v>82</v>
      </c>
      <c r="AY470" s="18" t="s">
        <v>121</v>
      </c>
      <c r="BE470" s="217">
        <f>IF(N470="základní",J470,0)</f>
        <v>0</v>
      </c>
      <c r="BF470" s="217">
        <f>IF(N470="snížená",J470,0)</f>
        <v>0</v>
      </c>
      <c r="BG470" s="217">
        <f>IF(N470="zákl. přenesená",J470,0)</f>
        <v>0</v>
      </c>
      <c r="BH470" s="217">
        <f>IF(N470="sníž. přenesená",J470,0)</f>
        <v>0</v>
      </c>
      <c r="BI470" s="217">
        <f>IF(N470="nulová",J470,0)</f>
        <v>0</v>
      </c>
      <c r="BJ470" s="18" t="s">
        <v>80</v>
      </c>
      <c r="BK470" s="217">
        <f>ROUND(I470*H470,2)</f>
        <v>0</v>
      </c>
      <c r="BL470" s="18" t="s">
        <v>150</v>
      </c>
      <c r="BM470" s="216" t="s">
        <v>737</v>
      </c>
    </row>
    <row r="471" spans="1:47" s="2" customFormat="1" ht="12">
      <c r="A471" s="39"/>
      <c r="B471" s="40"/>
      <c r="C471" s="41"/>
      <c r="D471" s="218" t="s">
        <v>131</v>
      </c>
      <c r="E471" s="41"/>
      <c r="F471" s="219" t="s">
        <v>736</v>
      </c>
      <c r="G471" s="41"/>
      <c r="H471" s="41"/>
      <c r="I471" s="220"/>
      <c r="J471" s="41"/>
      <c r="K471" s="41"/>
      <c r="L471" s="45"/>
      <c r="M471" s="221"/>
      <c r="N471" s="222"/>
      <c r="O471" s="85"/>
      <c r="P471" s="85"/>
      <c r="Q471" s="85"/>
      <c r="R471" s="85"/>
      <c r="S471" s="85"/>
      <c r="T471" s="86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131</v>
      </c>
      <c r="AU471" s="18" t="s">
        <v>82</v>
      </c>
    </row>
    <row r="472" spans="1:47" s="2" customFormat="1" ht="12">
      <c r="A472" s="39"/>
      <c r="B472" s="40"/>
      <c r="C472" s="41"/>
      <c r="D472" s="218" t="s">
        <v>135</v>
      </c>
      <c r="E472" s="41"/>
      <c r="F472" s="225" t="s">
        <v>738</v>
      </c>
      <c r="G472" s="41"/>
      <c r="H472" s="41"/>
      <c r="I472" s="220"/>
      <c r="J472" s="41"/>
      <c r="K472" s="41"/>
      <c r="L472" s="45"/>
      <c r="M472" s="221"/>
      <c r="N472" s="222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135</v>
      </c>
      <c r="AU472" s="18" t="s">
        <v>82</v>
      </c>
    </row>
    <row r="473" spans="1:65" s="2" customFormat="1" ht="21.75" customHeight="1">
      <c r="A473" s="39"/>
      <c r="B473" s="40"/>
      <c r="C473" s="205" t="s">
        <v>739</v>
      </c>
      <c r="D473" s="205" t="s">
        <v>124</v>
      </c>
      <c r="E473" s="206" t="s">
        <v>740</v>
      </c>
      <c r="F473" s="207" t="s">
        <v>741</v>
      </c>
      <c r="G473" s="208" t="s">
        <v>242</v>
      </c>
      <c r="H473" s="209">
        <v>41</v>
      </c>
      <c r="I473" s="210"/>
      <c r="J473" s="211">
        <f>ROUND(I473*H473,2)</f>
        <v>0</v>
      </c>
      <c r="K473" s="207" t="s">
        <v>128</v>
      </c>
      <c r="L473" s="45"/>
      <c r="M473" s="212" t="s">
        <v>28</v>
      </c>
      <c r="N473" s="213" t="s">
        <v>43</v>
      </c>
      <c r="O473" s="85"/>
      <c r="P473" s="214">
        <f>O473*H473</f>
        <v>0</v>
      </c>
      <c r="Q473" s="214">
        <v>0</v>
      </c>
      <c r="R473" s="214">
        <f>Q473*H473</f>
        <v>0</v>
      </c>
      <c r="S473" s="214">
        <v>0</v>
      </c>
      <c r="T473" s="215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16" t="s">
        <v>150</v>
      </c>
      <c r="AT473" s="216" t="s">
        <v>124</v>
      </c>
      <c r="AU473" s="216" t="s">
        <v>82</v>
      </c>
      <c r="AY473" s="18" t="s">
        <v>121</v>
      </c>
      <c r="BE473" s="217">
        <f>IF(N473="základní",J473,0)</f>
        <v>0</v>
      </c>
      <c r="BF473" s="217">
        <f>IF(N473="snížená",J473,0)</f>
        <v>0</v>
      </c>
      <c r="BG473" s="217">
        <f>IF(N473="zákl. přenesená",J473,0)</f>
        <v>0</v>
      </c>
      <c r="BH473" s="217">
        <f>IF(N473="sníž. přenesená",J473,0)</f>
        <v>0</v>
      </c>
      <c r="BI473" s="217">
        <f>IF(N473="nulová",J473,0)</f>
        <v>0</v>
      </c>
      <c r="BJ473" s="18" t="s">
        <v>80</v>
      </c>
      <c r="BK473" s="217">
        <f>ROUND(I473*H473,2)</f>
        <v>0</v>
      </c>
      <c r="BL473" s="18" t="s">
        <v>150</v>
      </c>
      <c r="BM473" s="216" t="s">
        <v>742</v>
      </c>
    </row>
    <row r="474" spans="1:47" s="2" customFormat="1" ht="12">
      <c r="A474" s="39"/>
      <c r="B474" s="40"/>
      <c r="C474" s="41"/>
      <c r="D474" s="218" t="s">
        <v>131</v>
      </c>
      <c r="E474" s="41"/>
      <c r="F474" s="219" t="s">
        <v>743</v>
      </c>
      <c r="G474" s="41"/>
      <c r="H474" s="41"/>
      <c r="I474" s="220"/>
      <c r="J474" s="41"/>
      <c r="K474" s="41"/>
      <c r="L474" s="45"/>
      <c r="M474" s="221"/>
      <c r="N474" s="222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131</v>
      </c>
      <c r="AU474" s="18" t="s">
        <v>82</v>
      </c>
    </row>
    <row r="475" spans="1:47" s="2" customFormat="1" ht="12">
      <c r="A475" s="39"/>
      <c r="B475" s="40"/>
      <c r="C475" s="41"/>
      <c r="D475" s="223" t="s">
        <v>133</v>
      </c>
      <c r="E475" s="41"/>
      <c r="F475" s="224" t="s">
        <v>744</v>
      </c>
      <c r="G475" s="41"/>
      <c r="H475" s="41"/>
      <c r="I475" s="220"/>
      <c r="J475" s="41"/>
      <c r="K475" s="41"/>
      <c r="L475" s="45"/>
      <c r="M475" s="221"/>
      <c r="N475" s="222"/>
      <c r="O475" s="85"/>
      <c r="P475" s="85"/>
      <c r="Q475" s="85"/>
      <c r="R475" s="85"/>
      <c r="S475" s="85"/>
      <c r="T475" s="86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133</v>
      </c>
      <c r="AU475" s="18" t="s">
        <v>82</v>
      </c>
    </row>
    <row r="476" spans="1:47" s="2" customFormat="1" ht="12">
      <c r="A476" s="39"/>
      <c r="B476" s="40"/>
      <c r="C476" s="41"/>
      <c r="D476" s="218" t="s">
        <v>135</v>
      </c>
      <c r="E476" s="41"/>
      <c r="F476" s="225" t="s">
        <v>213</v>
      </c>
      <c r="G476" s="41"/>
      <c r="H476" s="41"/>
      <c r="I476" s="220"/>
      <c r="J476" s="41"/>
      <c r="K476" s="41"/>
      <c r="L476" s="45"/>
      <c r="M476" s="221"/>
      <c r="N476" s="222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135</v>
      </c>
      <c r="AU476" s="18" t="s">
        <v>82</v>
      </c>
    </row>
    <row r="477" spans="1:65" s="2" customFormat="1" ht="16.5" customHeight="1">
      <c r="A477" s="39"/>
      <c r="B477" s="40"/>
      <c r="C477" s="205" t="s">
        <v>745</v>
      </c>
      <c r="D477" s="205" t="s">
        <v>124</v>
      </c>
      <c r="E477" s="206" t="s">
        <v>746</v>
      </c>
      <c r="F477" s="207" t="s">
        <v>747</v>
      </c>
      <c r="G477" s="208" t="s">
        <v>196</v>
      </c>
      <c r="H477" s="209">
        <v>2</v>
      </c>
      <c r="I477" s="210"/>
      <c r="J477" s="211">
        <f>ROUND(I477*H477,2)</f>
        <v>0</v>
      </c>
      <c r="K477" s="207" t="s">
        <v>128</v>
      </c>
      <c r="L477" s="45"/>
      <c r="M477" s="212" t="s">
        <v>28</v>
      </c>
      <c r="N477" s="213" t="s">
        <v>43</v>
      </c>
      <c r="O477" s="85"/>
      <c r="P477" s="214">
        <f>O477*H477</f>
        <v>0</v>
      </c>
      <c r="Q477" s="214">
        <v>0</v>
      </c>
      <c r="R477" s="214">
        <f>Q477*H477</f>
        <v>0</v>
      </c>
      <c r="S477" s="214">
        <v>0</v>
      </c>
      <c r="T477" s="215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16" t="s">
        <v>150</v>
      </c>
      <c r="AT477" s="216" t="s">
        <v>124</v>
      </c>
      <c r="AU477" s="216" t="s">
        <v>82</v>
      </c>
      <c r="AY477" s="18" t="s">
        <v>121</v>
      </c>
      <c r="BE477" s="217">
        <f>IF(N477="základní",J477,0)</f>
        <v>0</v>
      </c>
      <c r="BF477" s="217">
        <f>IF(N477="snížená",J477,0)</f>
        <v>0</v>
      </c>
      <c r="BG477" s="217">
        <f>IF(N477="zákl. přenesená",J477,0)</f>
        <v>0</v>
      </c>
      <c r="BH477" s="217">
        <f>IF(N477="sníž. přenesená",J477,0)</f>
        <v>0</v>
      </c>
      <c r="BI477" s="217">
        <f>IF(N477="nulová",J477,0)</f>
        <v>0</v>
      </c>
      <c r="BJ477" s="18" t="s">
        <v>80</v>
      </c>
      <c r="BK477" s="217">
        <f>ROUND(I477*H477,2)</f>
        <v>0</v>
      </c>
      <c r="BL477" s="18" t="s">
        <v>150</v>
      </c>
      <c r="BM477" s="216" t="s">
        <v>748</v>
      </c>
    </row>
    <row r="478" spans="1:47" s="2" customFormat="1" ht="12">
      <c r="A478" s="39"/>
      <c r="B478" s="40"/>
      <c r="C478" s="41"/>
      <c r="D478" s="218" t="s">
        <v>131</v>
      </c>
      <c r="E478" s="41"/>
      <c r="F478" s="219" t="s">
        <v>749</v>
      </c>
      <c r="G478" s="41"/>
      <c r="H478" s="41"/>
      <c r="I478" s="220"/>
      <c r="J478" s="41"/>
      <c r="K478" s="41"/>
      <c r="L478" s="45"/>
      <c r="M478" s="221"/>
      <c r="N478" s="222"/>
      <c r="O478" s="85"/>
      <c r="P478" s="85"/>
      <c r="Q478" s="85"/>
      <c r="R478" s="85"/>
      <c r="S478" s="85"/>
      <c r="T478" s="86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131</v>
      </c>
      <c r="AU478" s="18" t="s">
        <v>82</v>
      </c>
    </row>
    <row r="479" spans="1:47" s="2" customFormat="1" ht="12">
      <c r="A479" s="39"/>
      <c r="B479" s="40"/>
      <c r="C479" s="41"/>
      <c r="D479" s="223" t="s">
        <v>133</v>
      </c>
      <c r="E479" s="41"/>
      <c r="F479" s="224" t="s">
        <v>750</v>
      </c>
      <c r="G479" s="41"/>
      <c r="H479" s="41"/>
      <c r="I479" s="220"/>
      <c r="J479" s="41"/>
      <c r="K479" s="41"/>
      <c r="L479" s="45"/>
      <c r="M479" s="221"/>
      <c r="N479" s="222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133</v>
      </c>
      <c r="AU479" s="18" t="s">
        <v>82</v>
      </c>
    </row>
    <row r="480" spans="1:47" s="2" customFormat="1" ht="12">
      <c r="A480" s="39"/>
      <c r="B480" s="40"/>
      <c r="C480" s="41"/>
      <c r="D480" s="218" t="s">
        <v>135</v>
      </c>
      <c r="E480" s="41"/>
      <c r="F480" s="225" t="s">
        <v>213</v>
      </c>
      <c r="G480" s="41"/>
      <c r="H480" s="41"/>
      <c r="I480" s="220"/>
      <c r="J480" s="41"/>
      <c r="K480" s="41"/>
      <c r="L480" s="45"/>
      <c r="M480" s="221"/>
      <c r="N480" s="222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135</v>
      </c>
      <c r="AU480" s="18" t="s">
        <v>82</v>
      </c>
    </row>
    <row r="481" spans="1:65" s="2" customFormat="1" ht="16.5" customHeight="1">
      <c r="A481" s="39"/>
      <c r="B481" s="40"/>
      <c r="C481" s="205" t="s">
        <v>751</v>
      </c>
      <c r="D481" s="205" t="s">
        <v>124</v>
      </c>
      <c r="E481" s="206" t="s">
        <v>752</v>
      </c>
      <c r="F481" s="207" t="s">
        <v>753</v>
      </c>
      <c r="G481" s="208" t="s">
        <v>267</v>
      </c>
      <c r="H481" s="209">
        <v>0.72</v>
      </c>
      <c r="I481" s="210"/>
      <c r="J481" s="211">
        <f>ROUND(I481*H481,2)</f>
        <v>0</v>
      </c>
      <c r="K481" s="207" t="s">
        <v>128</v>
      </c>
      <c r="L481" s="45"/>
      <c r="M481" s="212" t="s">
        <v>28</v>
      </c>
      <c r="N481" s="213" t="s">
        <v>43</v>
      </c>
      <c r="O481" s="85"/>
      <c r="P481" s="214">
        <f>O481*H481</f>
        <v>0</v>
      </c>
      <c r="Q481" s="214">
        <v>0</v>
      </c>
      <c r="R481" s="214">
        <f>Q481*H481</f>
        <v>0</v>
      </c>
      <c r="S481" s="214">
        <v>2.6</v>
      </c>
      <c r="T481" s="215">
        <f>S481*H481</f>
        <v>1.8719999999999999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16" t="s">
        <v>150</v>
      </c>
      <c r="AT481" s="216" t="s">
        <v>124</v>
      </c>
      <c r="AU481" s="216" t="s">
        <v>82</v>
      </c>
      <c r="AY481" s="18" t="s">
        <v>121</v>
      </c>
      <c r="BE481" s="217">
        <f>IF(N481="základní",J481,0)</f>
        <v>0</v>
      </c>
      <c r="BF481" s="217">
        <f>IF(N481="snížená",J481,0)</f>
        <v>0</v>
      </c>
      <c r="BG481" s="217">
        <f>IF(N481="zákl. přenesená",J481,0)</f>
        <v>0</v>
      </c>
      <c r="BH481" s="217">
        <f>IF(N481="sníž. přenesená",J481,0)</f>
        <v>0</v>
      </c>
      <c r="BI481" s="217">
        <f>IF(N481="nulová",J481,0)</f>
        <v>0</v>
      </c>
      <c r="BJ481" s="18" t="s">
        <v>80</v>
      </c>
      <c r="BK481" s="217">
        <f>ROUND(I481*H481,2)</f>
        <v>0</v>
      </c>
      <c r="BL481" s="18" t="s">
        <v>150</v>
      </c>
      <c r="BM481" s="216" t="s">
        <v>754</v>
      </c>
    </row>
    <row r="482" spans="1:47" s="2" customFormat="1" ht="12">
      <c r="A482" s="39"/>
      <c r="B482" s="40"/>
      <c r="C482" s="41"/>
      <c r="D482" s="218" t="s">
        <v>131</v>
      </c>
      <c r="E482" s="41"/>
      <c r="F482" s="219" t="s">
        <v>755</v>
      </c>
      <c r="G482" s="41"/>
      <c r="H482" s="41"/>
      <c r="I482" s="220"/>
      <c r="J482" s="41"/>
      <c r="K482" s="41"/>
      <c r="L482" s="45"/>
      <c r="M482" s="221"/>
      <c r="N482" s="222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131</v>
      </c>
      <c r="AU482" s="18" t="s">
        <v>82</v>
      </c>
    </row>
    <row r="483" spans="1:47" s="2" customFormat="1" ht="12">
      <c r="A483" s="39"/>
      <c r="B483" s="40"/>
      <c r="C483" s="41"/>
      <c r="D483" s="223" t="s">
        <v>133</v>
      </c>
      <c r="E483" s="41"/>
      <c r="F483" s="224" t="s">
        <v>756</v>
      </c>
      <c r="G483" s="41"/>
      <c r="H483" s="41"/>
      <c r="I483" s="220"/>
      <c r="J483" s="41"/>
      <c r="K483" s="41"/>
      <c r="L483" s="45"/>
      <c r="M483" s="221"/>
      <c r="N483" s="222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133</v>
      </c>
      <c r="AU483" s="18" t="s">
        <v>82</v>
      </c>
    </row>
    <row r="484" spans="1:51" s="14" customFormat="1" ht="12">
      <c r="A484" s="14"/>
      <c r="B484" s="240"/>
      <c r="C484" s="241"/>
      <c r="D484" s="218" t="s">
        <v>246</v>
      </c>
      <c r="E484" s="242" t="s">
        <v>28</v>
      </c>
      <c r="F484" s="243" t="s">
        <v>757</v>
      </c>
      <c r="G484" s="241"/>
      <c r="H484" s="244">
        <v>0.72</v>
      </c>
      <c r="I484" s="245"/>
      <c r="J484" s="241"/>
      <c r="K484" s="241"/>
      <c r="L484" s="246"/>
      <c r="M484" s="247"/>
      <c r="N484" s="248"/>
      <c r="O484" s="248"/>
      <c r="P484" s="248"/>
      <c r="Q484" s="248"/>
      <c r="R484" s="248"/>
      <c r="S484" s="248"/>
      <c r="T484" s="249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0" t="s">
        <v>246</v>
      </c>
      <c r="AU484" s="250" t="s">
        <v>82</v>
      </c>
      <c r="AV484" s="14" t="s">
        <v>82</v>
      </c>
      <c r="AW484" s="14" t="s">
        <v>34</v>
      </c>
      <c r="AX484" s="14" t="s">
        <v>72</v>
      </c>
      <c r="AY484" s="250" t="s">
        <v>121</v>
      </c>
    </row>
    <row r="485" spans="1:51" s="15" customFormat="1" ht="12">
      <c r="A485" s="15"/>
      <c r="B485" s="251"/>
      <c r="C485" s="252"/>
      <c r="D485" s="218" t="s">
        <v>246</v>
      </c>
      <c r="E485" s="253" t="s">
        <v>28</v>
      </c>
      <c r="F485" s="254" t="s">
        <v>251</v>
      </c>
      <c r="G485" s="252"/>
      <c r="H485" s="255">
        <v>0.72</v>
      </c>
      <c r="I485" s="256"/>
      <c r="J485" s="252"/>
      <c r="K485" s="252"/>
      <c r="L485" s="257"/>
      <c r="M485" s="258"/>
      <c r="N485" s="259"/>
      <c r="O485" s="259"/>
      <c r="P485" s="259"/>
      <c r="Q485" s="259"/>
      <c r="R485" s="259"/>
      <c r="S485" s="259"/>
      <c r="T485" s="260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61" t="s">
        <v>246</v>
      </c>
      <c r="AU485" s="261" t="s">
        <v>82</v>
      </c>
      <c r="AV485" s="15" t="s">
        <v>150</v>
      </c>
      <c r="AW485" s="15" t="s">
        <v>34</v>
      </c>
      <c r="AX485" s="15" t="s">
        <v>80</v>
      </c>
      <c r="AY485" s="261" t="s">
        <v>121</v>
      </c>
    </row>
    <row r="486" spans="1:65" s="2" customFormat="1" ht="16.5" customHeight="1">
      <c r="A486" s="39"/>
      <c r="B486" s="40"/>
      <c r="C486" s="205" t="s">
        <v>8</v>
      </c>
      <c r="D486" s="205" t="s">
        <v>124</v>
      </c>
      <c r="E486" s="206" t="s">
        <v>758</v>
      </c>
      <c r="F486" s="207" t="s">
        <v>759</v>
      </c>
      <c r="G486" s="208" t="s">
        <v>196</v>
      </c>
      <c r="H486" s="209">
        <v>77.4</v>
      </c>
      <c r="I486" s="210"/>
      <c r="J486" s="211">
        <f>ROUND(I486*H486,2)</f>
        <v>0</v>
      </c>
      <c r="K486" s="207" t="s">
        <v>128</v>
      </c>
      <c r="L486" s="45"/>
      <c r="M486" s="212" t="s">
        <v>28</v>
      </c>
      <c r="N486" s="213" t="s">
        <v>43</v>
      </c>
      <c r="O486" s="85"/>
      <c r="P486" s="214">
        <f>O486*H486</f>
        <v>0</v>
      </c>
      <c r="Q486" s="214">
        <v>0</v>
      </c>
      <c r="R486" s="214">
        <f>Q486*H486</f>
        <v>0</v>
      </c>
      <c r="S486" s="214">
        <v>0</v>
      </c>
      <c r="T486" s="215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16" t="s">
        <v>150</v>
      </c>
      <c r="AT486" s="216" t="s">
        <v>124</v>
      </c>
      <c r="AU486" s="216" t="s">
        <v>82</v>
      </c>
      <c r="AY486" s="18" t="s">
        <v>121</v>
      </c>
      <c r="BE486" s="217">
        <f>IF(N486="základní",J486,0)</f>
        <v>0</v>
      </c>
      <c r="BF486" s="217">
        <f>IF(N486="snížená",J486,0)</f>
        <v>0</v>
      </c>
      <c r="BG486" s="217">
        <f>IF(N486="zákl. přenesená",J486,0)</f>
        <v>0</v>
      </c>
      <c r="BH486" s="217">
        <f>IF(N486="sníž. přenesená",J486,0)</f>
        <v>0</v>
      </c>
      <c r="BI486" s="217">
        <f>IF(N486="nulová",J486,0)</f>
        <v>0</v>
      </c>
      <c r="BJ486" s="18" t="s">
        <v>80</v>
      </c>
      <c r="BK486" s="217">
        <f>ROUND(I486*H486,2)</f>
        <v>0</v>
      </c>
      <c r="BL486" s="18" t="s">
        <v>150</v>
      </c>
      <c r="BM486" s="216" t="s">
        <v>760</v>
      </c>
    </row>
    <row r="487" spans="1:47" s="2" customFormat="1" ht="12">
      <c r="A487" s="39"/>
      <c r="B487" s="40"/>
      <c r="C487" s="41"/>
      <c r="D487" s="218" t="s">
        <v>131</v>
      </c>
      <c r="E487" s="41"/>
      <c r="F487" s="219" t="s">
        <v>761</v>
      </c>
      <c r="G487" s="41"/>
      <c r="H487" s="41"/>
      <c r="I487" s="220"/>
      <c r="J487" s="41"/>
      <c r="K487" s="41"/>
      <c r="L487" s="45"/>
      <c r="M487" s="221"/>
      <c r="N487" s="222"/>
      <c r="O487" s="85"/>
      <c r="P487" s="85"/>
      <c r="Q487" s="85"/>
      <c r="R487" s="85"/>
      <c r="S487" s="85"/>
      <c r="T487" s="86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131</v>
      </c>
      <c r="AU487" s="18" t="s">
        <v>82</v>
      </c>
    </row>
    <row r="488" spans="1:47" s="2" customFormat="1" ht="12">
      <c r="A488" s="39"/>
      <c r="B488" s="40"/>
      <c r="C488" s="41"/>
      <c r="D488" s="223" t="s">
        <v>133</v>
      </c>
      <c r="E488" s="41"/>
      <c r="F488" s="224" t="s">
        <v>762</v>
      </c>
      <c r="G488" s="41"/>
      <c r="H488" s="41"/>
      <c r="I488" s="220"/>
      <c r="J488" s="41"/>
      <c r="K488" s="41"/>
      <c r="L488" s="45"/>
      <c r="M488" s="221"/>
      <c r="N488" s="222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133</v>
      </c>
      <c r="AU488" s="18" t="s">
        <v>82</v>
      </c>
    </row>
    <row r="489" spans="1:47" s="2" customFormat="1" ht="12">
      <c r="A489" s="39"/>
      <c r="B489" s="40"/>
      <c r="C489" s="41"/>
      <c r="D489" s="218" t="s">
        <v>135</v>
      </c>
      <c r="E489" s="41"/>
      <c r="F489" s="225" t="s">
        <v>763</v>
      </c>
      <c r="G489" s="41"/>
      <c r="H489" s="41"/>
      <c r="I489" s="220"/>
      <c r="J489" s="41"/>
      <c r="K489" s="41"/>
      <c r="L489" s="45"/>
      <c r="M489" s="221"/>
      <c r="N489" s="222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135</v>
      </c>
      <c r="AU489" s="18" t="s">
        <v>82</v>
      </c>
    </row>
    <row r="490" spans="1:51" s="14" customFormat="1" ht="12">
      <c r="A490" s="14"/>
      <c r="B490" s="240"/>
      <c r="C490" s="241"/>
      <c r="D490" s="218" t="s">
        <v>246</v>
      </c>
      <c r="E490" s="242" t="s">
        <v>28</v>
      </c>
      <c r="F490" s="243" t="s">
        <v>764</v>
      </c>
      <c r="G490" s="241"/>
      <c r="H490" s="244">
        <v>77.4</v>
      </c>
      <c r="I490" s="245"/>
      <c r="J490" s="241"/>
      <c r="K490" s="241"/>
      <c r="L490" s="246"/>
      <c r="M490" s="247"/>
      <c r="N490" s="248"/>
      <c r="O490" s="248"/>
      <c r="P490" s="248"/>
      <c r="Q490" s="248"/>
      <c r="R490" s="248"/>
      <c r="S490" s="248"/>
      <c r="T490" s="249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0" t="s">
        <v>246</v>
      </c>
      <c r="AU490" s="250" t="s">
        <v>82</v>
      </c>
      <c r="AV490" s="14" t="s">
        <v>82</v>
      </c>
      <c r="AW490" s="14" t="s">
        <v>34</v>
      </c>
      <c r="AX490" s="14" t="s">
        <v>72</v>
      </c>
      <c r="AY490" s="250" t="s">
        <v>121</v>
      </c>
    </row>
    <row r="491" spans="1:51" s="15" customFormat="1" ht="12">
      <c r="A491" s="15"/>
      <c r="B491" s="251"/>
      <c r="C491" s="252"/>
      <c r="D491" s="218" t="s">
        <v>246</v>
      </c>
      <c r="E491" s="253" t="s">
        <v>28</v>
      </c>
      <c r="F491" s="254" t="s">
        <v>251</v>
      </c>
      <c r="G491" s="252"/>
      <c r="H491" s="255">
        <v>77.4</v>
      </c>
      <c r="I491" s="256"/>
      <c r="J491" s="252"/>
      <c r="K491" s="252"/>
      <c r="L491" s="257"/>
      <c r="M491" s="258"/>
      <c r="N491" s="259"/>
      <c r="O491" s="259"/>
      <c r="P491" s="259"/>
      <c r="Q491" s="259"/>
      <c r="R491" s="259"/>
      <c r="S491" s="259"/>
      <c r="T491" s="260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61" t="s">
        <v>246</v>
      </c>
      <c r="AU491" s="261" t="s">
        <v>82</v>
      </c>
      <c r="AV491" s="15" t="s">
        <v>150</v>
      </c>
      <c r="AW491" s="15" t="s">
        <v>34</v>
      </c>
      <c r="AX491" s="15" t="s">
        <v>80</v>
      </c>
      <c r="AY491" s="261" t="s">
        <v>121</v>
      </c>
    </row>
    <row r="492" spans="1:65" s="2" customFormat="1" ht="16.5" customHeight="1">
      <c r="A492" s="39"/>
      <c r="B492" s="40"/>
      <c r="C492" s="205" t="s">
        <v>592</v>
      </c>
      <c r="D492" s="205" t="s">
        <v>124</v>
      </c>
      <c r="E492" s="206" t="s">
        <v>765</v>
      </c>
      <c r="F492" s="207" t="s">
        <v>766</v>
      </c>
      <c r="G492" s="208" t="s">
        <v>196</v>
      </c>
      <c r="H492" s="209">
        <v>1.26</v>
      </c>
      <c r="I492" s="210"/>
      <c r="J492" s="211">
        <f>ROUND(I492*H492,2)</f>
        <v>0</v>
      </c>
      <c r="K492" s="207" t="s">
        <v>128</v>
      </c>
      <c r="L492" s="45"/>
      <c r="M492" s="212" t="s">
        <v>28</v>
      </c>
      <c r="N492" s="213" t="s">
        <v>43</v>
      </c>
      <c r="O492" s="85"/>
      <c r="P492" s="214">
        <f>O492*H492</f>
        <v>0</v>
      </c>
      <c r="Q492" s="214">
        <v>0</v>
      </c>
      <c r="R492" s="214">
        <f>Q492*H492</f>
        <v>0</v>
      </c>
      <c r="S492" s="214">
        <v>0</v>
      </c>
      <c r="T492" s="215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16" t="s">
        <v>150</v>
      </c>
      <c r="AT492" s="216" t="s">
        <v>124</v>
      </c>
      <c r="AU492" s="216" t="s">
        <v>82</v>
      </c>
      <c r="AY492" s="18" t="s">
        <v>121</v>
      </c>
      <c r="BE492" s="217">
        <f>IF(N492="základní",J492,0)</f>
        <v>0</v>
      </c>
      <c r="BF492" s="217">
        <f>IF(N492="snížená",J492,0)</f>
        <v>0</v>
      </c>
      <c r="BG492" s="217">
        <f>IF(N492="zákl. přenesená",J492,0)</f>
        <v>0</v>
      </c>
      <c r="BH492" s="217">
        <f>IF(N492="sníž. přenesená",J492,0)</f>
        <v>0</v>
      </c>
      <c r="BI492" s="217">
        <f>IF(N492="nulová",J492,0)</f>
        <v>0</v>
      </c>
      <c r="BJ492" s="18" t="s">
        <v>80</v>
      </c>
      <c r="BK492" s="217">
        <f>ROUND(I492*H492,2)</f>
        <v>0</v>
      </c>
      <c r="BL492" s="18" t="s">
        <v>150</v>
      </c>
      <c r="BM492" s="216" t="s">
        <v>767</v>
      </c>
    </row>
    <row r="493" spans="1:47" s="2" customFormat="1" ht="12">
      <c r="A493" s="39"/>
      <c r="B493" s="40"/>
      <c r="C493" s="41"/>
      <c r="D493" s="218" t="s">
        <v>131</v>
      </c>
      <c r="E493" s="41"/>
      <c r="F493" s="219" t="s">
        <v>768</v>
      </c>
      <c r="G493" s="41"/>
      <c r="H493" s="41"/>
      <c r="I493" s="220"/>
      <c r="J493" s="41"/>
      <c r="K493" s="41"/>
      <c r="L493" s="45"/>
      <c r="M493" s="221"/>
      <c r="N493" s="222"/>
      <c r="O493" s="85"/>
      <c r="P493" s="85"/>
      <c r="Q493" s="85"/>
      <c r="R493" s="85"/>
      <c r="S493" s="85"/>
      <c r="T493" s="86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131</v>
      </c>
      <c r="AU493" s="18" t="s">
        <v>82</v>
      </c>
    </row>
    <row r="494" spans="1:47" s="2" customFormat="1" ht="12">
      <c r="A494" s="39"/>
      <c r="B494" s="40"/>
      <c r="C494" s="41"/>
      <c r="D494" s="223" t="s">
        <v>133</v>
      </c>
      <c r="E494" s="41"/>
      <c r="F494" s="224" t="s">
        <v>769</v>
      </c>
      <c r="G494" s="41"/>
      <c r="H494" s="41"/>
      <c r="I494" s="220"/>
      <c r="J494" s="41"/>
      <c r="K494" s="41"/>
      <c r="L494" s="45"/>
      <c r="M494" s="221"/>
      <c r="N494" s="222"/>
      <c r="O494" s="85"/>
      <c r="P494" s="85"/>
      <c r="Q494" s="85"/>
      <c r="R494" s="85"/>
      <c r="S494" s="85"/>
      <c r="T494" s="86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133</v>
      </c>
      <c r="AU494" s="18" t="s">
        <v>82</v>
      </c>
    </row>
    <row r="495" spans="1:47" s="2" customFormat="1" ht="12">
      <c r="A495" s="39"/>
      <c r="B495" s="40"/>
      <c r="C495" s="41"/>
      <c r="D495" s="218" t="s">
        <v>135</v>
      </c>
      <c r="E495" s="41"/>
      <c r="F495" s="225" t="s">
        <v>770</v>
      </c>
      <c r="G495" s="41"/>
      <c r="H495" s="41"/>
      <c r="I495" s="220"/>
      <c r="J495" s="41"/>
      <c r="K495" s="41"/>
      <c r="L495" s="45"/>
      <c r="M495" s="221"/>
      <c r="N495" s="222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135</v>
      </c>
      <c r="AU495" s="18" t="s">
        <v>82</v>
      </c>
    </row>
    <row r="496" spans="1:51" s="14" customFormat="1" ht="12">
      <c r="A496" s="14"/>
      <c r="B496" s="240"/>
      <c r="C496" s="241"/>
      <c r="D496" s="218" t="s">
        <v>246</v>
      </c>
      <c r="E496" s="242" t="s">
        <v>28</v>
      </c>
      <c r="F496" s="243" t="s">
        <v>771</v>
      </c>
      <c r="G496" s="241"/>
      <c r="H496" s="244">
        <v>1.26</v>
      </c>
      <c r="I496" s="245"/>
      <c r="J496" s="241"/>
      <c r="K496" s="241"/>
      <c r="L496" s="246"/>
      <c r="M496" s="247"/>
      <c r="N496" s="248"/>
      <c r="O496" s="248"/>
      <c r="P496" s="248"/>
      <c r="Q496" s="248"/>
      <c r="R496" s="248"/>
      <c r="S496" s="248"/>
      <c r="T496" s="249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0" t="s">
        <v>246</v>
      </c>
      <c r="AU496" s="250" t="s">
        <v>82</v>
      </c>
      <c r="AV496" s="14" t="s">
        <v>82</v>
      </c>
      <c r="AW496" s="14" t="s">
        <v>34</v>
      </c>
      <c r="AX496" s="14" t="s">
        <v>72</v>
      </c>
      <c r="AY496" s="250" t="s">
        <v>121</v>
      </c>
    </row>
    <row r="497" spans="1:51" s="15" customFormat="1" ht="12">
      <c r="A497" s="15"/>
      <c r="B497" s="251"/>
      <c r="C497" s="252"/>
      <c r="D497" s="218" t="s">
        <v>246</v>
      </c>
      <c r="E497" s="253" t="s">
        <v>28</v>
      </c>
      <c r="F497" s="254" t="s">
        <v>251</v>
      </c>
      <c r="G497" s="252"/>
      <c r="H497" s="255">
        <v>1.26</v>
      </c>
      <c r="I497" s="256"/>
      <c r="J497" s="252"/>
      <c r="K497" s="252"/>
      <c r="L497" s="257"/>
      <c r="M497" s="258"/>
      <c r="N497" s="259"/>
      <c r="O497" s="259"/>
      <c r="P497" s="259"/>
      <c r="Q497" s="259"/>
      <c r="R497" s="259"/>
      <c r="S497" s="259"/>
      <c r="T497" s="260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61" t="s">
        <v>246</v>
      </c>
      <c r="AU497" s="261" t="s">
        <v>82</v>
      </c>
      <c r="AV497" s="15" t="s">
        <v>150</v>
      </c>
      <c r="AW497" s="15" t="s">
        <v>34</v>
      </c>
      <c r="AX497" s="15" t="s">
        <v>80</v>
      </c>
      <c r="AY497" s="261" t="s">
        <v>121</v>
      </c>
    </row>
    <row r="498" spans="1:63" s="12" customFormat="1" ht="22.8" customHeight="1">
      <c r="A498" s="12"/>
      <c r="B498" s="189"/>
      <c r="C498" s="190"/>
      <c r="D498" s="191" t="s">
        <v>71</v>
      </c>
      <c r="E498" s="203" t="s">
        <v>772</v>
      </c>
      <c r="F498" s="203" t="s">
        <v>773</v>
      </c>
      <c r="G498" s="190"/>
      <c r="H498" s="190"/>
      <c r="I498" s="193"/>
      <c r="J498" s="204">
        <f>BK498</f>
        <v>0</v>
      </c>
      <c r="K498" s="190"/>
      <c r="L498" s="195"/>
      <c r="M498" s="196"/>
      <c r="N498" s="197"/>
      <c r="O498" s="197"/>
      <c r="P498" s="198">
        <f>SUM(P499:P546)</f>
        <v>0</v>
      </c>
      <c r="Q498" s="197"/>
      <c r="R498" s="198">
        <f>SUM(R499:R546)</f>
        <v>0</v>
      </c>
      <c r="S498" s="197"/>
      <c r="T498" s="199">
        <f>SUM(T499:T546)</f>
        <v>0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200" t="s">
        <v>80</v>
      </c>
      <c r="AT498" s="201" t="s">
        <v>71</v>
      </c>
      <c r="AU498" s="201" t="s">
        <v>80</v>
      </c>
      <c r="AY498" s="200" t="s">
        <v>121</v>
      </c>
      <c r="BK498" s="202">
        <f>SUM(BK499:BK546)</f>
        <v>0</v>
      </c>
    </row>
    <row r="499" spans="1:65" s="2" customFormat="1" ht="16.5" customHeight="1">
      <c r="A499" s="39"/>
      <c r="B499" s="40"/>
      <c r="C499" s="205" t="s">
        <v>774</v>
      </c>
      <c r="D499" s="205" t="s">
        <v>124</v>
      </c>
      <c r="E499" s="206" t="s">
        <v>775</v>
      </c>
      <c r="F499" s="207" t="s">
        <v>776</v>
      </c>
      <c r="G499" s="208" t="s">
        <v>313</v>
      </c>
      <c r="H499" s="209">
        <v>194.594</v>
      </c>
      <c r="I499" s="210"/>
      <c r="J499" s="211">
        <f>ROUND(I499*H499,2)</f>
        <v>0</v>
      </c>
      <c r="K499" s="207" t="s">
        <v>128</v>
      </c>
      <c r="L499" s="45"/>
      <c r="M499" s="212" t="s">
        <v>28</v>
      </c>
      <c r="N499" s="213" t="s">
        <v>43</v>
      </c>
      <c r="O499" s="85"/>
      <c r="P499" s="214">
        <f>O499*H499</f>
        <v>0</v>
      </c>
      <c r="Q499" s="214">
        <v>0</v>
      </c>
      <c r="R499" s="214">
        <f>Q499*H499</f>
        <v>0</v>
      </c>
      <c r="S499" s="214">
        <v>0</v>
      </c>
      <c r="T499" s="215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16" t="s">
        <v>150</v>
      </c>
      <c r="AT499" s="216" t="s">
        <v>124</v>
      </c>
      <c r="AU499" s="216" t="s">
        <v>82</v>
      </c>
      <c r="AY499" s="18" t="s">
        <v>121</v>
      </c>
      <c r="BE499" s="217">
        <f>IF(N499="základní",J499,0)</f>
        <v>0</v>
      </c>
      <c r="BF499" s="217">
        <f>IF(N499="snížená",J499,0)</f>
        <v>0</v>
      </c>
      <c r="BG499" s="217">
        <f>IF(N499="zákl. přenesená",J499,0)</f>
        <v>0</v>
      </c>
      <c r="BH499" s="217">
        <f>IF(N499="sníž. přenesená",J499,0)</f>
        <v>0</v>
      </c>
      <c r="BI499" s="217">
        <f>IF(N499="nulová",J499,0)</f>
        <v>0</v>
      </c>
      <c r="BJ499" s="18" t="s">
        <v>80</v>
      </c>
      <c r="BK499" s="217">
        <f>ROUND(I499*H499,2)</f>
        <v>0</v>
      </c>
      <c r="BL499" s="18" t="s">
        <v>150</v>
      </c>
      <c r="BM499" s="216" t="s">
        <v>777</v>
      </c>
    </row>
    <row r="500" spans="1:47" s="2" customFormat="1" ht="12">
      <c r="A500" s="39"/>
      <c r="B500" s="40"/>
      <c r="C500" s="41"/>
      <c r="D500" s="218" t="s">
        <v>131</v>
      </c>
      <c r="E500" s="41"/>
      <c r="F500" s="219" t="s">
        <v>778</v>
      </c>
      <c r="G500" s="41"/>
      <c r="H500" s="41"/>
      <c r="I500" s="220"/>
      <c r="J500" s="41"/>
      <c r="K500" s="41"/>
      <c r="L500" s="45"/>
      <c r="M500" s="221"/>
      <c r="N500" s="222"/>
      <c r="O500" s="85"/>
      <c r="P500" s="85"/>
      <c r="Q500" s="85"/>
      <c r="R500" s="85"/>
      <c r="S500" s="85"/>
      <c r="T500" s="86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18" t="s">
        <v>131</v>
      </c>
      <c r="AU500" s="18" t="s">
        <v>82</v>
      </c>
    </row>
    <row r="501" spans="1:47" s="2" customFormat="1" ht="12">
      <c r="A501" s="39"/>
      <c r="B501" s="40"/>
      <c r="C501" s="41"/>
      <c r="D501" s="223" t="s">
        <v>133</v>
      </c>
      <c r="E501" s="41"/>
      <c r="F501" s="224" t="s">
        <v>779</v>
      </c>
      <c r="G501" s="41"/>
      <c r="H501" s="41"/>
      <c r="I501" s="220"/>
      <c r="J501" s="41"/>
      <c r="K501" s="41"/>
      <c r="L501" s="45"/>
      <c r="M501" s="221"/>
      <c r="N501" s="222"/>
      <c r="O501" s="85"/>
      <c r="P501" s="85"/>
      <c r="Q501" s="85"/>
      <c r="R501" s="85"/>
      <c r="S501" s="85"/>
      <c r="T501" s="86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133</v>
      </c>
      <c r="AU501" s="18" t="s">
        <v>82</v>
      </c>
    </row>
    <row r="502" spans="1:51" s="14" customFormat="1" ht="12">
      <c r="A502" s="14"/>
      <c r="B502" s="240"/>
      <c r="C502" s="241"/>
      <c r="D502" s="218" t="s">
        <v>246</v>
      </c>
      <c r="E502" s="242" t="s">
        <v>28</v>
      </c>
      <c r="F502" s="243" t="s">
        <v>780</v>
      </c>
      <c r="G502" s="241"/>
      <c r="H502" s="244">
        <v>194.594</v>
      </c>
      <c r="I502" s="245"/>
      <c r="J502" s="241"/>
      <c r="K502" s="241"/>
      <c r="L502" s="246"/>
      <c r="M502" s="247"/>
      <c r="N502" s="248"/>
      <c r="O502" s="248"/>
      <c r="P502" s="248"/>
      <c r="Q502" s="248"/>
      <c r="R502" s="248"/>
      <c r="S502" s="248"/>
      <c r="T502" s="249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0" t="s">
        <v>246</v>
      </c>
      <c r="AU502" s="250" t="s">
        <v>82</v>
      </c>
      <c r="AV502" s="14" t="s">
        <v>82</v>
      </c>
      <c r="AW502" s="14" t="s">
        <v>34</v>
      </c>
      <c r="AX502" s="14" t="s">
        <v>72</v>
      </c>
      <c r="AY502" s="250" t="s">
        <v>121</v>
      </c>
    </row>
    <row r="503" spans="1:51" s="15" customFormat="1" ht="12">
      <c r="A503" s="15"/>
      <c r="B503" s="251"/>
      <c r="C503" s="252"/>
      <c r="D503" s="218" t="s">
        <v>246</v>
      </c>
      <c r="E503" s="253" t="s">
        <v>28</v>
      </c>
      <c r="F503" s="254" t="s">
        <v>251</v>
      </c>
      <c r="G503" s="252"/>
      <c r="H503" s="255">
        <v>194.594</v>
      </c>
      <c r="I503" s="256"/>
      <c r="J503" s="252"/>
      <c r="K503" s="252"/>
      <c r="L503" s="257"/>
      <c r="M503" s="258"/>
      <c r="N503" s="259"/>
      <c r="O503" s="259"/>
      <c r="P503" s="259"/>
      <c r="Q503" s="259"/>
      <c r="R503" s="259"/>
      <c r="S503" s="259"/>
      <c r="T503" s="260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61" t="s">
        <v>246</v>
      </c>
      <c r="AU503" s="261" t="s">
        <v>82</v>
      </c>
      <c r="AV503" s="15" t="s">
        <v>150</v>
      </c>
      <c r="AW503" s="15" t="s">
        <v>34</v>
      </c>
      <c r="AX503" s="15" t="s">
        <v>80</v>
      </c>
      <c r="AY503" s="261" t="s">
        <v>121</v>
      </c>
    </row>
    <row r="504" spans="1:65" s="2" customFormat="1" ht="16.5" customHeight="1">
      <c r="A504" s="39"/>
      <c r="B504" s="40"/>
      <c r="C504" s="205" t="s">
        <v>781</v>
      </c>
      <c r="D504" s="205" t="s">
        <v>124</v>
      </c>
      <c r="E504" s="206" t="s">
        <v>782</v>
      </c>
      <c r="F504" s="207" t="s">
        <v>783</v>
      </c>
      <c r="G504" s="208" t="s">
        <v>313</v>
      </c>
      <c r="H504" s="209">
        <v>1945.94</v>
      </c>
      <c r="I504" s="210"/>
      <c r="J504" s="211">
        <f>ROUND(I504*H504,2)</f>
        <v>0</v>
      </c>
      <c r="K504" s="207" t="s">
        <v>128</v>
      </c>
      <c r="L504" s="45"/>
      <c r="M504" s="212" t="s">
        <v>28</v>
      </c>
      <c r="N504" s="213" t="s">
        <v>43</v>
      </c>
      <c r="O504" s="85"/>
      <c r="P504" s="214">
        <f>O504*H504</f>
        <v>0</v>
      </c>
      <c r="Q504" s="214">
        <v>0</v>
      </c>
      <c r="R504" s="214">
        <f>Q504*H504</f>
        <v>0</v>
      </c>
      <c r="S504" s="214">
        <v>0</v>
      </c>
      <c r="T504" s="215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16" t="s">
        <v>150</v>
      </c>
      <c r="AT504" s="216" t="s">
        <v>124</v>
      </c>
      <c r="AU504" s="216" t="s">
        <v>82</v>
      </c>
      <c r="AY504" s="18" t="s">
        <v>121</v>
      </c>
      <c r="BE504" s="217">
        <f>IF(N504="základní",J504,0)</f>
        <v>0</v>
      </c>
      <c r="BF504" s="217">
        <f>IF(N504="snížená",J504,0)</f>
        <v>0</v>
      </c>
      <c r="BG504" s="217">
        <f>IF(N504="zákl. přenesená",J504,0)</f>
        <v>0</v>
      </c>
      <c r="BH504" s="217">
        <f>IF(N504="sníž. přenesená",J504,0)</f>
        <v>0</v>
      </c>
      <c r="BI504" s="217">
        <f>IF(N504="nulová",J504,0)</f>
        <v>0</v>
      </c>
      <c r="BJ504" s="18" t="s">
        <v>80</v>
      </c>
      <c r="BK504" s="217">
        <f>ROUND(I504*H504,2)</f>
        <v>0</v>
      </c>
      <c r="BL504" s="18" t="s">
        <v>150</v>
      </c>
      <c r="BM504" s="216" t="s">
        <v>784</v>
      </c>
    </row>
    <row r="505" spans="1:47" s="2" customFormat="1" ht="12">
      <c r="A505" s="39"/>
      <c r="B505" s="40"/>
      <c r="C505" s="41"/>
      <c r="D505" s="218" t="s">
        <v>131</v>
      </c>
      <c r="E505" s="41"/>
      <c r="F505" s="219" t="s">
        <v>785</v>
      </c>
      <c r="G505" s="41"/>
      <c r="H505" s="41"/>
      <c r="I505" s="220"/>
      <c r="J505" s="41"/>
      <c r="K505" s="41"/>
      <c r="L505" s="45"/>
      <c r="M505" s="221"/>
      <c r="N505" s="222"/>
      <c r="O505" s="85"/>
      <c r="P505" s="85"/>
      <c r="Q505" s="85"/>
      <c r="R505" s="85"/>
      <c r="S505" s="85"/>
      <c r="T505" s="86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131</v>
      </c>
      <c r="AU505" s="18" t="s">
        <v>82</v>
      </c>
    </row>
    <row r="506" spans="1:47" s="2" customFormat="1" ht="12">
      <c r="A506" s="39"/>
      <c r="B506" s="40"/>
      <c r="C506" s="41"/>
      <c r="D506" s="223" t="s">
        <v>133</v>
      </c>
      <c r="E506" s="41"/>
      <c r="F506" s="224" t="s">
        <v>786</v>
      </c>
      <c r="G506" s="41"/>
      <c r="H506" s="41"/>
      <c r="I506" s="220"/>
      <c r="J506" s="41"/>
      <c r="K506" s="41"/>
      <c r="L506" s="45"/>
      <c r="M506" s="221"/>
      <c r="N506" s="222"/>
      <c r="O506" s="85"/>
      <c r="P506" s="85"/>
      <c r="Q506" s="85"/>
      <c r="R506" s="85"/>
      <c r="S506" s="85"/>
      <c r="T506" s="86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133</v>
      </c>
      <c r="AU506" s="18" t="s">
        <v>82</v>
      </c>
    </row>
    <row r="507" spans="1:47" s="2" customFormat="1" ht="12">
      <c r="A507" s="39"/>
      <c r="B507" s="40"/>
      <c r="C507" s="41"/>
      <c r="D507" s="218" t="s">
        <v>135</v>
      </c>
      <c r="E507" s="41"/>
      <c r="F507" s="225" t="s">
        <v>787</v>
      </c>
      <c r="G507" s="41"/>
      <c r="H507" s="41"/>
      <c r="I507" s="220"/>
      <c r="J507" s="41"/>
      <c r="K507" s="41"/>
      <c r="L507" s="45"/>
      <c r="M507" s="221"/>
      <c r="N507" s="222"/>
      <c r="O507" s="85"/>
      <c r="P507" s="85"/>
      <c r="Q507" s="85"/>
      <c r="R507" s="85"/>
      <c r="S507" s="85"/>
      <c r="T507" s="86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135</v>
      </c>
      <c r="AU507" s="18" t="s">
        <v>82</v>
      </c>
    </row>
    <row r="508" spans="1:51" s="14" customFormat="1" ht="12">
      <c r="A508" s="14"/>
      <c r="B508" s="240"/>
      <c r="C508" s="241"/>
      <c r="D508" s="218" t="s">
        <v>246</v>
      </c>
      <c r="E508" s="242" t="s">
        <v>28</v>
      </c>
      <c r="F508" s="243" t="s">
        <v>788</v>
      </c>
      <c r="G508" s="241"/>
      <c r="H508" s="244">
        <v>1945.94</v>
      </c>
      <c r="I508" s="245"/>
      <c r="J508" s="241"/>
      <c r="K508" s="241"/>
      <c r="L508" s="246"/>
      <c r="M508" s="247"/>
      <c r="N508" s="248"/>
      <c r="O508" s="248"/>
      <c r="P508" s="248"/>
      <c r="Q508" s="248"/>
      <c r="R508" s="248"/>
      <c r="S508" s="248"/>
      <c r="T508" s="249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0" t="s">
        <v>246</v>
      </c>
      <c r="AU508" s="250" t="s">
        <v>82</v>
      </c>
      <c r="AV508" s="14" t="s">
        <v>82</v>
      </c>
      <c r="AW508" s="14" t="s">
        <v>34</v>
      </c>
      <c r="AX508" s="14" t="s">
        <v>72</v>
      </c>
      <c r="AY508" s="250" t="s">
        <v>121</v>
      </c>
    </row>
    <row r="509" spans="1:51" s="15" customFormat="1" ht="12">
      <c r="A509" s="15"/>
      <c r="B509" s="251"/>
      <c r="C509" s="252"/>
      <c r="D509" s="218" t="s">
        <v>246</v>
      </c>
      <c r="E509" s="253" t="s">
        <v>28</v>
      </c>
      <c r="F509" s="254" t="s">
        <v>251</v>
      </c>
      <c r="G509" s="252"/>
      <c r="H509" s="255">
        <v>1945.94</v>
      </c>
      <c r="I509" s="256"/>
      <c r="J509" s="252"/>
      <c r="K509" s="252"/>
      <c r="L509" s="257"/>
      <c r="M509" s="258"/>
      <c r="N509" s="259"/>
      <c r="O509" s="259"/>
      <c r="P509" s="259"/>
      <c r="Q509" s="259"/>
      <c r="R509" s="259"/>
      <c r="S509" s="259"/>
      <c r="T509" s="260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61" t="s">
        <v>246</v>
      </c>
      <c r="AU509" s="261" t="s">
        <v>82</v>
      </c>
      <c r="AV509" s="15" t="s">
        <v>150</v>
      </c>
      <c r="AW509" s="15" t="s">
        <v>34</v>
      </c>
      <c r="AX509" s="15" t="s">
        <v>80</v>
      </c>
      <c r="AY509" s="261" t="s">
        <v>121</v>
      </c>
    </row>
    <row r="510" spans="1:65" s="2" customFormat="1" ht="16.5" customHeight="1">
      <c r="A510" s="39"/>
      <c r="B510" s="40"/>
      <c r="C510" s="205" t="s">
        <v>789</v>
      </c>
      <c r="D510" s="205" t="s">
        <v>124</v>
      </c>
      <c r="E510" s="206" t="s">
        <v>790</v>
      </c>
      <c r="F510" s="207" t="s">
        <v>791</v>
      </c>
      <c r="G510" s="208" t="s">
        <v>313</v>
      </c>
      <c r="H510" s="209">
        <v>73.057</v>
      </c>
      <c r="I510" s="210"/>
      <c r="J510" s="211">
        <f>ROUND(I510*H510,2)</f>
        <v>0</v>
      </c>
      <c r="K510" s="207" t="s">
        <v>128</v>
      </c>
      <c r="L510" s="45"/>
      <c r="M510" s="212" t="s">
        <v>28</v>
      </c>
      <c r="N510" s="213" t="s">
        <v>43</v>
      </c>
      <c r="O510" s="85"/>
      <c r="P510" s="214">
        <f>O510*H510</f>
        <v>0</v>
      </c>
      <c r="Q510" s="214">
        <v>0</v>
      </c>
      <c r="R510" s="214">
        <f>Q510*H510</f>
        <v>0</v>
      </c>
      <c r="S510" s="214">
        <v>0</v>
      </c>
      <c r="T510" s="215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16" t="s">
        <v>150</v>
      </c>
      <c r="AT510" s="216" t="s">
        <v>124</v>
      </c>
      <c r="AU510" s="216" t="s">
        <v>82</v>
      </c>
      <c r="AY510" s="18" t="s">
        <v>121</v>
      </c>
      <c r="BE510" s="217">
        <f>IF(N510="základní",J510,0)</f>
        <v>0</v>
      </c>
      <c r="BF510" s="217">
        <f>IF(N510="snížená",J510,0)</f>
        <v>0</v>
      </c>
      <c r="BG510" s="217">
        <f>IF(N510="zákl. přenesená",J510,0)</f>
        <v>0</v>
      </c>
      <c r="BH510" s="217">
        <f>IF(N510="sníž. přenesená",J510,0)</f>
        <v>0</v>
      </c>
      <c r="BI510" s="217">
        <f>IF(N510="nulová",J510,0)</f>
        <v>0</v>
      </c>
      <c r="BJ510" s="18" t="s">
        <v>80</v>
      </c>
      <c r="BK510" s="217">
        <f>ROUND(I510*H510,2)</f>
        <v>0</v>
      </c>
      <c r="BL510" s="18" t="s">
        <v>150</v>
      </c>
      <c r="BM510" s="216" t="s">
        <v>792</v>
      </c>
    </row>
    <row r="511" spans="1:47" s="2" customFormat="1" ht="12">
      <c r="A511" s="39"/>
      <c r="B511" s="40"/>
      <c r="C511" s="41"/>
      <c r="D511" s="218" t="s">
        <v>131</v>
      </c>
      <c r="E511" s="41"/>
      <c r="F511" s="219" t="s">
        <v>793</v>
      </c>
      <c r="G511" s="41"/>
      <c r="H511" s="41"/>
      <c r="I511" s="220"/>
      <c r="J511" s="41"/>
      <c r="K511" s="41"/>
      <c r="L511" s="45"/>
      <c r="M511" s="221"/>
      <c r="N511" s="222"/>
      <c r="O511" s="85"/>
      <c r="P511" s="85"/>
      <c r="Q511" s="85"/>
      <c r="R511" s="85"/>
      <c r="S511" s="85"/>
      <c r="T511" s="86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131</v>
      </c>
      <c r="AU511" s="18" t="s">
        <v>82</v>
      </c>
    </row>
    <row r="512" spans="1:47" s="2" customFormat="1" ht="12">
      <c r="A512" s="39"/>
      <c r="B512" s="40"/>
      <c r="C512" s="41"/>
      <c r="D512" s="223" t="s">
        <v>133</v>
      </c>
      <c r="E512" s="41"/>
      <c r="F512" s="224" t="s">
        <v>794</v>
      </c>
      <c r="G512" s="41"/>
      <c r="H512" s="41"/>
      <c r="I512" s="220"/>
      <c r="J512" s="41"/>
      <c r="K512" s="41"/>
      <c r="L512" s="45"/>
      <c r="M512" s="221"/>
      <c r="N512" s="222"/>
      <c r="O512" s="85"/>
      <c r="P512" s="85"/>
      <c r="Q512" s="85"/>
      <c r="R512" s="85"/>
      <c r="S512" s="85"/>
      <c r="T512" s="86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T512" s="18" t="s">
        <v>133</v>
      </c>
      <c r="AU512" s="18" t="s">
        <v>82</v>
      </c>
    </row>
    <row r="513" spans="1:51" s="14" customFormat="1" ht="12">
      <c r="A513" s="14"/>
      <c r="B513" s="240"/>
      <c r="C513" s="241"/>
      <c r="D513" s="218" t="s">
        <v>246</v>
      </c>
      <c r="E513" s="242" t="s">
        <v>28</v>
      </c>
      <c r="F513" s="243" t="s">
        <v>795</v>
      </c>
      <c r="G513" s="241"/>
      <c r="H513" s="244">
        <v>73.057</v>
      </c>
      <c r="I513" s="245"/>
      <c r="J513" s="241"/>
      <c r="K513" s="241"/>
      <c r="L513" s="246"/>
      <c r="M513" s="247"/>
      <c r="N513" s="248"/>
      <c r="O513" s="248"/>
      <c r="P513" s="248"/>
      <c r="Q513" s="248"/>
      <c r="R513" s="248"/>
      <c r="S513" s="248"/>
      <c r="T513" s="249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0" t="s">
        <v>246</v>
      </c>
      <c r="AU513" s="250" t="s">
        <v>82</v>
      </c>
      <c r="AV513" s="14" t="s">
        <v>82</v>
      </c>
      <c r="AW513" s="14" t="s">
        <v>34</v>
      </c>
      <c r="AX513" s="14" t="s">
        <v>72</v>
      </c>
      <c r="AY513" s="250" t="s">
        <v>121</v>
      </c>
    </row>
    <row r="514" spans="1:51" s="15" customFormat="1" ht="12">
      <c r="A514" s="15"/>
      <c r="B514" s="251"/>
      <c r="C514" s="252"/>
      <c r="D514" s="218" t="s">
        <v>246</v>
      </c>
      <c r="E514" s="253" t="s">
        <v>28</v>
      </c>
      <c r="F514" s="254" t="s">
        <v>251</v>
      </c>
      <c r="G514" s="252"/>
      <c r="H514" s="255">
        <v>73.057</v>
      </c>
      <c r="I514" s="256"/>
      <c r="J514" s="252"/>
      <c r="K514" s="252"/>
      <c r="L514" s="257"/>
      <c r="M514" s="258"/>
      <c r="N514" s="259"/>
      <c r="O514" s="259"/>
      <c r="P514" s="259"/>
      <c r="Q514" s="259"/>
      <c r="R514" s="259"/>
      <c r="S514" s="259"/>
      <c r="T514" s="260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61" t="s">
        <v>246</v>
      </c>
      <c r="AU514" s="261" t="s">
        <v>82</v>
      </c>
      <c r="AV514" s="15" t="s">
        <v>150</v>
      </c>
      <c r="AW514" s="15" t="s">
        <v>34</v>
      </c>
      <c r="AX514" s="15" t="s">
        <v>80</v>
      </c>
      <c r="AY514" s="261" t="s">
        <v>121</v>
      </c>
    </row>
    <row r="515" spans="1:65" s="2" customFormat="1" ht="16.5" customHeight="1">
      <c r="A515" s="39"/>
      <c r="B515" s="40"/>
      <c r="C515" s="205" t="s">
        <v>796</v>
      </c>
      <c r="D515" s="205" t="s">
        <v>124</v>
      </c>
      <c r="E515" s="206" t="s">
        <v>797</v>
      </c>
      <c r="F515" s="207" t="s">
        <v>798</v>
      </c>
      <c r="G515" s="208" t="s">
        <v>313</v>
      </c>
      <c r="H515" s="209">
        <v>730.57</v>
      </c>
      <c r="I515" s="210"/>
      <c r="J515" s="211">
        <f>ROUND(I515*H515,2)</f>
        <v>0</v>
      </c>
      <c r="K515" s="207" t="s">
        <v>128</v>
      </c>
      <c r="L515" s="45"/>
      <c r="M515" s="212" t="s">
        <v>28</v>
      </c>
      <c r="N515" s="213" t="s">
        <v>43</v>
      </c>
      <c r="O515" s="85"/>
      <c r="P515" s="214">
        <f>O515*H515</f>
        <v>0</v>
      </c>
      <c r="Q515" s="214">
        <v>0</v>
      </c>
      <c r="R515" s="214">
        <f>Q515*H515</f>
        <v>0</v>
      </c>
      <c r="S515" s="214">
        <v>0</v>
      </c>
      <c r="T515" s="215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16" t="s">
        <v>150</v>
      </c>
      <c r="AT515" s="216" t="s">
        <v>124</v>
      </c>
      <c r="AU515" s="216" t="s">
        <v>82</v>
      </c>
      <c r="AY515" s="18" t="s">
        <v>121</v>
      </c>
      <c r="BE515" s="217">
        <f>IF(N515="základní",J515,0)</f>
        <v>0</v>
      </c>
      <c r="BF515" s="217">
        <f>IF(N515="snížená",J515,0)</f>
        <v>0</v>
      </c>
      <c r="BG515" s="217">
        <f>IF(N515="zákl. přenesená",J515,0)</f>
        <v>0</v>
      </c>
      <c r="BH515" s="217">
        <f>IF(N515="sníž. přenesená",J515,0)</f>
        <v>0</v>
      </c>
      <c r="BI515" s="217">
        <f>IF(N515="nulová",J515,0)</f>
        <v>0</v>
      </c>
      <c r="BJ515" s="18" t="s">
        <v>80</v>
      </c>
      <c r="BK515" s="217">
        <f>ROUND(I515*H515,2)</f>
        <v>0</v>
      </c>
      <c r="BL515" s="18" t="s">
        <v>150</v>
      </c>
      <c r="BM515" s="216" t="s">
        <v>799</v>
      </c>
    </row>
    <row r="516" spans="1:47" s="2" customFormat="1" ht="12">
      <c r="A516" s="39"/>
      <c r="B516" s="40"/>
      <c r="C516" s="41"/>
      <c r="D516" s="218" t="s">
        <v>131</v>
      </c>
      <c r="E516" s="41"/>
      <c r="F516" s="219" t="s">
        <v>785</v>
      </c>
      <c r="G516" s="41"/>
      <c r="H516" s="41"/>
      <c r="I516" s="220"/>
      <c r="J516" s="41"/>
      <c r="K516" s="41"/>
      <c r="L516" s="45"/>
      <c r="M516" s="221"/>
      <c r="N516" s="222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131</v>
      </c>
      <c r="AU516" s="18" t="s">
        <v>82</v>
      </c>
    </row>
    <row r="517" spans="1:47" s="2" customFormat="1" ht="12">
      <c r="A517" s="39"/>
      <c r="B517" s="40"/>
      <c r="C517" s="41"/>
      <c r="D517" s="223" t="s">
        <v>133</v>
      </c>
      <c r="E517" s="41"/>
      <c r="F517" s="224" t="s">
        <v>800</v>
      </c>
      <c r="G517" s="41"/>
      <c r="H517" s="41"/>
      <c r="I517" s="220"/>
      <c r="J517" s="41"/>
      <c r="K517" s="41"/>
      <c r="L517" s="45"/>
      <c r="M517" s="221"/>
      <c r="N517" s="222"/>
      <c r="O517" s="85"/>
      <c r="P517" s="85"/>
      <c r="Q517" s="85"/>
      <c r="R517" s="85"/>
      <c r="S517" s="85"/>
      <c r="T517" s="86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133</v>
      </c>
      <c r="AU517" s="18" t="s">
        <v>82</v>
      </c>
    </row>
    <row r="518" spans="1:47" s="2" customFormat="1" ht="12">
      <c r="A518" s="39"/>
      <c r="B518" s="40"/>
      <c r="C518" s="41"/>
      <c r="D518" s="218" t="s">
        <v>135</v>
      </c>
      <c r="E518" s="41"/>
      <c r="F518" s="225" t="s">
        <v>801</v>
      </c>
      <c r="G518" s="41"/>
      <c r="H518" s="41"/>
      <c r="I518" s="220"/>
      <c r="J518" s="41"/>
      <c r="K518" s="41"/>
      <c r="L518" s="45"/>
      <c r="M518" s="221"/>
      <c r="N518" s="222"/>
      <c r="O518" s="85"/>
      <c r="P518" s="85"/>
      <c r="Q518" s="85"/>
      <c r="R518" s="85"/>
      <c r="S518" s="85"/>
      <c r="T518" s="86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T518" s="18" t="s">
        <v>135</v>
      </c>
      <c r="AU518" s="18" t="s">
        <v>82</v>
      </c>
    </row>
    <row r="519" spans="1:51" s="14" customFormat="1" ht="12">
      <c r="A519" s="14"/>
      <c r="B519" s="240"/>
      <c r="C519" s="241"/>
      <c r="D519" s="218" t="s">
        <v>246</v>
      </c>
      <c r="E519" s="242" t="s">
        <v>28</v>
      </c>
      <c r="F519" s="243" t="s">
        <v>802</v>
      </c>
      <c r="G519" s="241"/>
      <c r="H519" s="244">
        <v>730.57</v>
      </c>
      <c r="I519" s="245"/>
      <c r="J519" s="241"/>
      <c r="K519" s="241"/>
      <c r="L519" s="246"/>
      <c r="M519" s="247"/>
      <c r="N519" s="248"/>
      <c r="O519" s="248"/>
      <c r="P519" s="248"/>
      <c r="Q519" s="248"/>
      <c r="R519" s="248"/>
      <c r="S519" s="248"/>
      <c r="T519" s="249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0" t="s">
        <v>246</v>
      </c>
      <c r="AU519" s="250" t="s">
        <v>82</v>
      </c>
      <c r="AV519" s="14" t="s">
        <v>82</v>
      </c>
      <c r="AW519" s="14" t="s">
        <v>34</v>
      </c>
      <c r="AX519" s="14" t="s">
        <v>72</v>
      </c>
      <c r="AY519" s="250" t="s">
        <v>121</v>
      </c>
    </row>
    <row r="520" spans="1:51" s="15" customFormat="1" ht="12">
      <c r="A520" s="15"/>
      <c r="B520" s="251"/>
      <c r="C520" s="252"/>
      <c r="D520" s="218" t="s">
        <v>246</v>
      </c>
      <c r="E520" s="253" t="s">
        <v>28</v>
      </c>
      <c r="F520" s="254" t="s">
        <v>251</v>
      </c>
      <c r="G520" s="252"/>
      <c r="H520" s="255">
        <v>730.57</v>
      </c>
      <c r="I520" s="256"/>
      <c r="J520" s="252"/>
      <c r="K520" s="252"/>
      <c r="L520" s="257"/>
      <c r="M520" s="258"/>
      <c r="N520" s="259"/>
      <c r="O520" s="259"/>
      <c r="P520" s="259"/>
      <c r="Q520" s="259"/>
      <c r="R520" s="259"/>
      <c r="S520" s="259"/>
      <c r="T520" s="260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61" t="s">
        <v>246</v>
      </c>
      <c r="AU520" s="261" t="s">
        <v>82</v>
      </c>
      <c r="AV520" s="15" t="s">
        <v>150</v>
      </c>
      <c r="AW520" s="15" t="s">
        <v>34</v>
      </c>
      <c r="AX520" s="15" t="s">
        <v>80</v>
      </c>
      <c r="AY520" s="261" t="s">
        <v>121</v>
      </c>
    </row>
    <row r="521" spans="1:65" s="2" customFormat="1" ht="16.5" customHeight="1">
      <c r="A521" s="39"/>
      <c r="B521" s="40"/>
      <c r="C521" s="205" t="s">
        <v>803</v>
      </c>
      <c r="D521" s="205" t="s">
        <v>124</v>
      </c>
      <c r="E521" s="206" t="s">
        <v>804</v>
      </c>
      <c r="F521" s="207" t="s">
        <v>805</v>
      </c>
      <c r="G521" s="208" t="s">
        <v>313</v>
      </c>
      <c r="H521" s="209">
        <v>30.956</v>
      </c>
      <c r="I521" s="210"/>
      <c r="J521" s="211">
        <f>ROUND(I521*H521,2)</f>
        <v>0</v>
      </c>
      <c r="K521" s="207" t="s">
        <v>128</v>
      </c>
      <c r="L521" s="45"/>
      <c r="M521" s="212" t="s">
        <v>28</v>
      </c>
      <c r="N521" s="213" t="s">
        <v>43</v>
      </c>
      <c r="O521" s="85"/>
      <c r="P521" s="214">
        <f>O521*H521</f>
        <v>0</v>
      </c>
      <c r="Q521" s="214">
        <v>0</v>
      </c>
      <c r="R521" s="214">
        <f>Q521*H521</f>
        <v>0</v>
      </c>
      <c r="S521" s="214">
        <v>0</v>
      </c>
      <c r="T521" s="215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16" t="s">
        <v>150</v>
      </c>
      <c r="AT521" s="216" t="s">
        <v>124</v>
      </c>
      <c r="AU521" s="216" t="s">
        <v>82</v>
      </c>
      <c r="AY521" s="18" t="s">
        <v>121</v>
      </c>
      <c r="BE521" s="217">
        <f>IF(N521="základní",J521,0)</f>
        <v>0</v>
      </c>
      <c r="BF521" s="217">
        <f>IF(N521="snížená",J521,0)</f>
        <v>0</v>
      </c>
      <c r="BG521" s="217">
        <f>IF(N521="zákl. přenesená",J521,0)</f>
        <v>0</v>
      </c>
      <c r="BH521" s="217">
        <f>IF(N521="sníž. přenesená",J521,0)</f>
        <v>0</v>
      </c>
      <c r="BI521" s="217">
        <f>IF(N521="nulová",J521,0)</f>
        <v>0</v>
      </c>
      <c r="BJ521" s="18" t="s">
        <v>80</v>
      </c>
      <c r="BK521" s="217">
        <f>ROUND(I521*H521,2)</f>
        <v>0</v>
      </c>
      <c r="BL521" s="18" t="s">
        <v>150</v>
      </c>
      <c r="BM521" s="216" t="s">
        <v>806</v>
      </c>
    </row>
    <row r="522" spans="1:47" s="2" customFormat="1" ht="12">
      <c r="A522" s="39"/>
      <c r="B522" s="40"/>
      <c r="C522" s="41"/>
      <c r="D522" s="218" t="s">
        <v>131</v>
      </c>
      <c r="E522" s="41"/>
      <c r="F522" s="219" t="s">
        <v>807</v>
      </c>
      <c r="G522" s="41"/>
      <c r="H522" s="41"/>
      <c r="I522" s="220"/>
      <c r="J522" s="41"/>
      <c r="K522" s="41"/>
      <c r="L522" s="45"/>
      <c r="M522" s="221"/>
      <c r="N522" s="222"/>
      <c r="O522" s="85"/>
      <c r="P522" s="85"/>
      <c r="Q522" s="85"/>
      <c r="R522" s="85"/>
      <c r="S522" s="85"/>
      <c r="T522" s="86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131</v>
      </c>
      <c r="AU522" s="18" t="s">
        <v>82</v>
      </c>
    </row>
    <row r="523" spans="1:47" s="2" customFormat="1" ht="12">
      <c r="A523" s="39"/>
      <c r="B523" s="40"/>
      <c r="C523" s="41"/>
      <c r="D523" s="223" t="s">
        <v>133</v>
      </c>
      <c r="E523" s="41"/>
      <c r="F523" s="224" t="s">
        <v>808</v>
      </c>
      <c r="G523" s="41"/>
      <c r="H523" s="41"/>
      <c r="I523" s="220"/>
      <c r="J523" s="41"/>
      <c r="K523" s="41"/>
      <c r="L523" s="45"/>
      <c r="M523" s="221"/>
      <c r="N523" s="222"/>
      <c r="O523" s="85"/>
      <c r="P523" s="85"/>
      <c r="Q523" s="85"/>
      <c r="R523" s="85"/>
      <c r="S523" s="85"/>
      <c r="T523" s="86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133</v>
      </c>
      <c r="AU523" s="18" t="s">
        <v>82</v>
      </c>
    </row>
    <row r="524" spans="1:51" s="14" customFormat="1" ht="12">
      <c r="A524" s="14"/>
      <c r="B524" s="240"/>
      <c r="C524" s="241"/>
      <c r="D524" s="218" t="s">
        <v>246</v>
      </c>
      <c r="E524" s="242" t="s">
        <v>28</v>
      </c>
      <c r="F524" s="243" t="s">
        <v>809</v>
      </c>
      <c r="G524" s="241"/>
      <c r="H524" s="244">
        <v>30.956</v>
      </c>
      <c r="I524" s="245"/>
      <c r="J524" s="241"/>
      <c r="K524" s="241"/>
      <c r="L524" s="246"/>
      <c r="M524" s="247"/>
      <c r="N524" s="248"/>
      <c r="O524" s="248"/>
      <c r="P524" s="248"/>
      <c r="Q524" s="248"/>
      <c r="R524" s="248"/>
      <c r="S524" s="248"/>
      <c r="T524" s="249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0" t="s">
        <v>246</v>
      </c>
      <c r="AU524" s="250" t="s">
        <v>82</v>
      </c>
      <c r="AV524" s="14" t="s">
        <v>82</v>
      </c>
      <c r="AW524" s="14" t="s">
        <v>34</v>
      </c>
      <c r="AX524" s="14" t="s">
        <v>72</v>
      </c>
      <c r="AY524" s="250" t="s">
        <v>121</v>
      </c>
    </row>
    <row r="525" spans="1:51" s="15" customFormat="1" ht="12">
      <c r="A525" s="15"/>
      <c r="B525" s="251"/>
      <c r="C525" s="252"/>
      <c r="D525" s="218" t="s">
        <v>246</v>
      </c>
      <c r="E525" s="253" t="s">
        <v>28</v>
      </c>
      <c r="F525" s="254" t="s">
        <v>251</v>
      </c>
      <c r="G525" s="252"/>
      <c r="H525" s="255">
        <v>30.956</v>
      </c>
      <c r="I525" s="256"/>
      <c r="J525" s="252"/>
      <c r="K525" s="252"/>
      <c r="L525" s="257"/>
      <c r="M525" s="258"/>
      <c r="N525" s="259"/>
      <c r="O525" s="259"/>
      <c r="P525" s="259"/>
      <c r="Q525" s="259"/>
      <c r="R525" s="259"/>
      <c r="S525" s="259"/>
      <c r="T525" s="260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61" t="s">
        <v>246</v>
      </c>
      <c r="AU525" s="261" t="s">
        <v>82</v>
      </c>
      <c r="AV525" s="15" t="s">
        <v>150</v>
      </c>
      <c r="AW525" s="15" t="s">
        <v>34</v>
      </c>
      <c r="AX525" s="15" t="s">
        <v>80</v>
      </c>
      <c r="AY525" s="261" t="s">
        <v>121</v>
      </c>
    </row>
    <row r="526" spans="1:65" s="2" customFormat="1" ht="16.5" customHeight="1">
      <c r="A526" s="39"/>
      <c r="B526" s="40"/>
      <c r="C526" s="205" t="s">
        <v>810</v>
      </c>
      <c r="D526" s="205" t="s">
        <v>124</v>
      </c>
      <c r="E526" s="206" t="s">
        <v>811</v>
      </c>
      <c r="F526" s="207" t="s">
        <v>812</v>
      </c>
      <c r="G526" s="208" t="s">
        <v>313</v>
      </c>
      <c r="H526" s="209">
        <v>309.56</v>
      </c>
      <c r="I526" s="210"/>
      <c r="J526" s="211">
        <f>ROUND(I526*H526,2)</f>
        <v>0</v>
      </c>
      <c r="K526" s="207" t="s">
        <v>128</v>
      </c>
      <c r="L526" s="45"/>
      <c r="M526" s="212" t="s">
        <v>28</v>
      </c>
      <c r="N526" s="213" t="s">
        <v>43</v>
      </c>
      <c r="O526" s="85"/>
      <c r="P526" s="214">
        <f>O526*H526</f>
        <v>0</v>
      </c>
      <c r="Q526" s="214">
        <v>0</v>
      </c>
      <c r="R526" s="214">
        <f>Q526*H526</f>
        <v>0</v>
      </c>
      <c r="S526" s="214">
        <v>0</v>
      </c>
      <c r="T526" s="215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16" t="s">
        <v>150</v>
      </c>
      <c r="AT526" s="216" t="s">
        <v>124</v>
      </c>
      <c r="AU526" s="216" t="s">
        <v>82</v>
      </c>
      <c r="AY526" s="18" t="s">
        <v>121</v>
      </c>
      <c r="BE526" s="217">
        <f>IF(N526="základní",J526,0)</f>
        <v>0</v>
      </c>
      <c r="BF526" s="217">
        <f>IF(N526="snížená",J526,0)</f>
        <v>0</v>
      </c>
      <c r="BG526" s="217">
        <f>IF(N526="zákl. přenesená",J526,0)</f>
        <v>0</v>
      </c>
      <c r="BH526" s="217">
        <f>IF(N526="sníž. přenesená",J526,0)</f>
        <v>0</v>
      </c>
      <c r="BI526" s="217">
        <f>IF(N526="nulová",J526,0)</f>
        <v>0</v>
      </c>
      <c r="BJ526" s="18" t="s">
        <v>80</v>
      </c>
      <c r="BK526" s="217">
        <f>ROUND(I526*H526,2)</f>
        <v>0</v>
      </c>
      <c r="BL526" s="18" t="s">
        <v>150</v>
      </c>
      <c r="BM526" s="216" t="s">
        <v>813</v>
      </c>
    </row>
    <row r="527" spans="1:47" s="2" customFormat="1" ht="12">
      <c r="A527" s="39"/>
      <c r="B527" s="40"/>
      <c r="C527" s="41"/>
      <c r="D527" s="218" t="s">
        <v>131</v>
      </c>
      <c r="E527" s="41"/>
      <c r="F527" s="219" t="s">
        <v>814</v>
      </c>
      <c r="G527" s="41"/>
      <c r="H527" s="41"/>
      <c r="I527" s="220"/>
      <c r="J527" s="41"/>
      <c r="K527" s="41"/>
      <c r="L527" s="45"/>
      <c r="M527" s="221"/>
      <c r="N527" s="222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131</v>
      </c>
      <c r="AU527" s="18" t="s">
        <v>82</v>
      </c>
    </row>
    <row r="528" spans="1:47" s="2" customFormat="1" ht="12">
      <c r="A528" s="39"/>
      <c r="B528" s="40"/>
      <c r="C528" s="41"/>
      <c r="D528" s="223" t="s">
        <v>133</v>
      </c>
      <c r="E528" s="41"/>
      <c r="F528" s="224" t="s">
        <v>815</v>
      </c>
      <c r="G528" s="41"/>
      <c r="H528" s="41"/>
      <c r="I528" s="220"/>
      <c r="J528" s="41"/>
      <c r="K528" s="41"/>
      <c r="L528" s="45"/>
      <c r="M528" s="221"/>
      <c r="N528" s="222"/>
      <c r="O528" s="85"/>
      <c r="P528" s="85"/>
      <c r="Q528" s="85"/>
      <c r="R528" s="85"/>
      <c r="S528" s="85"/>
      <c r="T528" s="86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8" t="s">
        <v>133</v>
      </c>
      <c r="AU528" s="18" t="s">
        <v>82</v>
      </c>
    </row>
    <row r="529" spans="1:47" s="2" customFormat="1" ht="12">
      <c r="A529" s="39"/>
      <c r="B529" s="40"/>
      <c r="C529" s="41"/>
      <c r="D529" s="218" t="s">
        <v>135</v>
      </c>
      <c r="E529" s="41"/>
      <c r="F529" s="225" t="s">
        <v>801</v>
      </c>
      <c r="G529" s="41"/>
      <c r="H529" s="41"/>
      <c r="I529" s="220"/>
      <c r="J529" s="41"/>
      <c r="K529" s="41"/>
      <c r="L529" s="45"/>
      <c r="M529" s="221"/>
      <c r="N529" s="222"/>
      <c r="O529" s="85"/>
      <c r="P529" s="85"/>
      <c r="Q529" s="85"/>
      <c r="R529" s="85"/>
      <c r="S529" s="85"/>
      <c r="T529" s="86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135</v>
      </c>
      <c r="AU529" s="18" t="s">
        <v>82</v>
      </c>
    </row>
    <row r="530" spans="1:51" s="14" customFormat="1" ht="12">
      <c r="A530" s="14"/>
      <c r="B530" s="240"/>
      <c r="C530" s="241"/>
      <c r="D530" s="218" t="s">
        <v>246</v>
      </c>
      <c r="E530" s="242" t="s">
        <v>28</v>
      </c>
      <c r="F530" s="243" t="s">
        <v>816</v>
      </c>
      <c r="G530" s="241"/>
      <c r="H530" s="244">
        <v>309.56</v>
      </c>
      <c r="I530" s="245"/>
      <c r="J530" s="241"/>
      <c r="K530" s="241"/>
      <c r="L530" s="246"/>
      <c r="M530" s="247"/>
      <c r="N530" s="248"/>
      <c r="O530" s="248"/>
      <c r="P530" s="248"/>
      <c r="Q530" s="248"/>
      <c r="R530" s="248"/>
      <c r="S530" s="248"/>
      <c r="T530" s="249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0" t="s">
        <v>246</v>
      </c>
      <c r="AU530" s="250" t="s">
        <v>82</v>
      </c>
      <c r="AV530" s="14" t="s">
        <v>82</v>
      </c>
      <c r="AW530" s="14" t="s">
        <v>34</v>
      </c>
      <c r="AX530" s="14" t="s">
        <v>72</v>
      </c>
      <c r="AY530" s="250" t="s">
        <v>121</v>
      </c>
    </row>
    <row r="531" spans="1:51" s="15" customFormat="1" ht="12">
      <c r="A531" s="15"/>
      <c r="B531" s="251"/>
      <c r="C531" s="252"/>
      <c r="D531" s="218" t="s">
        <v>246</v>
      </c>
      <c r="E531" s="253" t="s">
        <v>28</v>
      </c>
      <c r="F531" s="254" t="s">
        <v>251</v>
      </c>
      <c r="G531" s="252"/>
      <c r="H531" s="255">
        <v>309.56</v>
      </c>
      <c r="I531" s="256"/>
      <c r="J531" s="252"/>
      <c r="K531" s="252"/>
      <c r="L531" s="257"/>
      <c r="M531" s="258"/>
      <c r="N531" s="259"/>
      <c r="O531" s="259"/>
      <c r="P531" s="259"/>
      <c r="Q531" s="259"/>
      <c r="R531" s="259"/>
      <c r="S531" s="259"/>
      <c r="T531" s="260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61" t="s">
        <v>246</v>
      </c>
      <c r="AU531" s="261" t="s">
        <v>82</v>
      </c>
      <c r="AV531" s="15" t="s">
        <v>150</v>
      </c>
      <c r="AW531" s="15" t="s">
        <v>34</v>
      </c>
      <c r="AX531" s="15" t="s">
        <v>80</v>
      </c>
      <c r="AY531" s="261" t="s">
        <v>121</v>
      </c>
    </row>
    <row r="532" spans="1:65" s="2" customFormat="1" ht="21.75" customHeight="1">
      <c r="A532" s="39"/>
      <c r="B532" s="40"/>
      <c r="C532" s="205" t="s">
        <v>817</v>
      </c>
      <c r="D532" s="205" t="s">
        <v>124</v>
      </c>
      <c r="E532" s="206" t="s">
        <v>818</v>
      </c>
      <c r="F532" s="207" t="s">
        <v>819</v>
      </c>
      <c r="G532" s="208" t="s">
        <v>313</v>
      </c>
      <c r="H532" s="209">
        <v>41.665</v>
      </c>
      <c r="I532" s="210"/>
      <c r="J532" s="211">
        <f>ROUND(I532*H532,2)</f>
        <v>0</v>
      </c>
      <c r="K532" s="207" t="s">
        <v>128</v>
      </c>
      <c r="L532" s="45"/>
      <c r="M532" s="212" t="s">
        <v>28</v>
      </c>
      <c r="N532" s="213" t="s">
        <v>43</v>
      </c>
      <c r="O532" s="85"/>
      <c r="P532" s="214">
        <f>O532*H532</f>
        <v>0</v>
      </c>
      <c r="Q532" s="214">
        <v>0</v>
      </c>
      <c r="R532" s="214">
        <f>Q532*H532</f>
        <v>0</v>
      </c>
      <c r="S532" s="214">
        <v>0</v>
      </c>
      <c r="T532" s="215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16" t="s">
        <v>150</v>
      </c>
      <c r="AT532" s="216" t="s">
        <v>124</v>
      </c>
      <c r="AU532" s="216" t="s">
        <v>82</v>
      </c>
      <c r="AY532" s="18" t="s">
        <v>121</v>
      </c>
      <c r="BE532" s="217">
        <f>IF(N532="základní",J532,0)</f>
        <v>0</v>
      </c>
      <c r="BF532" s="217">
        <f>IF(N532="snížená",J532,0)</f>
        <v>0</v>
      </c>
      <c r="BG532" s="217">
        <f>IF(N532="zákl. přenesená",J532,0)</f>
        <v>0</v>
      </c>
      <c r="BH532" s="217">
        <f>IF(N532="sníž. přenesená",J532,0)</f>
        <v>0</v>
      </c>
      <c r="BI532" s="217">
        <f>IF(N532="nulová",J532,0)</f>
        <v>0</v>
      </c>
      <c r="BJ532" s="18" t="s">
        <v>80</v>
      </c>
      <c r="BK532" s="217">
        <f>ROUND(I532*H532,2)</f>
        <v>0</v>
      </c>
      <c r="BL532" s="18" t="s">
        <v>150</v>
      </c>
      <c r="BM532" s="216" t="s">
        <v>820</v>
      </c>
    </row>
    <row r="533" spans="1:47" s="2" customFormat="1" ht="12">
      <c r="A533" s="39"/>
      <c r="B533" s="40"/>
      <c r="C533" s="41"/>
      <c r="D533" s="218" t="s">
        <v>131</v>
      </c>
      <c r="E533" s="41"/>
      <c r="F533" s="219" t="s">
        <v>821</v>
      </c>
      <c r="G533" s="41"/>
      <c r="H533" s="41"/>
      <c r="I533" s="220"/>
      <c r="J533" s="41"/>
      <c r="K533" s="41"/>
      <c r="L533" s="45"/>
      <c r="M533" s="221"/>
      <c r="N533" s="222"/>
      <c r="O533" s="85"/>
      <c r="P533" s="85"/>
      <c r="Q533" s="85"/>
      <c r="R533" s="85"/>
      <c r="S533" s="85"/>
      <c r="T533" s="86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131</v>
      </c>
      <c r="AU533" s="18" t="s">
        <v>82</v>
      </c>
    </row>
    <row r="534" spans="1:47" s="2" customFormat="1" ht="12">
      <c r="A534" s="39"/>
      <c r="B534" s="40"/>
      <c r="C534" s="41"/>
      <c r="D534" s="223" t="s">
        <v>133</v>
      </c>
      <c r="E534" s="41"/>
      <c r="F534" s="224" t="s">
        <v>822</v>
      </c>
      <c r="G534" s="41"/>
      <c r="H534" s="41"/>
      <c r="I534" s="220"/>
      <c r="J534" s="41"/>
      <c r="K534" s="41"/>
      <c r="L534" s="45"/>
      <c r="M534" s="221"/>
      <c r="N534" s="222"/>
      <c r="O534" s="85"/>
      <c r="P534" s="85"/>
      <c r="Q534" s="85"/>
      <c r="R534" s="85"/>
      <c r="S534" s="85"/>
      <c r="T534" s="86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133</v>
      </c>
      <c r="AU534" s="18" t="s">
        <v>82</v>
      </c>
    </row>
    <row r="535" spans="1:51" s="14" customFormat="1" ht="12">
      <c r="A535" s="14"/>
      <c r="B535" s="240"/>
      <c r="C535" s="241"/>
      <c r="D535" s="218" t="s">
        <v>246</v>
      </c>
      <c r="E535" s="242" t="s">
        <v>28</v>
      </c>
      <c r="F535" s="243" t="s">
        <v>823</v>
      </c>
      <c r="G535" s="241"/>
      <c r="H535" s="244">
        <v>41.665</v>
      </c>
      <c r="I535" s="245"/>
      <c r="J535" s="241"/>
      <c r="K535" s="241"/>
      <c r="L535" s="246"/>
      <c r="M535" s="247"/>
      <c r="N535" s="248"/>
      <c r="O535" s="248"/>
      <c r="P535" s="248"/>
      <c r="Q535" s="248"/>
      <c r="R535" s="248"/>
      <c r="S535" s="248"/>
      <c r="T535" s="249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0" t="s">
        <v>246</v>
      </c>
      <c r="AU535" s="250" t="s">
        <v>82</v>
      </c>
      <c r="AV535" s="14" t="s">
        <v>82</v>
      </c>
      <c r="AW535" s="14" t="s">
        <v>34</v>
      </c>
      <c r="AX535" s="14" t="s">
        <v>72</v>
      </c>
      <c r="AY535" s="250" t="s">
        <v>121</v>
      </c>
    </row>
    <row r="536" spans="1:51" s="15" customFormat="1" ht="12">
      <c r="A536" s="15"/>
      <c r="B536" s="251"/>
      <c r="C536" s="252"/>
      <c r="D536" s="218" t="s">
        <v>246</v>
      </c>
      <c r="E536" s="253" t="s">
        <v>28</v>
      </c>
      <c r="F536" s="254" t="s">
        <v>251</v>
      </c>
      <c r="G536" s="252"/>
      <c r="H536" s="255">
        <v>41.665</v>
      </c>
      <c r="I536" s="256"/>
      <c r="J536" s="252"/>
      <c r="K536" s="252"/>
      <c r="L536" s="257"/>
      <c r="M536" s="258"/>
      <c r="N536" s="259"/>
      <c r="O536" s="259"/>
      <c r="P536" s="259"/>
      <c r="Q536" s="259"/>
      <c r="R536" s="259"/>
      <c r="S536" s="259"/>
      <c r="T536" s="260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61" t="s">
        <v>246</v>
      </c>
      <c r="AU536" s="261" t="s">
        <v>82</v>
      </c>
      <c r="AV536" s="15" t="s">
        <v>150</v>
      </c>
      <c r="AW536" s="15" t="s">
        <v>34</v>
      </c>
      <c r="AX536" s="15" t="s">
        <v>80</v>
      </c>
      <c r="AY536" s="261" t="s">
        <v>121</v>
      </c>
    </row>
    <row r="537" spans="1:65" s="2" customFormat="1" ht="21.75" customHeight="1">
      <c r="A537" s="39"/>
      <c r="B537" s="40"/>
      <c r="C537" s="205" t="s">
        <v>824</v>
      </c>
      <c r="D537" s="205" t="s">
        <v>124</v>
      </c>
      <c r="E537" s="206" t="s">
        <v>825</v>
      </c>
      <c r="F537" s="207" t="s">
        <v>826</v>
      </c>
      <c r="G537" s="208" t="s">
        <v>313</v>
      </c>
      <c r="H537" s="209">
        <v>113.466</v>
      </c>
      <c r="I537" s="210"/>
      <c r="J537" s="211">
        <f>ROUND(I537*H537,2)</f>
        <v>0</v>
      </c>
      <c r="K537" s="207" t="s">
        <v>128</v>
      </c>
      <c r="L537" s="45"/>
      <c r="M537" s="212" t="s">
        <v>28</v>
      </c>
      <c r="N537" s="213" t="s">
        <v>43</v>
      </c>
      <c r="O537" s="85"/>
      <c r="P537" s="214">
        <f>O537*H537</f>
        <v>0</v>
      </c>
      <c r="Q537" s="214">
        <v>0</v>
      </c>
      <c r="R537" s="214">
        <f>Q537*H537</f>
        <v>0</v>
      </c>
      <c r="S537" s="214">
        <v>0</v>
      </c>
      <c r="T537" s="215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16" t="s">
        <v>150</v>
      </c>
      <c r="AT537" s="216" t="s">
        <v>124</v>
      </c>
      <c r="AU537" s="216" t="s">
        <v>82</v>
      </c>
      <c r="AY537" s="18" t="s">
        <v>121</v>
      </c>
      <c r="BE537" s="217">
        <f>IF(N537="základní",J537,0)</f>
        <v>0</v>
      </c>
      <c r="BF537" s="217">
        <f>IF(N537="snížená",J537,0)</f>
        <v>0</v>
      </c>
      <c r="BG537" s="217">
        <f>IF(N537="zákl. přenesená",J537,0)</f>
        <v>0</v>
      </c>
      <c r="BH537" s="217">
        <f>IF(N537="sníž. přenesená",J537,0)</f>
        <v>0</v>
      </c>
      <c r="BI537" s="217">
        <f>IF(N537="nulová",J537,0)</f>
        <v>0</v>
      </c>
      <c r="BJ537" s="18" t="s">
        <v>80</v>
      </c>
      <c r="BK537" s="217">
        <f>ROUND(I537*H537,2)</f>
        <v>0</v>
      </c>
      <c r="BL537" s="18" t="s">
        <v>150</v>
      </c>
      <c r="BM537" s="216" t="s">
        <v>827</v>
      </c>
    </row>
    <row r="538" spans="1:47" s="2" customFormat="1" ht="12">
      <c r="A538" s="39"/>
      <c r="B538" s="40"/>
      <c r="C538" s="41"/>
      <c r="D538" s="218" t="s">
        <v>131</v>
      </c>
      <c r="E538" s="41"/>
      <c r="F538" s="219" t="s">
        <v>828</v>
      </c>
      <c r="G538" s="41"/>
      <c r="H538" s="41"/>
      <c r="I538" s="220"/>
      <c r="J538" s="41"/>
      <c r="K538" s="41"/>
      <c r="L538" s="45"/>
      <c r="M538" s="221"/>
      <c r="N538" s="222"/>
      <c r="O538" s="85"/>
      <c r="P538" s="85"/>
      <c r="Q538" s="85"/>
      <c r="R538" s="85"/>
      <c r="S538" s="85"/>
      <c r="T538" s="86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T538" s="18" t="s">
        <v>131</v>
      </c>
      <c r="AU538" s="18" t="s">
        <v>82</v>
      </c>
    </row>
    <row r="539" spans="1:47" s="2" customFormat="1" ht="12">
      <c r="A539" s="39"/>
      <c r="B539" s="40"/>
      <c r="C539" s="41"/>
      <c r="D539" s="223" t="s">
        <v>133</v>
      </c>
      <c r="E539" s="41"/>
      <c r="F539" s="224" t="s">
        <v>829</v>
      </c>
      <c r="G539" s="41"/>
      <c r="H539" s="41"/>
      <c r="I539" s="220"/>
      <c r="J539" s="41"/>
      <c r="K539" s="41"/>
      <c r="L539" s="45"/>
      <c r="M539" s="221"/>
      <c r="N539" s="222"/>
      <c r="O539" s="85"/>
      <c r="P539" s="85"/>
      <c r="Q539" s="85"/>
      <c r="R539" s="85"/>
      <c r="S539" s="85"/>
      <c r="T539" s="86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T539" s="18" t="s">
        <v>133</v>
      </c>
      <c r="AU539" s="18" t="s">
        <v>82</v>
      </c>
    </row>
    <row r="540" spans="1:51" s="14" customFormat="1" ht="12">
      <c r="A540" s="14"/>
      <c r="B540" s="240"/>
      <c r="C540" s="241"/>
      <c r="D540" s="218" t="s">
        <v>246</v>
      </c>
      <c r="E540" s="242" t="s">
        <v>28</v>
      </c>
      <c r="F540" s="243" t="s">
        <v>830</v>
      </c>
      <c r="G540" s="241"/>
      <c r="H540" s="244">
        <v>113.466</v>
      </c>
      <c r="I540" s="245"/>
      <c r="J540" s="241"/>
      <c r="K540" s="241"/>
      <c r="L540" s="246"/>
      <c r="M540" s="247"/>
      <c r="N540" s="248"/>
      <c r="O540" s="248"/>
      <c r="P540" s="248"/>
      <c r="Q540" s="248"/>
      <c r="R540" s="248"/>
      <c r="S540" s="248"/>
      <c r="T540" s="249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50" t="s">
        <v>246</v>
      </c>
      <c r="AU540" s="250" t="s">
        <v>82</v>
      </c>
      <c r="AV540" s="14" t="s">
        <v>82</v>
      </c>
      <c r="AW540" s="14" t="s">
        <v>34</v>
      </c>
      <c r="AX540" s="14" t="s">
        <v>72</v>
      </c>
      <c r="AY540" s="250" t="s">
        <v>121</v>
      </c>
    </row>
    <row r="541" spans="1:51" s="15" customFormat="1" ht="12">
      <c r="A541" s="15"/>
      <c r="B541" s="251"/>
      <c r="C541" s="252"/>
      <c r="D541" s="218" t="s">
        <v>246</v>
      </c>
      <c r="E541" s="253" t="s">
        <v>28</v>
      </c>
      <c r="F541" s="254" t="s">
        <v>251</v>
      </c>
      <c r="G541" s="252"/>
      <c r="H541" s="255">
        <v>113.466</v>
      </c>
      <c r="I541" s="256"/>
      <c r="J541" s="252"/>
      <c r="K541" s="252"/>
      <c r="L541" s="257"/>
      <c r="M541" s="258"/>
      <c r="N541" s="259"/>
      <c r="O541" s="259"/>
      <c r="P541" s="259"/>
      <c r="Q541" s="259"/>
      <c r="R541" s="259"/>
      <c r="S541" s="259"/>
      <c r="T541" s="260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T541" s="261" t="s">
        <v>246</v>
      </c>
      <c r="AU541" s="261" t="s">
        <v>82</v>
      </c>
      <c r="AV541" s="15" t="s">
        <v>150</v>
      </c>
      <c r="AW541" s="15" t="s">
        <v>34</v>
      </c>
      <c r="AX541" s="15" t="s">
        <v>80</v>
      </c>
      <c r="AY541" s="261" t="s">
        <v>121</v>
      </c>
    </row>
    <row r="542" spans="1:65" s="2" customFormat="1" ht="16.5" customHeight="1">
      <c r="A542" s="39"/>
      <c r="B542" s="40"/>
      <c r="C542" s="205" t="s">
        <v>831</v>
      </c>
      <c r="D542" s="205" t="s">
        <v>124</v>
      </c>
      <c r="E542" s="206" t="s">
        <v>832</v>
      </c>
      <c r="F542" s="207" t="s">
        <v>312</v>
      </c>
      <c r="G542" s="208" t="s">
        <v>313</v>
      </c>
      <c r="H542" s="209">
        <v>143.476</v>
      </c>
      <c r="I542" s="210"/>
      <c r="J542" s="211">
        <f>ROUND(I542*H542,2)</f>
        <v>0</v>
      </c>
      <c r="K542" s="207" t="s">
        <v>128</v>
      </c>
      <c r="L542" s="45"/>
      <c r="M542" s="212" t="s">
        <v>28</v>
      </c>
      <c r="N542" s="213" t="s">
        <v>43</v>
      </c>
      <c r="O542" s="85"/>
      <c r="P542" s="214">
        <f>O542*H542</f>
        <v>0</v>
      </c>
      <c r="Q542" s="214">
        <v>0</v>
      </c>
      <c r="R542" s="214">
        <f>Q542*H542</f>
        <v>0</v>
      </c>
      <c r="S542" s="214">
        <v>0</v>
      </c>
      <c r="T542" s="215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16" t="s">
        <v>150</v>
      </c>
      <c r="AT542" s="216" t="s">
        <v>124</v>
      </c>
      <c r="AU542" s="216" t="s">
        <v>82</v>
      </c>
      <c r="AY542" s="18" t="s">
        <v>121</v>
      </c>
      <c r="BE542" s="217">
        <f>IF(N542="základní",J542,0)</f>
        <v>0</v>
      </c>
      <c r="BF542" s="217">
        <f>IF(N542="snížená",J542,0)</f>
        <v>0</v>
      </c>
      <c r="BG542" s="217">
        <f>IF(N542="zákl. přenesená",J542,0)</f>
        <v>0</v>
      </c>
      <c r="BH542" s="217">
        <f>IF(N542="sníž. přenesená",J542,0)</f>
        <v>0</v>
      </c>
      <c r="BI542" s="217">
        <f>IF(N542="nulová",J542,0)</f>
        <v>0</v>
      </c>
      <c r="BJ542" s="18" t="s">
        <v>80</v>
      </c>
      <c r="BK542" s="217">
        <f>ROUND(I542*H542,2)</f>
        <v>0</v>
      </c>
      <c r="BL542" s="18" t="s">
        <v>150</v>
      </c>
      <c r="BM542" s="216" t="s">
        <v>833</v>
      </c>
    </row>
    <row r="543" spans="1:47" s="2" customFormat="1" ht="12">
      <c r="A543" s="39"/>
      <c r="B543" s="40"/>
      <c r="C543" s="41"/>
      <c r="D543" s="218" t="s">
        <v>131</v>
      </c>
      <c r="E543" s="41"/>
      <c r="F543" s="219" t="s">
        <v>315</v>
      </c>
      <c r="G543" s="41"/>
      <c r="H543" s="41"/>
      <c r="I543" s="220"/>
      <c r="J543" s="41"/>
      <c r="K543" s="41"/>
      <c r="L543" s="45"/>
      <c r="M543" s="221"/>
      <c r="N543" s="222"/>
      <c r="O543" s="85"/>
      <c r="P543" s="85"/>
      <c r="Q543" s="85"/>
      <c r="R543" s="85"/>
      <c r="S543" s="85"/>
      <c r="T543" s="86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8" t="s">
        <v>131</v>
      </c>
      <c r="AU543" s="18" t="s">
        <v>82</v>
      </c>
    </row>
    <row r="544" spans="1:47" s="2" customFormat="1" ht="12">
      <c r="A544" s="39"/>
      <c r="B544" s="40"/>
      <c r="C544" s="41"/>
      <c r="D544" s="223" t="s">
        <v>133</v>
      </c>
      <c r="E544" s="41"/>
      <c r="F544" s="224" t="s">
        <v>834</v>
      </c>
      <c r="G544" s="41"/>
      <c r="H544" s="41"/>
      <c r="I544" s="220"/>
      <c r="J544" s="41"/>
      <c r="K544" s="41"/>
      <c r="L544" s="45"/>
      <c r="M544" s="221"/>
      <c r="N544" s="222"/>
      <c r="O544" s="85"/>
      <c r="P544" s="85"/>
      <c r="Q544" s="85"/>
      <c r="R544" s="85"/>
      <c r="S544" s="85"/>
      <c r="T544" s="86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T544" s="18" t="s">
        <v>133</v>
      </c>
      <c r="AU544" s="18" t="s">
        <v>82</v>
      </c>
    </row>
    <row r="545" spans="1:51" s="14" customFormat="1" ht="12">
      <c r="A545" s="14"/>
      <c r="B545" s="240"/>
      <c r="C545" s="241"/>
      <c r="D545" s="218" t="s">
        <v>246</v>
      </c>
      <c r="E545" s="242" t="s">
        <v>28</v>
      </c>
      <c r="F545" s="243" t="s">
        <v>835</v>
      </c>
      <c r="G545" s="241"/>
      <c r="H545" s="244">
        <v>143.476</v>
      </c>
      <c r="I545" s="245"/>
      <c r="J545" s="241"/>
      <c r="K545" s="241"/>
      <c r="L545" s="246"/>
      <c r="M545" s="247"/>
      <c r="N545" s="248"/>
      <c r="O545" s="248"/>
      <c r="P545" s="248"/>
      <c r="Q545" s="248"/>
      <c r="R545" s="248"/>
      <c r="S545" s="248"/>
      <c r="T545" s="249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0" t="s">
        <v>246</v>
      </c>
      <c r="AU545" s="250" t="s">
        <v>82</v>
      </c>
      <c r="AV545" s="14" t="s">
        <v>82</v>
      </c>
      <c r="AW545" s="14" t="s">
        <v>34</v>
      </c>
      <c r="AX545" s="14" t="s">
        <v>72</v>
      </c>
      <c r="AY545" s="250" t="s">
        <v>121</v>
      </c>
    </row>
    <row r="546" spans="1:51" s="15" customFormat="1" ht="12">
      <c r="A546" s="15"/>
      <c r="B546" s="251"/>
      <c r="C546" s="252"/>
      <c r="D546" s="218" t="s">
        <v>246</v>
      </c>
      <c r="E546" s="253" t="s">
        <v>28</v>
      </c>
      <c r="F546" s="254" t="s">
        <v>251</v>
      </c>
      <c r="G546" s="252"/>
      <c r="H546" s="255">
        <v>143.476</v>
      </c>
      <c r="I546" s="256"/>
      <c r="J546" s="252"/>
      <c r="K546" s="252"/>
      <c r="L546" s="257"/>
      <c r="M546" s="258"/>
      <c r="N546" s="259"/>
      <c r="O546" s="259"/>
      <c r="P546" s="259"/>
      <c r="Q546" s="259"/>
      <c r="R546" s="259"/>
      <c r="S546" s="259"/>
      <c r="T546" s="260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61" t="s">
        <v>246</v>
      </c>
      <c r="AU546" s="261" t="s">
        <v>82</v>
      </c>
      <c r="AV546" s="15" t="s">
        <v>150</v>
      </c>
      <c r="AW546" s="15" t="s">
        <v>34</v>
      </c>
      <c r="AX546" s="15" t="s">
        <v>80</v>
      </c>
      <c r="AY546" s="261" t="s">
        <v>121</v>
      </c>
    </row>
    <row r="547" spans="1:63" s="12" customFormat="1" ht="22.8" customHeight="1">
      <c r="A547" s="12"/>
      <c r="B547" s="189"/>
      <c r="C547" s="190"/>
      <c r="D547" s="191" t="s">
        <v>71</v>
      </c>
      <c r="E547" s="203" t="s">
        <v>836</v>
      </c>
      <c r="F547" s="203" t="s">
        <v>837</v>
      </c>
      <c r="G547" s="190"/>
      <c r="H547" s="190"/>
      <c r="I547" s="193"/>
      <c r="J547" s="204">
        <f>BK547</f>
        <v>0</v>
      </c>
      <c r="K547" s="190"/>
      <c r="L547" s="195"/>
      <c r="M547" s="196"/>
      <c r="N547" s="197"/>
      <c r="O547" s="197"/>
      <c r="P547" s="198">
        <f>SUM(P548:P550)</f>
        <v>0</v>
      </c>
      <c r="Q547" s="197"/>
      <c r="R547" s="198">
        <f>SUM(R548:R550)</f>
        <v>0</v>
      </c>
      <c r="S547" s="197"/>
      <c r="T547" s="199">
        <f>SUM(T548:T550)</f>
        <v>0</v>
      </c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R547" s="200" t="s">
        <v>80</v>
      </c>
      <c r="AT547" s="201" t="s">
        <v>71</v>
      </c>
      <c r="AU547" s="201" t="s">
        <v>80</v>
      </c>
      <c r="AY547" s="200" t="s">
        <v>121</v>
      </c>
      <c r="BK547" s="202">
        <f>SUM(BK548:BK550)</f>
        <v>0</v>
      </c>
    </row>
    <row r="548" spans="1:65" s="2" customFormat="1" ht="21.75" customHeight="1">
      <c r="A548" s="39"/>
      <c r="B548" s="40"/>
      <c r="C548" s="205" t="s">
        <v>838</v>
      </c>
      <c r="D548" s="205" t="s">
        <v>124</v>
      </c>
      <c r="E548" s="206" t="s">
        <v>839</v>
      </c>
      <c r="F548" s="207" t="s">
        <v>840</v>
      </c>
      <c r="G548" s="208" t="s">
        <v>313</v>
      </c>
      <c r="H548" s="209">
        <v>408.568</v>
      </c>
      <c r="I548" s="210"/>
      <c r="J548" s="211">
        <f>ROUND(I548*H548,2)</f>
        <v>0</v>
      </c>
      <c r="K548" s="207" t="s">
        <v>128</v>
      </c>
      <c r="L548" s="45"/>
      <c r="M548" s="212" t="s">
        <v>28</v>
      </c>
      <c r="N548" s="213" t="s">
        <v>43</v>
      </c>
      <c r="O548" s="85"/>
      <c r="P548" s="214">
        <f>O548*H548</f>
        <v>0</v>
      </c>
      <c r="Q548" s="214">
        <v>0</v>
      </c>
      <c r="R548" s="214">
        <f>Q548*H548</f>
        <v>0</v>
      </c>
      <c r="S548" s="214">
        <v>0</v>
      </c>
      <c r="T548" s="215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16" t="s">
        <v>150</v>
      </c>
      <c r="AT548" s="216" t="s">
        <v>124</v>
      </c>
      <c r="AU548" s="216" t="s">
        <v>82</v>
      </c>
      <c r="AY548" s="18" t="s">
        <v>121</v>
      </c>
      <c r="BE548" s="217">
        <f>IF(N548="základní",J548,0)</f>
        <v>0</v>
      </c>
      <c r="BF548" s="217">
        <f>IF(N548="snížená",J548,0)</f>
        <v>0</v>
      </c>
      <c r="BG548" s="217">
        <f>IF(N548="zákl. přenesená",J548,0)</f>
        <v>0</v>
      </c>
      <c r="BH548" s="217">
        <f>IF(N548="sníž. přenesená",J548,0)</f>
        <v>0</v>
      </c>
      <c r="BI548" s="217">
        <f>IF(N548="nulová",J548,0)</f>
        <v>0</v>
      </c>
      <c r="BJ548" s="18" t="s">
        <v>80</v>
      </c>
      <c r="BK548" s="217">
        <f>ROUND(I548*H548,2)</f>
        <v>0</v>
      </c>
      <c r="BL548" s="18" t="s">
        <v>150</v>
      </c>
      <c r="BM548" s="216" t="s">
        <v>841</v>
      </c>
    </row>
    <row r="549" spans="1:47" s="2" customFormat="1" ht="12">
      <c r="A549" s="39"/>
      <c r="B549" s="40"/>
      <c r="C549" s="41"/>
      <c r="D549" s="218" t="s">
        <v>131</v>
      </c>
      <c r="E549" s="41"/>
      <c r="F549" s="219" t="s">
        <v>842</v>
      </c>
      <c r="G549" s="41"/>
      <c r="H549" s="41"/>
      <c r="I549" s="220"/>
      <c r="J549" s="41"/>
      <c r="K549" s="41"/>
      <c r="L549" s="45"/>
      <c r="M549" s="221"/>
      <c r="N549" s="222"/>
      <c r="O549" s="85"/>
      <c r="P549" s="85"/>
      <c r="Q549" s="85"/>
      <c r="R549" s="85"/>
      <c r="S549" s="85"/>
      <c r="T549" s="86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T549" s="18" t="s">
        <v>131</v>
      </c>
      <c r="AU549" s="18" t="s">
        <v>82</v>
      </c>
    </row>
    <row r="550" spans="1:47" s="2" customFormat="1" ht="12">
      <c r="A550" s="39"/>
      <c r="B550" s="40"/>
      <c r="C550" s="41"/>
      <c r="D550" s="223" t="s">
        <v>133</v>
      </c>
      <c r="E550" s="41"/>
      <c r="F550" s="224" t="s">
        <v>843</v>
      </c>
      <c r="G550" s="41"/>
      <c r="H550" s="41"/>
      <c r="I550" s="220"/>
      <c r="J550" s="41"/>
      <c r="K550" s="41"/>
      <c r="L550" s="45"/>
      <c r="M550" s="221"/>
      <c r="N550" s="222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133</v>
      </c>
      <c r="AU550" s="18" t="s">
        <v>82</v>
      </c>
    </row>
    <row r="551" spans="1:63" s="12" customFormat="1" ht="22.8" customHeight="1">
      <c r="A551" s="12"/>
      <c r="B551" s="189"/>
      <c r="C551" s="190"/>
      <c r="D551" s="191" t="s">
        <v>71</v>
      </c>
      <c r="E551" s="203" t="s">
        <v>844</v>
      </c>
      <c r="F551" s="203" t="s">
        <v>845</v>
      </c>
      <c r="G551" s="190"/>
      <c r="H551" s="190"/>
      <c r="I551" s="193"/>
      <c r="J551" s="204">
        <f>BK551</f>
        <v>0</v>
      </c>
      <c r="K551" s="190"/>
      <c r="L551" s="195"/>
      <c r="M551" s="196"/>
      <c r="N551" s="197"/>
      <c r="O551" s="197"/>
      <c r="P551" s="198">
        <f>SUM(P552:P580)</f>
        <v>0</v>
      </c>
      <c r="Q551" s="197"/>
      <c r="R551" s="198">
        <f>SUM(R552:R580)</f>
        <v>266.75866080000003</v>
      </c>
      <c r="S551" s="197"/>
      <c r="T551" s="199">
        <f>SUM(T552:T580)</f>
        <v>0</v>
      </c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R551" s="200" t="s">
        <v>80</v>
      </c>
      <c r="AT551" s="201" t="s">
        <v>71</v>
      </c>
      <c r="AU551" s="201" t="s">
        <v>80</v>
      </c>
      <c r="AY551" s="200" t="s">
        <v>121</v>
      </c>
      <c r="BK551" s="202">
        <f>SUM(BK552:BK580)</f>
        <v>0</v>
      </c>
    </row>
    <row r="552" spans="1:65" s="2" customFormat="1" ht="21.75" customHeight="1">
      <c r="A552" s="39"/>
      <c r="B552" s="40"/>
      <c r="C552" s="205" t="s">
        <v>846</v>
      </c>
      <c r="D552" s="205" t="s">
        <v>124</v>
      </c>
      <c r="E552" s="206" t="s">
        <v>847</v>
      </c>
      <c r="F552" s="207" t="s">
        <v>848</v>
      </c>
      <c r="G552" s="208" t="s">
        <v>267</v>
      </c>
      <c r="H552" s="209">
        <v>123.45</v>
      </c>
      <c r="I552" s="210"/>
      <c r="J552" s="211">
        <f>ROUND(I552*H552,2)</f>
        <v>0</v>
      </c>
      <c r="K552" s="207" t="s">
        <v>128</v>
      </c>
      <c r="L552" s="45"/>
      <c r="M552" s="212" t="s">
        <v>28</v>
      </c>
      <c r="N552" s="213" t="s">
        <v>43</v>
      </c>
      <c r="O552" s="85"/>
      <c r="P552" s="214">
        <f>O552*H552</f>
        <v>0</v>
      </c>
      <c r="Q552" s="214">
        <v>0</v>
      </c>
      <c r="R552" s="214">
        <f>Q552*H552</f>
        <v>0</v>
      </c>
      <c r="S552" s="214">
        <v>0</v>
      </c>
      <c r="T552" s="215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16" t="s">
        <v>150</v>
      </c>
      <c r="AT552" s="216" t="s">
        <v>124</v>
      </c>
      <c r="AU552" s="216" t="s">
        <v>82</v>
      </c>
      <c r="AY552" s="18" t="s">
        <v>121</v>
      </c>
      <c r="BE552" s="217">
        <f>IF(N552="základní",J552,0)</f>
        <v>0</v>
      </c>
      <c r="BF552" s="217">
        <f>IF(N552="snížená",J552,0)</f>
        <v>0</v>
      </c>
      <c r="BG552" s="217">
        <f>IF(N552="zákl. přenesená",J552,0)</f>
        <v>0</v>
      </c>
      <c r="BH552" s="217">
        <f>IF(N552="sníž. přenesená",J552,0)</f>
        <v>0</v>
      </c>
      <c r="BI552" s="217">
        <f>IF(N552="nulová",J552,0)</f>
        <v>0</v>
      </c>
      <c r="BJ552" s="18" t="s">
        <v>80</v>
      </c>
      <c r="BK552" s="217">
        <f>ROUND(I552*H552,2)</f>
        <v>0</v>
      </c>
      <c r="BL552" s="18" t="s">
        <v>150</v>
      </c>
      <c r="BM552" s="216" t="s">
        <v>849</v>
      </c>
    </row>
    <row r="553" spans="1:47" s="2" customFormat="1" ht="12">
      <c r="A553" s="39"/>
      <c r="B553" s="40"/>
      <c r="C553" s="41"/>
      <c r="D553" s="218" t="s">
        <v>131</v>
      </c>
      <c r="E553" s="41"/>
      <c r="F553" s="219" t="s">
        <v>850</v>
      </c>
      <c r="G553" s="41"/>
      <c r="H553" s="41"/>
      <c r="I553" s="220"/>
      <c r="J553" s="41"/>
      <c r="K553" s="41"/>
      <c r="L553" s="45"/>
      <c r="M553" s="221"/>
      <c r="N553" s="222"/>
      <c r="O553" s="85"/>
      <c r="P553" s="85"/>
      <c r="Q553" s="85"/>
      <c r="R553" s="85"/>
      <c r="S553" s="85"/>
      <c r="T553" s="86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131</v>
      </c>
      <c r="AU553" s="18" t="s">
        <v>82</v>
      </c>
    </row>
    <row r="554" spans="1:47" s="2" customFormat="1" ht="12">
      <c r="A554" s="39"/>
      <c r="B554" s="40"/>
      <c r="C554" s="41"/>
      <c r="D554" s="223" t="s">
        <v>133</v>
      </c>
      <c r="E554" s="41"/>
      <c r="F554" s="224" t="s">
        <v>851</v>
      </c>
      <c r="G554" s="41"/>
      <c r="H554" s="41"/>
      <c r="I554" s="220"/>
      <c r="J554" s="41"/>
      <c r="K554" s="41"/>
      <c r="L554" s="45"/>
      <c r="M554" s="221"/>
      <c r="N554" s="222"/>
      <c r="O554" s="85"/>
      <c r="P554" s="85"/>
      <c r="Q554" s="85"/>
      <c r="R554" s="85"/>
      <c r="S554" s="85"/>
      <c r="T554" s="86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133</v>
      </c>
      <c r="AU554" s="18" t="s">
        <v>82</v>
      </c>
    </row>
    <row r="555" spans="1:51" s="14" customFormat="1" ht="12">
      <c r="A555" s="14"/>
      <c r="B555" s="240"/>
      <c r="C555" s="241"/>
      <c r="D555" s="218" t="s">
        <v>246</v>
      </c>
      <c r="E555" s="242" t="s">
        <v>28</v>
      </c>
      <c r="F555" s="243" t="s">
        <v>852</v>
      </c>
      <c r="G555" s="241"/>
      <c r="H555" s="244">
        <v>123.45</v>
      </c>
      <c r="I555" s="245"/>
      <c r="J555" s="241"/>
      <c r="K555" s="241"/>
      <c r="L555" s="246"/>
      <c r="M555" s="247"/>
      <c r="N555" s="248"/>
      <c r="O555" s="248"/>
      <c r="P555" s="248"/>
      <c r="Q555" s="248"/>
      <c r="R555" s="248"/>
      <c r="S555" s="248"/>
      <c r="T555" s="249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0" t="s">
        <v>246</v>
      </c>
      <c r="AU555" s="250" t="s">
        <v>82</v>
      </c>
      <c r="AV555" s="14" t="s">
        <v>82</v>
      </c>
      <c r="AW555" s="14" t="s">
        <v>34</v>
      </c>
      <c r="AX555" s="14" t="s">
        <v>72</v>
      </c>
      <c r="AY555" s="250" t="s">
        <v>121</v>
      </c>
    </row>
    <row r="556" spans="1:51" s="15" customFormat="1" ht="12">
      <c r="A556" s="15"/>
      <c r="B556" s="251"/>
      <c r="C556" s="252"/>
      <c r="D556" s="218" t="s">
        <v>246</v>
      </c>
      <c r="E556" s="253" t="s">
        <v>28</v>
      </c>
      <c r="F556" s="254" t="s">
        <v>251</v>
      </c>
      <c r="G556" s="252"/>
      <c r="H556" s="255">
        <v>123.45</v>
      </c>
      <c r="I556" s="256"/>
      <c r="J556" s="252"/>
      <c r="K556" s="252"/>
      <c r="L556" s="257"/>
      <c r="M556" s="258"/>
      <c r="N556" s="259"/>
      <c r="O556" s="259"/>
      <c r="P556" s="259"/>
      <c r="Q556" s="259"/>
      <c r="R556" s="259"/>
      <c r="S556" s="259"/>
      <c r="T556" s="260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61" t="s">
        <v>246</v>
      </c>
      <c r="AU556" s="261" t="s">
        <v>82</v>
      </c>
      <c r="AV556" s="15" t="s">
        <v>150</v>
      </c>
      <c r="AW556" s="15" t="s">
        <v>34</v>
      </c>
      <c r="AX556" s="15" t="s">
        <v>80</v>
      </c>
      <c r="AY556" s="261" t="s">
        <v>121</v>
      </c>
    </row>
    <row r="557" spans="1:65" s="2" customFormat="1" ht="21.75" customHeight="1">
      <c r="A557" s="39"/>
      <c r="B557" s="40"/>
      <c r="C557" s="205" t="s">
        <v>853</v>
      </c>
      <c r="D557" s="205" t="s">
        <v>124</v>
      </c>
      <c r="E557" s="206" t="s">
        <v>289</v>
      </c>
      <c r="F557" s="207" t="s">
        <v>290</v>
      </c>
      <c r="G557" s="208" t="s">
        <v>267</v>
      </c>
      <c r="H557" s="209">
        <v>123.45</v>
      </c>
      <c r="I557" s="210"/>
      <c r="J557" s="211">
        <f>ROUND(I557*H557,2)</f>
        <v>0</v>
      </c>
      <c r="K557" s="207" t="s">
        <v>128</v>
      </c>
      <c r="L557" s="45"/>
      <c r="M557" s="212" t="s">
        <v>28</v>
      </c>
      <c r="N557" s="213" t="s">
        <v>43</v>
      </c>
      <c r="O557" s="85"/>
      <c r="P557" s="214">
        <f>O557*H557</f>
        <v>0</v>
      </c>
      <c r="Q557" s="214">
        <v>0</v>
      </c>
      <c r="R557" s="214">
        <f>Q557*H557</f>
        <v>0</v>
      </c>
      <c r="S557" s="214">
        <v>0</v>
      </c>
      <c r="T557" s="215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16" t="s">
        <v>150</v>
      </c>
      <c r="AT557" s="216" t="s">
        <v>124</v>
      </c>
      <c r="AU557" s="216" t="s">
        <v>82</v>
      </c>
      <c r="AY557" s="18" t="s">
        <v>121</v>
      </c>
      <c r="BE557" s="217">
        <f>IF(N557="základní",J557,0)</f>
        <v>0</v>
      </c>
      <c r="BF557" s="217">
        <f>IF(N557="snížená",J557,0)</f>
        <v>0</v>
      </c>
      <c r="BG557" s="217">
        <f>IF(N557="zákl. přenesená",J557,0)</f>
        <v>0</v>
      </c>
      <c r="BH557" s="217">
        <f>IF(N557="sníž. přenesená",J557,0)</f>
        <v>0</v>
      </c>
      <c r="BI557" s="217">
        <f>IF(N557="nulová",J557,0)</f>
        <v>0</v>
      </c>
      <c r="BJ557" s="18" t="s">
        <v>80</v>
      </c>
      <c r="BK557" s="217">
        <f>ROUND(I557*H557,2)</f>
        <v>0</v>
      </c>
      <c r="BL557" s="18" t="s">
        <v>150</v>
      </c>
      <c r="BM557" s="216" t="s">
        <v>854</v>
      </c>
    </row>
    <row r="558" spans="1:47" s="2" customFormat="1" ht="12">
      <c r="A558" s="39"/>
      <c r="B558" s="40"/>
      <c r="C558" s="41"/>
      <c r="D558" s="218" t="s">
        <v>131</v>
      </c>
      <c r="E558" s="41"/>
      <c r="F558" s="219" t="s">
        <v>292</v>
      </c>
      <c r="G558" s="41"/>
      <c r="H558" s="41"/>
      <c r="I558" s="220"/>
      <c r="J558" s="41"/>
      <c r="K558" s="41"/>
      <c r="L558" s="45"/>
      <c r="M558" s="221"/>
      <c r="N558" s="222"/>
      <c r="O558" s="85"/>
      <c r="P558" s="85"/>
      <c r="Q558" s="85"/>
      <c r="R558" s="85"/>
      <c r="S558" s="85"/>
      <c r="T558" s="86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131</v>
      </c>
      <c r="AU558" s="18" t="s">
        <v>82</v>
      </c>
    </row>
    <row r="559" spans="1:47" s="2" customFormat="1" ht="12">
      <c r="A559" s="39"/>
      <c r="B559" s="40"/>
      <c r="C559" s="41"/>
      <c r="D559" s="223" t="s">
        <v>133</v>
      </c>
      <c r="E559" s="41"/>
      <c r="F559" s="224" t="s">
        <v>293</v>
      </c>
      <c r="G559" s="41"/>
      <c r="H559" s="41"/>
      <c r="I559" s="220"/>
      <c r="J559" s="41"/>
      <c r="K559" s="41"/>
      <c r="L559" s="45"/>
      <c r="M559" s="221"/>
      <c r="N559" s="222"/>
      <c r="O559" s="85"/>
      <c r="P559" s="85"/>
      <c r="Q559" s="85"/>
      <c r="R559" s="85"/>
      <c r="S559" s="85"/>
      <c r="T559" s="86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8" t="s">
        <v>133</v>
      </c>
      <c r="AU559" s="18" t="s">
        <v>82</v>
      </c>
    </row>
    <row r="560" spans="1:47" s="2" customFormat="1" ht="12">
      <c r="A560" s="39"/>
      <c r="B560" s="40"/>
      <c r="C560" s="41"/>
      <c r="D560" s="218" t="s">
        <v>135</v>
      </c>
      <c r="E560" s="41"/>
      <c r="F560" s="225" t="s">
        <v>855</v>
      </c>
      <c r="G560" s="41"/>
      <c r="H560" s="41"/>
      <c r="I560" s="220"/>
      <c r="J560" s="41"/>
      <c r="K560" s="41"/>
      <c r="L560" s="45"/>
      <c r="M560" s="221"/>
      <c r="N560" s="222"/>
      <c r="O560" s="85"/>
      <c r="P560" s="85"/>
      <c r="Q560" s="85"/>
      <c r="R560" s="85"/>
      <c r="S560" s="85"/>
      <c r="T560" s="86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135</v>
      </c>
      <c r="AU560" s="18" t="s">
        <v>82</v>
      </c>
    </row>
    <row r="561" spans="1:65" s="2" customFormat="1" ht="24.15" customHeight="1">
      <c r="A561" s="39"/>
      <c r="B561" s="40"/>
      <c r="C561" s="205" t="s">
        <v>856</v>
      </c>
      <c r="D561" s="205" t="s">
        <v>124</v>
      </c>
      <c r="E561" s="206" t="s">
        <v>296</v>
      </c>
      <c r="F561" s="207" t="s">
        <v>297</v>
      </c>
      <c r="G561" s="208" t="s">
        <v>267</v>
      </c>
      <c r="H561" s="209">
        <v>123.45</v>
      </c>
      <c r="I561" s="210"/>
      <c r="J561" s="211">
        <f>ROUND(I561*H561,2)</f>
        <v>0</v>
      </c>
      <c r="K561" s="207" t="s">
        <v>128</v>
      </c>
      <c r="L561" s="45"/>
      <c r="M561" s="212" t="s">
        <v>28</v>
      </c>
      <c r="N561" s="213" t="s">
        <v>43</v>
      </c>
      <c r="O561" s="85"/>
      <c r="P561" s="214">
        <f>O561*H561</f>
        <v>0</v>
      </c>
      <c r="Q561" s="214">
        <v>0</v>
      </c>
      <c r="R561" s="214">
        <f>Q561*H561</f>
        <v>0</v>
      </c>
      <c r="S561" s="214">
        <v>0</v>
      </c>
      <c r="T561" s="215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16" t="s">
        <v>150</v>
      </c>
      <c r="AT561" s="216" t="s">
        <v>124</v>
      </c>
      <c r="AU561" s="216" t="s">
        <v>82</v>
      </c>
      <c r="AY561" s="18" t="s">
        <v>121</v>
      </c>
      <c r="BE561" s="217">
        <f>IF(N561="základní",J561,0)</f>
        <v>0</v>
      </c>
      <c r="BF561" s="217">
        <f>IF(N561="snížená",J561,0)</f>
        <v>0</v>
      </c>
      <c r="BG561" s="217">
        <f>IF(N561="zákl. přenesená",J561,0)</f>
        <v>0</v>
      </c>
      <c r="BH561" s="217">
        <f>IF(N561="sníž. přenesená",J561,0)</f>
        <v>0</v>
      </c>
      <c r="BI561" s="217">
        <f>IF(N561="nulová",J561,0)</f>
        <v>0</v>
      </c>
      <c r="BJ561" s="18" t="s">
        <v>80</v>
      </c>
      <c r="BK561" s="217">
        <f>ROUND(I561*H561,2)</f>
        <v>0</v>
      </c>
      <c r="BL561" s="18" t="s">
        <v>150</v>
      </c>
      <c r="BM561" s="216" t="s">
        <v>857</v>
      </c>
    </row>
    <row r="562" spans="1:47" s="2" customFormat="1" ht="12">
      <c r="A562" s="39"/>
      <c r="B562" s="40"/>
      <c r="C562" s="41"/>
      <c r="D562" s="218" t="s">
        <v>131</v>
      </c>
      <c r="E562" s="41"/>
      <c r="F562" s="219" t="s">
        <v>299</v>
      </c>
      <c r="G562" s="41"/>
      <c r="H562" s="41"/>
      <c r="I562" s="220"/>
      <c r="J562" s="41"/>
      <c r="K562" s="41"/>
      <c r="L562" s="45"/>
      <c r="M562" s="221"/>
      <c r="N562" s="222"/>
      <c r="O562" s="85"/>
      <c r="P562" s="85"/>
      <c r="Q562" s="85"/>
      <c r="R562" s="85"/>
      <c r="S562" s="85"/>
      <c r="T562" s="86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131</v>
      </c>
      <c r="AU562" s="18" t="s">
        <v>82</v>
      </c>
    </row>
    <row r="563" spans="1:47" s="2" customFormat="1" ht="12">
      <c r="A563" s="39"/>
      <c r="B563" s="40"/>
      <c r="C563" s="41"/>
      <c r="D563" s="223" t="s">
        <v>133</v>
      </c>
      <c r="E563" s="41"/>
      <c r="F563" s="224" t="s">
        <v>300</v>
      </c>
      <c r="G563" s="41"/>
      <c r="H563" s="41"/>
      <c r="I563" s="220"/>
      <c r="J563" s="41"/>
      <c r="K563" s="41"/>
      <c r="L563" s="45"/>
      <c r="M563" s="221"/>
      <c r="N563" s="222"/>
      <c r="O563" s="85"/>
      <c r="P563" s="85"/>
      <c r="Q563" s="85"/>
      <c r="R563" s="85"/>
      <c r="S563" s="85"/>
      <c r="T563" s="86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133</v>
      </c>
      <c r="AU563" s="18" t="s">
        <v>82</v>
      </c>
    </row>
    <row r="564" spans="1:47" s="2" customFormat="1" ht="12">
      <c r="A564" s="39"/>
      <c r="B564" s="40"/>
      <c r="C564" s="41"/>
      <c r="D564" s="218" t="s">
        <v>135</v>
      </c>
      <c r="E564" s="41"/>
      <c r="F564" s="225" t="s">
        <v>858</v>
      </c>
      <c r="G564" s="41"/>
      <c r="H564" s="41"/>
      <c r="I564" s="220"/>
      <c r="J564" s="41"/>
      <c r="K564" s="41"/>
      <c r="L564" s="45"/>
      <c r="M564" s="221"/>
      <c r="N564" s="222"/>
      <c r="O564" s="85"/>
      <c r="P564" s="85"/>
      <c r="Q564" s="85"/>
      <c r="R564" s="85"/>
      <c r="S564" s="85"/>
      <c r="T564" s="86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135</v>
      </c>
      <c r="AU564" s="18" t="s">
        <v>82</v>
      </c>
    </row>
    <row r="565" spans="1:51" s="14" customFormat="1" ht="12">
      <c r="A565" s="14"/>
      <c r="B565" s="240"/>
      <c r="C565" s="241"/>
      <c r="D565" s="218" t="s">
        <v>246</v>
      </c>
      <c r="E565" s="242" t="s">
        <v>28</v>
      </c>
      <c r="F565" s="243" t="s">
        <v>859</v>
      </c>
      <c r="G565" s="241"/>
      <c r="H565" s="244">
        <v>123.45</v>
      </c>
      <c r="I565" s="245"/>
      <c r="J565" s="241"/>
      <c r="K565" s="241"/>
      <c r="L565" s="246"/>
      <c r="M565" s="247"/>
      <c r="N565" s="248"/>
      <c r="O565" s="248"/>
      <c r="P565" s="248"/>
      <c r="Q565" s="248"/>
      <c r="R565" s="248"/>
      <c r="S565" s="248"/>
      <c r="T565" s="249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0" t="s">
        <v>246</v>
      </c>
      <c r="AU565" s="250" t="s">
        <v>82</v>
      </c>
      <c r="AV565" s="14" t="s">
        <v>82</v>
      </c>
      <c r="AW565" s="14" t="s">
        <v>34</v>
      </c>
      <c r="AX565" s="14" t="s">
        <v>72</v>
      </c>
      <c r="AY565" s="250" t="s">
        <v>121</v>
      </c>
    </row>
    <row r="566" spans="1:51" s="15" customFormat="1" ht="12">
      <c r="A566" s="15"/>
      <c r="B566" s="251"/>
      <c r="C566" s="252"/>
      <c r="D566" s="218" t="s">
        <v>246</v>
      </c>
      <c r="E566" s="253" t="s">
        <v>28</v>
      </c>
      <c r="F566" s="254" t="s">
        <v>251</v>
      </c>
      <c r="G566" s="252"/>
      <c r="H566" s="255">
        <v>123.45</v>
      </c>
      <c r="I566" s="256"/>
      <c r="J566" s="252"/>
      <c r="K566" s="252"/>
      <c r="L566" s="257"/>
      <c r="M566" s="258"/>
      <c r="N566" s="259"/>
      <c r="O566" s="259"/>
      <c r="P566" s="259"/>
      <c r="Q566" s="259"/>
      <c r="R566" s="259"/>
      <c r="S566" s="259"/>
      <c r="T566" s="260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61" t="s">
        <v>246</v>
      </c>
      <c r="AU566" s="261" t="s">
        <v>82</v>
      </c>
      <c r="AV566" s="15" t="s">
        <v>150</v>
      </c>
      <c r="AW566" s="15" t="s">
        <v>34</v>
      </c>
      <c r="AX566" s="15" t="s">
        <v>80</v>
      </c>
      <c r="AY566" s="261" t="s">
        <v>121</v>
      </c>
    </row>
    <row r="567" spans="1:65" s="2" customFormat="1" ht="16.5" customHeight="1">
      <c r="A567" s="39"/>
      <c r="B567" s="40"/>
      <c r="C567" s="205" t="s">
        <v>860</v>
      </c>
      <c r="D567" s="205" t="s">
        <v>124</v>
      </c>
      <c r="E567" s="206" t="s">
        <v>326</v>
      </c>
      <c r="F567" s="207" t="s">
        <v>327</v>
      </c>
      <c r="G567" s="208" t="s">
        <v>196</v>
      </c>
      <c r="H567" s="209">
        <v>246.9</v>
      </c>
      <c r="I567" s="210"/>
      <c r="J567" s="211">
        <f>ROUND(I567*H567,2)</f>
        <v>0</v>
      </c>
      <c r="K567" s="207" t="s">
        <v>128</v>
      </c>
      <c r="L567" s="45"/>
      <c r="M567" s="212" t="s">
        <v>28</v>
      </c>
      <c r="N567" s="213" t="s">
        <v>43</v>
      </c>
      <c r="O567" s="85"/>
      <c r="P567" s="214">
        <f>O567*H567</f>
        <v>0</v>
      </c>
      <c r="Q567" s="214">
        <v>0</v>
      </c>
      <c r="R567" s="214">
        <f>Q567*H567</f>
        <v>0</v>
      </c>
      <c r="S567" s="214">
        <v>0</v>
      </c>
      <c r="T567" s="215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16" t="s">
        <v>150</v>
      </c>
      <c r="AT567" s="216" t="s">
        <v>124</v>
      </c>
      <c r="AU567" s="216" t="s">
        <v>82</v>
      </c>
      <c r="AY567" s="18" t="s">
        <v>121</v>
      </c>
      <c r="BE567" s="217">
        <f>IF(N567="základní",J567,0)</f>
        <v>0</v>
      </c>
      <c r="BF567" s="217">
        <f>IF(N567="snížená",J567,0)</f>
        <v>0</v>
      </c>
      <c r="BG567" s="217">
        <f>IF(N567="zákl. přenesená",J567,0)</f>
        <v>0</v>
      </c>
      <c r="BH567" s="217">
        <f>IF(N567="sníž. přenesená",J567,0)</f>
        <v>0</v>
      </c>
      <c r="BI567" s="217">
        <f>IF(N567="nulová",J567,0)</f>
        <v>0</v>
      </c>
      <c r="BJ567" s="18" t="s">
        <v>80</v>
      </c>
      <c r="BK567" s="217">
        <f>ROUND(I567*H567,2)</f>
        <v>0</v>
      </c>
      <c r="BL567" s="18" t="s">
        <v>150</v>
      </c>
      <c r="BM567" s="216" t="s">
        <v>861</v>
      </c>
    </row>
    <row r="568" spans="1:47" s="2" customFormat="1" ht="12">
      <c r="A568" s="39"/>
      <c r="B568" s="40"/>
      <c r="C568" s="41"/>
      <c r="D568" s="218" t="s">
        <v>131</v>
      </c>
      <c r="E568" s="41"/>
      <c r="F568" s="219" t="s">
        <v>329</v>
      </c>
      <c r="G568" s="41"/>
      <c r="H568" s="41"/>
      <c r="I568" s="220"/>
      <c r="J568" s="41"/>
      <c r="K568" s="41"/>
      <c r="L568" s="45"/>
      <c r="M568" s="221"/>
      <c r="N568" s="222"/>
      <c r="O568" s="85"/>
      <c r="P568" s="85"/>
      <c r="Q568" s="85"/>
      <c r="R568" s="85"/>
      <c r="S568" s="85"/>
      <c r="T568" s="86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131</v>
      </c>
      <c r="AU568" s="18" t="s">
        <v>82</v>
      </c>
    </row>
    <row r="569" spans="1:47" s="2" customFormat="1" ht="12">
      <c r="A569" s="39"/>
      <c r="B569" s="40"/>
      <c r="C569" s="41"/>
      <c r="D569" s="223" t="s">
        <v>133</v>
      </c>
      <c r="E569" s="41"/>
      <c r="F569" s="224" t="s">
        <v>330</v>
      </c>
      <c r="G569" s="41"/>
      <c r="H569" s="41"/>
      <c r="I569" s="220"/>
      <c r="J569" s="41"/>
      <c r="K569" s="41"/>
      <c r="L569" s="45"/>
      <c r="M569" s="221"/>
      <c r="N569" s="222"/>
      <c r="O569" s="85"/>
      <c r="P569" s="85"/>
      <c r="Q569" s="85"/>
      <c r="R569" s="85"/>
      <c r="S569" s="85"/>
      <c r="T569" s="86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133</v>
      </c>
      <c r="AU569" s="18" t="s">
        <v>82</v>
      </c>
    </row>
    <row r="570" spans="1:47" s="2" customFormat="1" ht="12">
      <c r="A570" s="39"/>
      <c r="B570" s="40"/>
      <c r="C570" s="41"/>
      <c r="D570" s="218" t="s">
        <v>135</v>
      </c>
      <c r="E570" s="41"/>
      <c r="F570" s="225" t="s">
        <v>331</v>
      </c>
      <c r="G570" s="41"/>
      <c r="H570" s="41"/>
      <c r="I570" s="220"/>
      <c r="J570" s="41"/>
      <c r="K570" s="41"/>
      <c r="L570" s="45"/>
      <c r="M570" s="221"/>
      <c r="N570" s="222"/>
      <c r="O570" s="85"/>
      <c r="P570" s="85"/>
      <c r="Q570" s="85"/>
      <c r="R570" s="85"/>
      <c r="S570" s="85"/>
      <c r="T570" s="86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T570" s="18" t="s">
        <v>135</v>
      </c>
      <c r="AU570" s="18" t="s">
        <v>82</v>
      </c>
    </row>
    <row r="571" spans="1:65" s="2" customFormat="1" ht="16.5" customHeight="1">
      <c r="A571" s="39"/>
      <c r="B571" s="40"/>
      <c r="C571" s="205" t="s">
        <v>862</v>
      </c>
      <c r="D571" s="205" t="s">
        <v>124</v>
      </c>
      <c r="E571" s="206" t="s">
        <v>863</v>
      </c>
      <c r="F571" s="207" t="s">
        <v>864</v>
      </c>
      <c r="G571" s="208" t="s">
        <v>196</v>
      </c>
      <c r="H571" s="209">
        <v>296.28</v>
      </c>
      <c r="I571" s="210"/>
      <c r="J571" s="211">
        <f>ROUND(I571*H571,2)</f>
        <v>0</v>
      </c>
      <c r="K571" s="207" t="s">
        <v>128</v>
      </c>
      <c r="L571" s="45"/>
      <c r="M571" s="212" t="s">
        <v>28</v>
      </c>
      <c r="N571" s="213" t="s">
        <v>43</v>
      </c>
      <c r="O571" s="85"/>
      <c r="P571" s="214">
        <f>O571*H571</f>
        <v>0</v>
      </c>
      <c r="Q571" s="214">
        <v>0.00036</v>
      </c>
      <c r="R571" s="214">
        <f>Q571*H571</f>
        <v>0.1066608</v>
      </c>
      <c r="S571" s="214">
        <v>0</v>
      </c>
      <c r="T571" s="215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16" t="s">
        <v>150</v>
      </c>
      <c r="AT571" s="216" t="s">
        <v>124</v>
      </c>
      <c r="AU571" s="216" t="s">
        <v>82</v>
      </c>
      <c r="AY571" s="18" t="s">
        <v>121</v>
      </c>
      <c r="BE571" s="217">
        <f>IF(N571="základní",J571,0)</f>
        <v>0</v>
      </c>
      <c r="BF571" s="217">
        <f>IF(N571="snížená",J571,0)</f>
        <v>0</v>
      </c>
      <c r="BG571" s="217">
        <f>IF(N571="zákl. přenesená",J571,0)</f>
        <v>0</v>
      </c>
      <c r="BH571" s="217">
        <f>IF(N571="sníž. přenesená",J571,0)</f>
        <v>0</v>
      </c>
      <c r="BI571" s="217">
        <f>IF(N571="nulová",J571,0)</f>
        <v>0</v>
      </c>
      <c r="BJ571" s="18" t="s">
        <v>80</v>
      </c>
      <c r="BK571" s="217">
        <f>ROUND(I571*H571,2)</f>
        <v>0</v>
      </c>
      <c r="BL571" s="18" t="s">
        <v>150</v>
      </c>
      <c r="BM571" s="216" t="s">
        <v>865</v>
      </c>
    </row>
    <row r="572" spans="1:47" s="2" customFormat="1" ht="12">
      <c r="A572" s="39"/>
      <c r="B572" s="40"/>
      <c r="C572" s="41"/>
      <c r="D572" s="218" t="s">
        <v>131</v>
      </c>
      <c r="E572" s="41"/>
      <c r="F572" s="219" t="s">
        <v>866</v>
      </c>
      <c r="G572" s="41"/>
      <c r="H572" s="41"/>
      <c r="I572" s="220"/>
      <c r="J572" s="41"/>
      <c r="K572" s="41"/>
      <c r="L572" s="45"/>
      <c r="M572" s="221"/>
      <c r="N572" s="222"/>
      <c r="O572" s="85"/>
      <c r="P572" s="85"/>
      <c r="Q572" s="85"/>
      <c r="R572" s="85"/>
      <c r="S572" s="85"/>
      <c r="T572" s="86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131</v>
      </c>
      <c r="AU572" s="18" t="s">
        <v>82</v>
      </c>
    </row>
    <row r="573" spans="1:47" s="2" customFormat="1" ht="12">
      <c r="A573" s="39"/>
      <c r="B573" s="40"/>
      <c r="C573" s="41"/>
      <c r="D573" s="223" t="s">
        <v>133</v>
      </c>
      <c r="E573" s="41"/>
      <c r="F573" s="224" t="s">
        <v>867</v>
      </c>
      <c r="G573" s="41"/>
      <c r="H573" s="41"/>
      <c r="I573" s="220"/>
      <c r="J573" s="41"/>
      <c r="K573" s="41"/>
      <c r="L573" s="45"/>
      <c r="M573" s="221"/>
      <c r="N573" s="222"/>
      <c r="O573" s="85"/>
      <c r="P573" s="85"/>
      <c r="Q573" s="85"/>
      <c r="R573" s="85"/>
      <c r="S573" s="85"/>
      <c r="T573" s="86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133</v>
      </c>
      <c r="AU573" s="18" t="s">
        <v>82</v>
      </c>
    </row>
    <row r="574" spans="1:51" s="14" customFormat="1" ht="12">
      <c r="A574" s="14"/>
      <c r="B574" s="240"/>
      <c r="C574" s="241"/>
      <c r="D574" s="218" t="s">
        <v>246</v>
      </c>
      <c r="E574" s="242" t="s">
        <v>28</v>
      </c>
      <c r="F574" s="243" t="s">
        <v>868</v>
      </c>
      <c r="G574" s="241"/>
      <c r="H574" s="244">
        <v>296.28</v>
      </c>
      <c r="I574" s="245"/>
      <c r="J574" s="241"/>
      <c r="K574" s="241"/>
      <c r="L574" s="246"/>
      <c r="M574" s="247"/>
      <c r="N574" s="248"/>
      <c r="O574" s="248"/>
      <c r="P574" s="248"/>
      <c r="Q574" s="248"/>
      <c r="R574" s="248"/>
      <c r="S574" s="248"/>
      <c r="T574" s="249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0" t="s">
        <v>246</v>
      </c>
      <c r="AU574" s="250" t="s">
        <v>82</v>
      </c>
      <c r="AV574" s="14" t="s">
        <v>82</v>
      </c>
      <c r="AW574" s="14" t="s">
        <v>34</v>
      </c>
      <c r="AX574" s="14" t="s">
        <v>72</v>
      </c>
      <c r="AY574" s="250" t="s">
        <v>121</v>
      </c>
    </row>
    <row r="575" spans="1:51" s="15" customFormat="1" ht="12">
      <c r="A575" s="15"/>
      <c r="B575" s="251"/>
      <c r="C575" s="252"/>
      <c r="D575" s="218" t="s">
        <v>246</v>
      </c>
      <c r="E575" s="253" t="s">
        <v>28</v>
      </c>
      <c r="F575" s="254" t="s">
        <v>251</v>
      </c>
      <c r="G575" s="252"/>
      <c r="H575" s="255">
        <v>296.28</v>
      </c>
      <c r="I575" s="256"/>
      <c r="J575" s="252"/>
      <c r="K575" s="252"/>
      <c r="L575" s="257"/>
      <c r="M575" s="258"/>
      <c r="N575" s="259"/>
      <c r="O575" s="259"/>
      <c r="P575" s="259"/>
      <c r="Q575" s="259"/>
      <c r="R575" s="259"/>
      <c r="S575" s="259"/>
      <c r="T575" s="260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61" t="s">
        <v>246</v>
      </c>
      <c r="AU575" s="261" t="s">
        <v>82</v>
      </c>
      <c r="AV575" s="15" t="s">
        <v>150</v>
      </c>
      <c r="AW575" s="15" t="s">
        <v>34</v>
      </c>
      <c r="AX575" s="15" t="s">
        <v>80</v>
      </c>
      <c r="AY575" s="261" t="s">
        <v>121</v>
      </c>
    </row>
    <row r="576" spans="1:65" s="2" customFormat="1" ht="16.5" customHeight="1">
      <c r="A576" s="39"/>
      <c r="B576" s="40"/>
      <c r="C576" s="205" t="s">
        <v>869</v>
      </c>
      <c r="D576" s="205" t="s">
        <v>124</v>
      </c>
      <c r="E576" s="206" t="s">
        <v>870</v>
      </c>
      <c r="F576" s="207" t="s">
        <v>871</v>
      </c>
      <c r="G576" s="208" t="s">
        <v>267</v>
      </c>
      <c r="H576" s="209">
        <v>123.45</v>
      </c>
      <c r="I576" s="210"/>
      <c r="J576" s="211">
        <f>ROUND(I576*H576,2)</f>
        <v>0</v>
      </c>
      <c r="K576" s="207" t="s">
        <v>28</v>
      </c>
      <c r="L576" s="45"/>
      <c r="M576" s="212" t="s">
        <v>28</v>
      </c>
      <c r="N576" s="213" t="s">
        <v>43</v>
      </c>
      <c r="O576" s="85"/>
      <c r="P576" s="214">
        <f>O576*H576</f>
        <v>0</v>
      </c>
      <c r="Q576" s="214">
        <v>2.16</v>
      </c>
      <c r="R576" s="214">
        <f>Q576*H576</f>
        <v>266.65200000000004</v>
      </c>
      <c r="S576" s="214">
        <v>0</v>
      </c>
      <c r="T576" s="215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16" t="s">
        <v>150</v>
      </c>
      <c r="AT576" s="216" t="s">
        <v>124</v>
      </c>
      <c r="AU576" s="216" t="s">
        <v>82</v>
      </c>
      <c r="AY576" s="18" t="s">
        <v>121</v>
      </c>
      <c r="BE576" s="217">
        <f>IF(N576="základní",J576,0)</f>
        <v>0</v>
      </c>
      <c r="BF576" s="217">
        <f>IF(N576="snížená",J576,0)</f>
        <v>0</v>
      </c>
      <c r="BG576" s="217">
        <f>IF(N576="zákl. přenesená",J576,0)</f>
        <v>0</v>
      </c>
      <c r="BH576" s="217">
        <f>IF(N576="sníž. přenesená",J576,0)</f>
        <v>0</v>
      </c>
      <c r="BI576" s="217">
        <f>IF(N576="nulová",J576,0)</f>
        <v>0</v>
      </c>
      <c r="BJ576" s="18" t="s">
        <v>80</v>
      </c>
      <c r="BK576" s="217">
        <f>ROUND(I576*H576,2)</f>
        <v>0</v>
      </c>
      <c r="BL576" s="18" t="s">
        <v>150</v>
      </c>
      <c r="BM576" s="216" t="s">
        <v>872</v>
      </c>
    </row>
    <row r="577" spans="1:47" s="2" customFormat="1" ht="12">
      <c r="A577" s="39"/>
      <c r="B577" s="40"/>
      <c r="C577" s="41"/>
      <c r="D577" s="218" t="s">
        <v>131</v>
      </c>
      <c r="E577" s="41"/>
      <c r="F577" s="219" t="s">
        <v>873</v>
      </c>
      <c r="G577" s="41"/>
      <c r="H577" s="41"/>
      <c r="I577" s="220"/>
      <c r="J577" s="41"/>
      <c r="K577" s="41"/>
      <c r="L577" s="45"/>
      <c r="M577" s="221"/>
      <c r="N577" s="222"/>
      <c r="O577" s="85"/>
      <c r="P577" s="85"/>
      <c r="Q577" s="85"/>
      <c r="R577" s="85"/>
      <c r="S577" s="85"/>
      <c r="T577" s="86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8" t="s">
        <v>131</v>
      </c>
      <c r="AU577" s="18" t="s">
        <v>82</v>
      </c>
    </row>
    <row r="578" spans="1:47" s="2" customFormat="1" ht="12">
      <c r="A578" s="39"/>
      <c r="B578" s="40"/>
      <c r="C578" s="41"/>
      <c r="D578" s="218" t="s">
        <v>135</v>
      </c>
      <c r="E578" s="41"/>
      <c r="F578" s="225" t="s">
        <v>874</v>
      </c>
      <c r="G578" s="41"/>
      <c r="H578" s="41"/>
      <c r="I578" s="220"/>
      <c r="J578" s="41"/>
      <c r="K578" s="41"/>
      <c r="L578" s="45"/>
      <c r="M578" s="221"/>
      <c r="N578" s="222"/>
      <c r="O578" s="85"/>
      <c r="P578" s="85"/>
      <c r="Q578" s="85"/>
      <c r="R578" s="85"/>
      <c r="S578" s="85"/>
      <c r="T578" s="86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T578" s="18" t="s">
        <v>135</v>
      </c>
      <c r="AU578" s="18" t="s">
        <v>82</v>
      </c>
    </row>
    <row r="579" spans="1:51" s="14" customFormat="1" ht="12">
      <c r="A579" s="14"/>
      <c r="B579" s="240"/>
      <c r="C579" s="241"/>
      <c r="D579" s="218" t="s">
        <v>246</v>
      </c>
      <c r="E579" s="242" t="s">
        <v>28</v>
      </c>
      <c r="F579" s="243" t="s">
        <v>875</v>
      </c>
      <c r="G579" s="241"/>
      <c r="H579" s="244">
        <v>123.45</v>
      </c>
      <c r="I579" s="245"/>
      <c r="J579" s="241"/>
      <c r="K579" s="241"/>
      <c r="L579" s="246"/>
      <c r="M579" s="247"/>
      <c r="N579" s="248"/>
      <c r="O579" s="248"/>
      <c r="P579" s="248"/>
      <c r="Q579" s="248"/>
      <c r="R579" s="248"/>
      <c r="S579" s="248"/>
      <c r="T579" s="249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0" t="s">
        <v>246</v>
      </c>
      <c r="AU579" s="250" t="s">
        <v>82</v>
      </c>
      <c r="AV579" s="14" t="s">
        <v>82</v>
      </c>
      <c r="AW579" s="14" t="s">
        <v>34</v>
      </c>
      <c r="AX579" s="14" t="s">
        <v>72</v>
      </c>
      <c r="AY579" s="250" t="s">
        <v>121</v>
      </c>
    </row>
    <row r="580" spans="1:51" s="15" customFormat="1" ht="12">
      <c r="A580" s="15"/>
      <c r="B580" s="251"/>
      <c r="C580" s="252"/>
      <c r="D580" s="218" t="s">
        <v>246</v>
      </c>
      <c r="E580" s="253" t="s">
        <v>28</v>
      </c>
      <c r="F580" s="254" t="s">
        <v>251</v>
      </c>
      <c r="G580" s="252"/>
      <c r="H580" s="255">
        <v>123.45</v>
      </c>
      <c r="I580" s="256"/>
      <c r="J580" s="252"/>
      <c r="K580" s="252"/>
      <c r="L580" s="257"/>
      <c r="M580" s="272"/>
      <c r="N580" s="273"/>
      <c r="O580" s="273"/>
      <c r="P580" s="273"/>
      <c r="Q580" s="273"/>
      <c r="R580" s="273"/>
      <c r="S580" s="273"/>
      <c r="T580" s="274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61" t="s">
        <v>246</v>
      </c>
      <c r="AU580" s="261" t="s">
        <v>82</v>
      </c>
      <c r="AV580" s="15" t="s">
        <v>150</v>
      </c>
      <c r="AW580" s="15" t="s">
        <v>34</v>
      </c>
      <c r="AX580" s="15" t="s">
        <v>80</v>
      </c>
      <c r="AY580" s="261" t="s">
        <v>121</v>
      </c>
    </row>
    <row r="581" spans="1:31" s="2" customFormat="1" ht="6.95" customHeight="1">
      <c r="A581" s="39"/>
      <c r="B581" s="60"/>
      <c r="C581" s="61"/>
      <c r="D581" s="61"/>
      <c r="E581" s="61"/>
      <c r="F581" s="61"/>
      <c r="G581" s="61"/>
      <c r="H581" s="61"/>
      <c r="I581" s="61"/>
      <c r="J581" s="61"/>
      <c r="K581" s="61"/>
      <c r="L581" s="45"/>
      <c r="M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</row>
  </sheetData>
  <sheetProtection password="CC35" sheet="1" objects="1" scenarios="1" formatColumns="0" formatRows="0" autoFilter="0"/>
  <autoFilter ref="C86:K580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2_01/113106123"/>
    <hyperlink ref="F96" r:id="rId2" display="https://podminky.urs.cz/item/CS_URS_2022_01/113106171"/>
    <hyperlink ref="F100" r:id="rId3" display="https://podminky.urs.cz/item/CS_URS_2022_01/113107164"/>
    <hyperlink ref="F104" r:id="rId4" display="https://podminky.urs.cz/item/CS_URS_2022_01/113107182"/>
    <hyperlink ref="F108" r:id="rId5" display="https://podminky.urs.cz/item/CS_URS_2022_01/113107322"/>
    <hyperlink ref="F112" r:id="rId6" display="https://podminky.urs.cz/item/CS_URS_2022_01/113107323"/>
    <hyperlink ref="F116" r:id="rId7" display="https://podminky.urs.cz/item/CS_URS_2022_01/113107332"/>
    <hyperlink ref="F120" r:id="rId8" display="https://podminky.urs.cz/item/CS_URS_2022_01/113154123"/>
    <hyperlink ref="F124" r:id="rId9" display="https://podminky.urs.cz/item/CS_URS_2022_01/113202111"/>
    <hyperlink ref="F133" r:id="rId10" display="https://podminky.urs.cz/item/CS_URS_2022_01/113203111"/>
    <hyperlink ref="F137" r:id="rId11" display="https://podminky.urs.cz/item/CS_URS_2022_01/113204111"/>
    <hyperlink ref="F141" r:id="rId12" display="https://podminky.urs.cz/item/CS_URS_2022_01/122252203"/>
    <hyperlink ref="F145" r:id="rId13" display="https://podminky.urs.cz/item/CS_URS_2022_01/133212811"/>
    <hyperlink ref="F151" r:id="rId14" display="https://podminky.urs.cz/item/CS_URS_2022_01/162251102"/>
    <hyperlink ref="F157" r:id="rId15" display="https://podminky.urs.cz/item/CS_URS_2022_01/162751117"/>
    <hyperlink ref="F161" r:id="rId16" display="https://podminky.urs.cz/item/CS_URS_2022_01/162751119"/>
    <hyperlink ref="F167" r:id="rId17" display="https://podminky.urs.cz/item/CS_URS_2022_01/167151101"/>
    <hyperlink ref="F171" r:id="rId18" display="https://podminky.urs.cz/item/CS_URS_2022_01/171201221"/>
    <hyperlink ref="F176" r:id="rId19" display="https://podminky.urs.cz/item/CS_URS_2022_01/171251101"/>
    <hyperlink ref="F180" r:id="rId20" display="https://podminky.urs.cz/item/CS_URS_2022_01/181152302"/>
    <hyperlink ref="F184" r:id="rId21" display="https://podminky.urs.cz/item/CS_URS_2022_01/181351003"/>
    <hyperlink ref="F192" r:id="rId22" display="https://podminky.urs.cz/item/CS_URS_2022_01/181411141"/>
    <hyperlink ref="F200" r:id="rId23" display="https://podminky.urs.cz/item/CS_URS_2022_01/184818231"/>
    <hyperlink ref="F215" r:id="rId24" display="https://podminky.urs.cz/item/CS_URS_2022_01/564851011"/>
    <hyperlink ref="F219" r:id="rId25" display="https://podminky.urs.cz/item/CS_URS_2022_01/564861011"/>
    <hyperlink ref="F223" r:id="rId26" display="https://podminky.urs.cz/item/CS_URS_2022_01/564952111"/>
    <hyperlink ref="F227" r:id="rId27" display="https://podminky.urs.cz/item/CS_URS_2022_01/565165111"/>
    <hyperlink ref="F231" r:id="rId28" display="https://podminky.urs.cz/item/CS_URS_2022_01/573111111"/>
    <hyperlink ref="F235" r:id="rId29" display="https://podminky.urs.cz/item/CS_URS_2022_01/573211107"/>
    <hyperlink ref="F239" r:id="rId30" display="https://podminky.urs.cz/item/CS_URS_2022_01/573211109"/>
    <hyperlink ref="F243" r:id="rId31" display="https://podminky.urs.cz/item/CS_URS_2022_01/577134111"/>
    <hyperlink ref="F247" r:id="rId32" display="https://podminky.urs.cz/item/CS_URS_2022_01/577144111"/>
    <hyperlink ref="F251" r:id="rId33" display="https://podminky.urs.cz/item/CS_URS_2022_01/591241111"/>
    <hyperlink ref="F260" r:id="rId34" display="https://podminky.urs.cz/item/CS_URS_2022_01/596211110"/>
    <hyperlink ref="F270" r:id="rId35" display="https://podminky.urs.cz/item/CS_URS_2022_01/596212210"/>
    <hyperlink ref="F278" r:id="rId36" display="https://podminky.urs.cz/item/CS_URS_2022_01/912211131"/>
    <hyperlink ref="F284" r:id="rId37" display="https://podminky.urs.cz/item/CS_URS_2022_01/914111111"/>
    <hyperlink ref="F303" r:id="rId38" display="https://podminky.urs.cz/item/CS_URS_2022_01/914111121"/>
    <hyperlink ref="F310" r:id="rId39" display="https://podminky.urs.cz/item/CS_URS_2022_01/914511112"/>
    <hyperlink ref="F316" r:id="rId40" display="https://podminky.urs.cz/item/CS_URS_2022_01/915111111"/>
    <hyperlink ref="F327" r:id="rId41" display="https://podminky.urs.cz/item/CS_URS_2022_01/915111115"/>
    <hyperlink ref="F331" r:id="rId42" display="https://podminky.urs.cz/item/CS_URS_2022_01/915111121"/>
    <hyperlink ref="F335" r:id="rId43" display="https://podminky.urs.cz/item/CS_URS_2022_01/915121111"/>
    <hyperlink ref="F339" r:id="rId44" display="https://podminky.urs.cz/item/CS_URS_2022_01/915121121"/>
    <hyperlink ref="F348" r:id="rId45" display="https://podminky.urs.cz/item/CS_URS_2022_01/915131111"/>
    <hyperlink ref="F359" r:id="rId46" display="https://podminky.urs.cz/item/CS_URS_2022_01/915221111"/>
    <hyperlink ref="F363" r:id="rId47" display="https://podminky.urs.cz/item/CS_URS_2022_01/915221121"/>
    <hyperlink ref="F367" r:id="rId48" display="https://podminky.urs.cz/item/CS_URS_2022_01/915611111"/>
    <hyperlink ref="F372" r:id="rId49" display="https://podminky.urs.cz/item/CS_URS_2022_01/915621111"/>
    <hyperlink ref="F375" r:id="rId50" display="https://podminky.urs.cz/item/CS_URS_2022_01/916131213"/>
    <hyperlink ref="F411" r:id="rId51" display="https://podminky.urs.cz/item/CS_URS_2022_01/916132113"/>
    <hyperlink ref="F420" r:id="rId52" display="https://podminky.urs.cz/item/CS_URS_2022_01/916231213"/>
    <hyperlink ref="F439" r:id="rId53" display="https://podminky.urs.cz/item/CS_URS_2022_01/916231293"/>
    <hyperlink ref="F444" r:id="rId54" display="https://podminky.urs.cz/item/CS_URS_2022_01/916991121"/>
    <hyperlink ref="F448" r:id="rId55" display="https://podminky.urs.cz/item/CS_URS_2022_01/919732211"/>
    <hyperlink ref="F452" r:id="rId56" display="https://podminky.urs.cz/item/CS_URS_2022_01/919735111"/>
    <hyperlink ref="F456" r:id="rId57" display="https://podminky.urs.cz/item/CS_URS_2022_01/919735112"/>
    <hyperlink ref="F460" r:id="rId58" display="https://podminky.urs.cz/item/CS_URS_2022_01/938908411"/>
    <hyperlink ref="F464" r:id="rId59" display="https://podminky.urs.cz/item/CS_URS_2022_01/966006132"/>
    <hyperlink ref="F468" r:id="rId60" display="https://podminky.urs.cz/item/CS_URS_2022_01/966006211"/>
    <hyperlink ref="F475" r:id="rId61" display="https://podminky.urs.cz/item/CS_URS_2022_01/966007211"/>
    <hyperlink ref="F479" r:id="rId62" display="https://podminky.urs.cz/item/CS_URS_2022_01/966007223"/>
    <hyperlink ref="F483" r:id="rId63" display="https://podminky.urs.cz/item/CS_URS_2022_01/966051111"/>
    <hyperlink ref="F488" r:id="rId64" display="https://podminky.urs.cz/item/CS_URS_2022_01/979054451"/>
    <hyperlink ref="F494" r:id="rId65" display="https://podminky.urs.cz/item/CS_URS_2022_01/979071122"/>
    <hyperlink ref="F501" r:id="rId66" display="https://podminky.urs.cz/item/CS_URS_2022_01/997221551"/>
    <hyperlink ref="F506" r:id="rId67" display="https://podminky.urs.cz/item/CS_URS_2022_01/997221559"/>
    <hyperlink ref="F512" r:id="rId68" display="https://podminky.urs.cz/item/CS_URS_2022_01/997221561"/>
    <hyperlink ref="F517" r:id="rId69" display="https://podminky.urs.cz/item/CS_URS_2022_01/997221569"/>
    <hyperlink ref="F523" r:id="rId70" display="https://podminky.urs.cz/item/CS_URS_2022_01/997221571"/>
    <hyperlink ref="F528" r:id="rId71" display="https://podminky.urs.cz/item/CS_URS_2022_01/997221579"/>
    <hyperlink ref="F534" r:id="rId72" display="https://podminky.urs.cz/item/CS_URS_2022_01/997221615"/>
    <hyperlink ref="F539" r:id="rId73" display="https://podminky.urs.cz/item/CS_URS_2022_01/997221645"/>
    <hyperlink ref="F544" r:id="rId74" display="https://podminky.urs.cz/item/CS_URS_2022_01/997221655"/>
    <hyperlink ref="F550" r:id="rId75" display="https://podminky.urs.cz/item/CS_URS_2022_01/998225111"/>
    <hyperlink ref="F554" r:id="rId76" display="https://podminky.urs.cz/item/CS_URS_2022_01/122251104"/>
    <hyperlink ref="F559" r:id="rId77" display="https://podminky.urs.cz/item/CS_URS_2022_01/162751117"/>
    <hyperlink ref="F563" r:id="rId78" display="https://podminky.urs.cz/item/CS_URS_2022_01/162751119"/>
    <hyperlink ref="F569" r:id="rId79" display="https://podminky.urs.cz/item/CS_URS_2022_01/181152302"/>
    <hyperlink ref="F573" r:id="rId80" display="https://podminky.urs.cz/item/CS_URS_2022_01/9197261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Centrální vjezd do areálu ZČU a parkoviště III. a IV. „SMART – 0. etapa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876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28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30. 9. 2022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23</v>
      </c>
      <c r="F15" s="39"/>
      <c r="G15" s="39"/>
      <c r="H15" s="39"/>
      <c r="I15" s="133" t="s">
        <v>29</v>
      </c>
      <c r="J15" s="137" t="s">
        <v>28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27</v>
      </c>
      <c r="J20" s="137" t="s">
        <v>28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29</v>
      </c>
      <c r="J21" s="137" t="s">
        <v>28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27</v>
      </c>
      <c r="J23" s="137" t="s">
        <v>28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33</v>
      </c>
      <c r="F24" s="39"/>
      <c r="G24" s="39"/>
      <c r="H24" s="39"/>
      <c r="I24" s="133" t="s">
        <v>29</v>
      </c>
      <c r="J24" s="137" t="s">
        <v>28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28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ROUND((SUM(BE82:BE154)),2)</f>
        <v>0</v>
      </c>
      <c r="G33" s="39"/>
      <c r="H33" s="39"/>
      <c r="I33" s="149">
        <v>0.21</v>
      </c>
      <c r="J33" s="148">
        <f>ROUND(((SUM(BE82:BE154))*I33),2)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ROUND((SUM(BF82:BF154)),2)</f>
        <v>0</v>
      </c>
      <c r="G34" s="39"/>
      <c r="H34" s="39"/>
      <c r="I34" s="149">
        <v>0.15</v>
      </c>
      <c r="J34" s="148">
        <f>ROUND(((SUM(BF82:BF154))*I34),2)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ROUND((SUM(BG82:BG154)),2)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ROUND((SUM(BH82:BH154)),2)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ROUND((SUM(BI82:BI154)),2)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Centrální vjezd do areálu ZČU a parkoviště III. a IV. „SMART – 0. etapa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180 - Dopravně inženýrská opatření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Západočeská univerzita v Plzni</v>
      </c>
      <c r="G52" s="41"/>
      <c r="H52" s="41"/>
      <c r="I52" s="33" t="s">
        <v>24</v>
      </c>
      <c r="J52" s="73" t="str">
        <f>IF(J12="","",J12)</f>
        <v>30. 9. 2022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Západočeská univerzita v Plzni</v>
      </c>
      <c r="G54" s="41"/>
      <c r="H54" s="41"/>
      <c r="I54" s="33" t="s">
        <v>32</v>
      </c>
      <c r="J54" s="37" t="str">
        <f>E21</f>
        <v>D PROJEKT PLZEŇ Nedvěd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D PROJEKT PLZEŇ Nedvěd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pans="1:31" s="9" customFormat="1" ht="24.95" customHeight="1">
      <c r="A60" s="9"/>
      <c r="B60" s="166"/>
      <c r="C60" s="167"/>
      <c r="D60" s="168" t="s">
        <v>182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183</v>
      </c>
      <c r="E61" s="175"/>
      <c r="F61" s="175"/>
      <c r="G61" s="175"/>
      <c r="H61" s="175"/>
      <c r="I61" s="175"/>
      <c r="J61" s="176">
        <f>J84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186</v>
      </c>
      <c r="E62" s="175"/>
      <c r="F62" s="175"/>
      <c r="G62" s="175"/>
      <c r="H62" s="175"/>
      <c r="I62" s="175"/>
      <c r="J62" s="176">
        <f>J97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105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1" t="str">
        <f>E7</f>
        <v>Centrální vjezd do areálu ZČU a parkoviště III. a IV. „SMART – 0. etapa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93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SO 180 - Dopravně inženýrská opatření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22</v>
      </c>
      <c r="D76" s="41"/>
      <c r="E76" s="41"/>
      <c r="F76" s="28" t="str">
        <f>F12</f>
        <v>Západočeská univerzita v Plzni</v>
      </c>
      <c r="G76" s="41"/>
      <c r="H76" s="41"/>
      <c r="I76" s="33" t="s">
        <v>24</v>
      </c>
      <c r="J76" s="73" t="str">
        <f>IF(J12="","",J12)</f>
        <v>30. 9. 2022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5.65" customHeight="1">
      <c r="A78" s="39"/>
      <c r="B78" s="40"/>
      <c r="C78" s="33" t="s">
        <v>26</v>
      </c>
      <c r="D78" s="41"/>
      <c r="E78" s="41"/>
      <c r="F78" s="28" t="str">
        <f>E15</f>
        <v>Západočeská univerzita v Plzni</v>
      </c>
      <c r="G78" s="41"/>
      <c r="H78" s="41"/>
      <c r="I78" s="33" t="s">
        <v>32</v>
      </c>
      <c r="J78" s="37" t="str">
        <f>E21</f>
        <v>D PROJEKT PLZEŇ Nedvěd s.r.o.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5.65" customHeight="1">
      <c r="A79" s="39"/>
      <c r="B79" s="40"/>
      <c r="C79" s="33" t="s">
        <v>30</v>
      </c>
      <c r="D79" s="41"/>
      <c r="E79" s="41"/>
      <c r="F79" s="28" t="str">
        <f>IF(E18="","",E18)</f>
        <v>Vyplň údaj</v>
      </c>
      <c r="G79" s="41"/>
      <c r="H79" s="41"/>
      <c r="I79" s="33" t="s">
        <v>35</v>
      </c>
      <c r="J79" s="37" t="str">
        <f>E24</f>
        <v>D PROJEKT PLZEŇ Nedvěd s.r.o.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8"/>
      <c r="B81" s="179"/>
      <c r="C81" s="180" t="s">
        <v>106</v>
      </c>
      <c r="D81" s="181" t="s">
        <v>57</v>
      </c>
      <c r="E81" s="181" t="s">
        <v>53</v>
      </c>
      <c r="F81" s="181" t="s">
        <v>54</v>
      </c>
      <c r="G81" s="181" t="s">
        <v>107</v>
      </c>
      <c r="H81" s="181" t="s">
        <v>108</v>
      </c>
      <c r="I81" s="181" t="s">
        <v>109</v>
      </c>
      <c r="J81" s="181" t="s">
        <v>97</v>
      </c>
      <c r="K81" s="182" t="s">
        <v>110</v>
      </c>
      <c r="L81" s="183"/>
      <c r="M81" s="93" t="s">
        <v>28</v>
      </c>
      <c r="N81" s="94" t="s">
        <v>42</v>
      </c>
      <c r="O81" s="94" t="s">
        <v>111</v>
      </c>
      <c r="P81" s="94" t="s">
        <v>112</v>
      </c>
      <c r="Q81" s="94" t="s">
        <v>113</v>
      </c>
      <c r="R81" s="94" t="s">
        <v>114</v>
      </c>
      <c r="S81" s="94" t="s">
        <v>115</v>
      </c>
      <c r="T81" s="95" t="s">
        <v>116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63" s="2" customFormat="1" ht="22.8" customHeight="1">
      <c r="A82" s="39"/>
      <c r="B82" s="40"/>
      <c r="C82" s="100" t="s">
        <v>117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</f>
        <v>0</v>
      </c>
      <c r="Q82" s="97"/>
      <c r="R82" s="186">
        <f>R83</f>
        <v>0.0125</v>
      </c>
      <c r="S82" s="97"/>
      <c r="T82" s="187">
        <f>T83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71</v>
      </c>
      <c r="AU82" s="18" t="s">
        <v>98</v>
      </c>
      <c r="BK82" s="188">
        <f>BK83</f>
        <v>0</v>
      </c>
    </row>
    <row r="83" spans="1:63" s="12" customFormat="1" ht="25.9" customHeight="1">
      <c r="A83" s="12"/>
      <c r="B83" s="189"/>
      <c r="C83" s="190"/>
      <c r="D83" s="191" t="s">
        <v>71</v>
      </c>
      <c r="E83" s="192" t="s">
        <v>190</v>
      </c>
      <c r="F83" s="192" t="s">
        <v>191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P84+P97</f>
        <v>0</v>
      </c>
      <c r="Q83" s="197"/>
      <c r="R83" s="198">
        <f>R84+R97</f>
        <v>0.0125</v>
      </c>
      <c r="S83" s="197"/>
      <c r="T83" s="199">
        <f>T84+T97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80</v>
      </c>
      <c r="AT83" s="201" t="s">
        <v>71</v>
      </c>
      <c r="AU83" s="201" t="s">
        <v>72</v>
      </c>
      <c r="AY83" s="200" t="s">
        <v>121</v>
      </c>
      <c r="BK83" s="202">
        <f>BK84+BK97</f>
        <v>0</v>
      </c>
    </row>
    <row r="84" spans="1:63" s="12" customFormat="1" ht="22.8" customHeight="1">
      <c r="A84" s="12"/>
      <c r="B84" s="189"/>
      <c r="C84" s="190"/>
      <c r="D84" s="191" t="s">
        <v>71</v>
      </c>
      <c r="E84" s="203" t="s">
        <v>80</v>
      </c>
      <c r="F84" s="203" t="s">
        <v>192</v>
      </c>
      <c r="G84" s="190"/>
      <c r="H84" s="190"/>
      <c r="I84" s="193"/>
      <c r="J84" s="204">
        <f>BK84</f>
        <v>0</v>
      </c>
      <c r="K84" s="190"/>
      <c r="L84" s="195"/>
      <c r="M84" s="196"/>
      <c r="N84" s="197"/>
      <c r="O84" s="197"/>
      <c r="P84" s="198">
        <f>SUM(P85:P96)</f>
        <v>0</v>
      </c>
      <c r="Q84" s="197"/>
      <c r="R84" s="198">
        <f>SUM(R85:R96)</f>
        <v>0.0125</v>
      </c>
      <c r="S84" s="197"/>
      <c r="T84" s="199">
        <f>SUM(T85:T96)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80</v>
      </c>
      <c r="AT84" s="201" t="s">
        <v>71</v>
      </c>
      <c r="AU84" s="201" t="s">
        <v>80</v>
      </c>
      <c r="AY84" s="200" t="s">
        <v>121</v>
      </c>
      <c r="BK84" s="202">
        <f>SUM(BK85:BK96)</f>
        <v>0</v>
      </c>
    </row>
    <row r="85" spans="1:65" s="2" customFormat="1" ht="16.5" customHeight="1">
      <c r="A85" s="39"/>
      <c r="B85" s="40"/>
      <c r="C85" s="205" t="s">
        <v>167</v>
      </c>
      <c r="D85" s="205" t="s">
        <v>124</v>
      </c>
      <c r="E85" s="206" t="s">
        <v>877</v>
      </c>
      <c r="F85" s="207" t="s">
        <v>878</v>
      </c>
      <c r="G85" s="208" t="s">
        <v>242</v>
      </c>
      <c r="H85" s="209">
        <v>50</v>
      </c>
      <c r="I85" s="210"/>
      <c r="J85" s="211">
        <f>ROUND(I85*H85,2)</f>
        <v>0</v>
      </c>
      <c r="K85" s="207" t="s">
        <v>128</v>
      </c>
      <c r="L85" s="45"/>
      <c r="M85" s="212" t="s">
        <v>28</v>
      </c>
      <c r="N85" s="213" t="s">
        <v>43</v>
      </c>
      <c r="O85" s="85"/>
      <c r="P85" s="214">
        <f>O85*H85</f>
        <v>0</v>
      </c>
      <c r="Q85" s="214">
        <v>0.00015</v>
      </c>
      <c r="R85" s="214">
        <f>Q85*H85</f>
        <v>0.0075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150</v>
      </c>
      <c r="AT85" s="216" t="s">
        <v>124</v>
      </c>
      <c r="AU85" s="216" t="s">
        <v>82</v>
      </c>
      <c r="AY85" s="18" t="s">
        <v>121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80</v>
      </c>
      <c r="BK85" s="217">
        <f>ROUND(I85*H85,2)</f>
        <v>0</v>
      </c>
      <c r="BL85" s="18" t="s">
        <v>150</v>
      </c>
      <c r="BM85" s="216" t="s">
        <v>879</v>
      </c>
    </row>
    <row r="86" spans="1:47" s="2" customFormat="1" ht="12">
      <c r="A86" s="39"/>
      <c r="B86" s="40"/>
      <c r="C86" s="41"/>
      <c r="D86" s="218" t="s">
        <v>131</v>
      </c>
      <c r="E86" s="41"/>
      <c r="F86" s="219" t="s">
        <v>880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131</v>
      </c>
      <c r="AU86" s="18" t="s">
        <v>82</v>
      </c>
    </row>
    <row r="87" spans="1:47" s="2" customFormat="1" ht="12">
      <c r="A87" s="39"/>
      <c r="B87" s="40"/>
      <c r="C87" s="41"/>
      <c r="D87" s="223" t="s">
        <v>133</v>
      </c>
      <c r="E87" s="41"/>
      <c r="F87" s="224" t="s">
        <v>881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133</v>
      </c>
      <c r="AU87" s="18" t="s">
        <v>82</v>
      </c>
    </row>
    <row r="88" spans="1:47" s="2" customFormat="1" ht="12">
      <c r="A88" s="39"/>
      <c r="B88" s="40"/>
      <c r="C88" s="41"/>
      <c r="D88" s="218" t="s">
        <v>135</v>
      </c>
      <c r="E88" s="41"/>
      <c r="F88" s="225" t="s">
        <v>882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135</v>
      </c>
      <c r="AU88" s="18" t="s">
        <v>82</v>
      </c>
    </row>
    <row r="89" spans="1:65" s="2" customFormat="1" ht="21.75" customHeight="1">
      <c r="A89" s="39"/>
      <c r="B89" s="40"/>
      <c r="C89" s="205" t="s">
        <v>175</v>
      </c>
      <c r="D89" s="205" t="s">
        <v>124</v>
      </c>
      <c r="E89" s="206" t="s">
        <v>883</v>
      </c>
      <c r="F89" s="207" t="s">
        <v>884</v>
      </c>
      <c r="G89" s="208" t="s">
        <v>242</v>
      </c>
      <c r="H89" s="209">
        <v>50</v>
      </c>
      <c r="I89" s="210"/>
      <c r="J89" s="211">
        <f>ROUND(I89*H89,2)</f>
        <v>0</v>
      </c>
      <c r="K89" s="207" t="s">
        <v>128</v>
      </c>
      <c r="L89" s="45"/>
      <c r="M89" s="212" t="s">
        <v>28</v>
      </c>
      <c r="N89" s="213" t="s">
        <v>43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150</v>
      </c>
      <c r="AT89" s="216" t="s">
        <v>124</v>
      </c>
      <c r="AU89" s="216" t="s">
        <v>82</v>
      </c>
      <c r="AY89" s="18" t="s">
        <v>121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80</v>
      </c>
      <c r="BK89" s="217">
        <f>ROUND(I89*H89,2)</f>
        <v>0</v>
      </c>
      <c r="BL89" s="18" t="s">
        <v>150</v>
      </c>
      <c r="BM89" s="216" t="s">
        <v>885</v>
      </c>
    </row>
    <row r="90" spans="1:47" s="2" customFormat="1" ht="12">
      <c r="A90" s="39"/>
      <c r="B90" s="40"/>
      <c r="C90" s="41"/>
      <c r="D90" s="218" t="s">
        <v>131</v>
      </c>
      <c r="E90" s="41"/>
      <c r="F90" s="219" t="s">
        <v>886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131</v>
      </c>
      <c r="AU90" s="18" t="s">
        <v>82</v>
      </c>
    </row>
    <row r="91" spans="1:47" s="2" customFormat="1" ht="12">
      <c r="A91" s="39"/>
      <c r="B91" s="40"/>
      <c r="C91" s="41"/>
      <c r="D91" s="223" t="s">
        <v>133</v>
      </c>
      <c r="E91" s="41"/>
      <c r="F91" s="224" t="s">
        <v>887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133</v>
      </c>
      <c r="AU91" s="18" t="s">
        <v>82</v>
      </c>
    </row>
    <row r="92" spans="1:65" s="2" customFormat="1" ht="16.5" customHeight="1">
      <c r="A92" s="39"/>
      <c r="B92" s="40"/>
      <c r="C92" s="262" t="s">
        <v>239</v>
      </c>
      <c r="D92" s="262" t="s">
        <v>339</v>
      </c>
      <c r="E92" s="263" t="s">
        <v>888</v>
      </c>
      <c r="F92" s="264" t="s">
        <v>889</v>
      </c>
      <c r="G92" s="265" t="s">
        <v>242</v>
      </c>
      <c r="H92" s="266">
        <v>500</v>
      </c>
      <c r="I92" s="267"/>
      <c r="J92" s="268">
        <f>ROUND(I92*H92,2)</f>
        <v>0</v>
      </c>
      <c r="K92" s="264" t="s">
        <v>128</v>
      </c>
      <c r="L92" s="269"/>
      <c r="M92" s="270" t="s">
        <v>28</v>
      </c>
      <c r="N92" s="271" t="s">
        <v>43</v>
      </c>
      <c r="O92" s="85"/>
      <c r="P92" s="214">
        <f>O92*H92</f>
        <v>0</v>
      </c>
      <c r="Q92" s="214">
        <v>1E-05</v>
      </c>
      <c r="R92" s="214">
        <f>Q92*H92</f>
        <v>0.005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175</v>
      </c>
      <c r="AT92" s="216" t="s">
        <v>339</v>
      </c>
      <c r="AU92" s="216" t="s">
        <v>82</v>
      </c>
      <c r="AY92" s="18" t="s">
        <v>121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80</v>
      </c>
      <c r="BK92" s="217">
        <f>ROUND(I92*H92,2)</f>
        <v>0</v>
      </c>
      <c r="BL92" s="18" t="s">
        <v>150</v>
      </c>
      <c r="BM92" s="216" t="s">
        <v>890</v>
      </c>
    </row>
    <row r="93" spans="1:47" s="2" customFormat="1" ht="12">
      <c r="A93" s="39"/>
      <c r="B93" s="40"/>
      <c r="C93" s="41"/>
      <c r="D93" s="218" t="s">
        <v>131</v>
      </c>
      <c r="E93" s="41"/>
      <c r="F93" s="219" t="s">
        <v>889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131</v>
      </c>
      <c r="AU93" s="18" t="s">
        <v>82</v>
      </c>
    </row>
    <row r="94" spans="1:65" s="2" customFormat="1" ht="16.5" customHeight="1">
      <c r="A94" s="39"/>
      <c r="B94" s="40"/>
      <c r="C94" s="262" t="s">
        <v>258</v>
      </c>
      <c r="D94" s="262" t="s">
        <v>339</v>
      </c>
      <c r="E94" s="263" t="s">
        <v>891</v>
      </c>
      <c r="F94" s="264" t="s">
        <v>892</v>
      </c>
      <c r="G94" s="265" t="s">
        <v>893</v>
      </c>
      <c r="H94" s="266">
        <v>14</v>
      </c>
      <c r="I94" s="267"/>
      <c r="J94" s="268">
        <f>ROUND(I94*H94,2)</f>
        <v>0</v>
      </c>
      <c r="K94" s="264" t="s">
        <v>28</v>
      </c>
      <c r="L94" s="269"/>
      <c r="M94" s="270" t="s">
        <v>28</v>
      </c>
      <c r="N94" s="271" t="s">
        <v>43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175</v>
      </c>
      <c r="AT94" s="216" t="s">
        <v>339</v>
      </c>
      <c r="AU94" s="216" t="s">
        <v>82</v>
      </c>
      <c r="AY94" s="18" t="s">
        <v>121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80</v>
      </c>
      <c r="BK94" s="217">
        <f>ROUND(I94*H94,2)</f>
        <v>0</v>
      </c>
      <c r="BL94" s="18" t="s">
        <v>150</v>
      </c>
      <c r="BM94" s="216" t="s">
        <v>894</v>
      </c>
    </row>
    <row r="95" spans="1:47" s="2" customFormat="1" ht="12">
      <c r="A95" s="39"/>
      <c r="B95" s="40"/>
      <c r="C95" s="41"/>
      <c r="D95" s="218" t="s">
        <v>131</v>
      </c>
      <c r="E95" s="41"/>
      <c r="F95" s="219" t="s">
        <v>892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131</v>
      </c>
      <c r="AU95" s="18" t="s">
        <v>82</v>
      </c>
    </row>
    <row r="96" spans="1:47" s="2" customFormat="1" ht="12">
      <c r="A96" s="39"/>
      <c r="B96" s="40"/>
      <c r="C96" s="41"/>
      <c r="D96" s="218" t="s">
        <v>135</v>
      </c>
      <c r="E96" s="41"/>
      <c r="F96" s="225" t="s">
        <v>895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135</v>
      </c>
      <c r="AU96" s="18" t="s">
        <v>82</v>
      </c>
    </row>
    <row r="97" spans="1:63" s="12" customFormat="1" ht="22.8" customHeight="1">
      <c r="A97" s="12"/>
      <c r="B97" s="189"/>
      <c r="C97" s="190"/>
      <c r="D97" s="191" t="s">
        <v>71</v>
      </c>
      <c r="E97" s="203" t="s">
        <v>239</v>
      </c>
      <c r="F97" s="203" t="s">
        <v>469</v>
      </c>
      <c r="G97" s="190"/>
      <c r="H97" s="190"/>
      <c r="I97" s="193"/>
      <c r="J97" s="204">
        <f>BK97</f>
        <v>0</v>
      </c>
      <c r="K97" s="190"/>
      <c r="L97" s="195"/>
      <c r="M97" s="196"/>
      <c r="N97" s="197"/>
      <c r="O97" s="197"/>
      <c r="P97" s="198">
        <f>SUM(P98:P154)</f>
        <v>0</v>
      </c>
      <c r="Q97" s="197"/>
      <c r="R97" s="198">
        <f>SUM(R98:R154)</f>
        <v>0</v>
      </c>
      <c r="S97" s="197"/>
      <c r="T97" s="199">
        <f>SUM(T98:T154)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80</v>
      </c>
      <c r="AT97" s="201" t="s">
        <v>71</v>
      </c>
      <c r="AU97" s="201" t="s">
        <v>80</v>
      </c>
      <c r="AY97" s="200" t="s">
        <v>121</v>
      </c>
      <c r="BK97" s="202">
        <f>SUM(BK98:BK154)</f>
        <v>0</v>
      </c>
    </row>
    <row r="98" spans="1:65" s="2" customFormat="1" ht="16.5" customHeight="1">
      <c r="A98" s="39"/>
      <c r="B98" s="40"/>
      <c r="C98" s="205" t="s">
        <v>80</v>
      </c>
      <c r="D98" s="205" t="s">
        <v>124</v>
      </c>
      <c r="E98" s="206" t="s">
        <v>896</v>
      </c>
      <c r="F98" s="207" t="s">
        <v>897</v>
      </c>
      <c r="G98" s="208" t="s">
        <v>359</v>
      </c>
      <c r="H98" s="209">
        <v>17</v>
      </c>
      <c r="I98" s="210"/>
      <c r="J98" s="211">
        <f>ROUND(I98*H98,2)</f>
        <v>0</v>
      </c>
      <c r="K98" s="207" t="s">
        <v>128</v>
      </c>
      <c r="L98" s="45"/>
      <c r="M98" s="212" t="s">
        <v>28</v>
      </c>
      <c r="N98" s="213" t="s">
        <v>43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150</v>
      </c>
      <c r="AT98" s="216" t="s">
        <v>124</v>
      </c>
      <c r="AU98" s="216" t="s">
        <v>82</v>
      </c>
      <c r="AY98" s="18" t="s">
        <v>121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80</v>
      </c>
      <c r="BK98" s="217">
        <f>ROUND(I98*H98,2)</f>
        <v>0</v>
      </c>
      <c r="BL98" s="18" t="s">
        <v>150</v>
      </c>
      <c r="BM98" s="216" t="s">
        <v>898</v>
      </c>
    </row>
    <row r="99" spans="1:47" s="2" customFormat="1" ht="12">
      <c r="A99" s="39"/>
      <c r="B99" s="40"/>
      <c r="C99" s="41"/>
      <c r="D99" s="218" t="s">
        <v>131</v>
      </c>
      <c r="E99" s="41"/>
      <c r="F99" s="219" t="s">
        <v>899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131</v>
      </c>
      <c r="AU99" s="18" t="s">
        <v>82</v>
      </c>
    </row>
    <row r="100" spans="1:47" s="2" customFormat="1" ht="12">
      <c r="A100" s="39"/>
      <c r="B100" s="40"/>
      <c r="C100" s="41"/>
      <c r="D100" s="223" t="s">
        <v>133</v>
      </c>
      <c r="E100" s="41"/>
      <c r="F100" s="224" t="s">
        <v>900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133</v>
      </c>
      <c r="AU100" s="18" t="s">
        <v>82</v>
      </c>
    </row>
    <row r="101" spans="1:47" s="2" customFormat="1" ht="12">
      <c r="A101" s="39"/>
      <c r="B101" s="40"/>
      <c r="C101" s="41"/>
      <c r="D101" s="218" t="s">
        <v>135</v>
      </c>
      <c r="E101" s="41"/>
      <c r="F101" s="225" t="s">
        <v>901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135</v>
      </c>
      <c r="AU101" s="18" t="s">
        <v>82</v>
      </c>
    </row>
    <row r="102" spans="1:51" s="13" customFormat="1" ht="12">
      <c r="A102" s="13"/>
      <c r="B102" s="230"/>
      <c r="C102" s="231"/>
      <c r="D102" s="218" t="s">
        <v>246</v>
      </c>
      <c r="E102" s="232" t="s">
        <v>28</v>
      </c>
      <c r="F102" s="233" t="s">
        <v>902</v>
      </c>
      <c r="G102" s="231"/>
      <c r="H102" s="232" t="s">
        <v>28</v>
      </c>
      <c r="I102" s="234"/>
      <c r="J102" s="231"/>
      <c r="K102" s="231"/>
      <c r="L102" s="235"/>
      <c r="M102" s="236"/>
      <c r="N102" s="237"/>
      <c r="O102" s="237"/>
      <c r="P102" s="237"/>
      <c r="Q102" s="237"/>
      <c r="R102" s="237"/>
      <c r="S102" s="237"/>
      <c r="T102" s="23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9" t="s">
        <v>246</v>
      </c>
      <c r="AU102" s="239" t="s">
        <v>82</v>
      </c>
      <c r="AV102" s="13" t="s">
        <v>80</v>
      </c>
      <c r="AW102" s="13" t="s">
        <v>34</v>
      </c>
      <c r="AX102" s="13" t="s">
        <v>72</v>
      </c>
      <c r="AY102" s="239" t="s">
        <v>121</v>
      </c>
    </row>
    <row r="103" spans="1:51" s="14" customFormat="1" ht="12">
      <c r="A103" s="14"/>
      <c r="B103" s="240"/>
      <c r="C103" s="241"/>
      <c r="D103" s="218" t="s">
        <v>246</v>
      </c>
      <c r="E103" s="242" t="s">
        <v>28</v>
      </c>
      <c r="F103" s="243" t="s">
        <v>82</v>
      </c>
      <c r="G103" s="241"/>
      <c r="H103" s="244">
        <v>2</v>
      </c>
      <c r="I103" s="245"/>
      <c r="J103" s="241"/>
      <c r="K103" s="241"/>
      <c r="L103" s="246"/>
      <c r="M103" s="247"/>
      <c r="N103" s="248"/>
      <c r="O103" s="248"/>
      <c r="P103" s="248"/>
      <c r="Q103" s="248"/>
      <c r="R103" s="248"/>
      <c r="S103" s="248"/>
      <c r="T103" s="24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0" t="s">
        <v>246</v>
      </c>
      <c r="AU103" s="250" t="s">
        <v>82</v>
      </c>
      <c r="AV103" s="14" t="s">
        <v>82</v>
      </c>
      <c r="AW103" s="14" t="s">
        <v>34</v>
      </c>
      <c r="AX103" s="14" t="s">
        <v>72</v>
      </c>
      <c r="AY103" s="250" t="s">
        <v>121</v>
      </c>
    </row>
    <row r="104" spans="1:51" s="13" customFormat="1" ht="12">
      <c r="A104" s="13"/>
      <c r="B104" s="230"/>
      <c r="C104" s="231"/>
      <c r="D104" s="218" t="s">
        <v>246</v>
      </c>
      <c r="E104" s="232" t="s">
        <v>28</v>
      </c>
      <c r="F104" s="233" t="s">
        <v>903</v>
      </c>
      <c r="G104" s="231"/>
      <c r="H104" s="232" t="s">
        <v>28</v>
      </c>
      <c r="I104" s="234"/>
      <c r="J104" s="231"/>
      <c r="K104" s="231"/>
      <c r="L104" s="235"/>
      <c r="M104" s="236"/>
      <c r="N104" s="237"/>
      <c r="O104" s="237"/>
      <c r="P104" s="237"/>
      <c r="Q104" s="237"/>
      <c r="R104" s="237"/>
      <c r="S104" s="237"/>
      <c r="T104" s="23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9" t="s">
        <v>246</v>
      </c>
      <c r="AU104" s="239" t="s">
        <v>82</v>
      </c>
      <c r="AV104" s="13" t="s">
        <v>80</v>
      </c>
      <c r="AW104" s="13" t="s">
        <v>34</v>
      </c>
      <c r="AX104" s="13" t="s">
        <v>72</v>
      </c>
      <c r="AY104" s="239" t="s">
        <v>121</v>
      </c>
    </row>
    <row r="105" spans="1:51" s="14" customFormat="1" ht="12">
      <c r="A105" s="14"/>
      <c r="B105" s="240"/>
      <c r="C105" s="241"/>
      <c r="D105" s="218" t="s">
        <v>246</v>
      </c>
      <c r="E105" s="242" t="s">
        <v>28</v>
      </c>
      <c r="F105" s="243" t="s">
        <v>160</v>
      </c>
      <c r="G105" s="241"/>
      <c r="H105" s="244">
        <v>6</v>
      </c>
      <c r="I105" s="245"/>
      <c r="J105" s="241"/>
      <c r="K105" s="241"/>
      <c r="L105" s="246"/>
      <c r="M105" s="247"/>
      <c r="N105" s="248"/>
      <c r="O105" s="248"/>
      <c r="P105" s="248"/>
      <c r="Q105" s="248"/>
      <c r="R105" s="248"/>
      <c r="S105" s="248"/>
      <c r="T105" s="24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0" t="s">
        <v>246</v>
      </c>
      <c r="AU105" s="250" t="s">
        <v>82</v>
      </c>
      <c r="AV105" s="14" t="s">
        <v>82</v>
      </c>
      <c r="AW105" s="14" t="s">
        <v>34</v>
      </c>
      <c r="AX105" s="14" t="s">
        <v>72</v>
      </c>
      <c r="AY105" s="250" t="s">
        <v>121</v>
      </c>
    </row>
    <row r="106" spans="1:51" s="13" customFormat="1" ht="12">
      <c r="A106" s="13"/>
      <c r="B106" s="230"/>
      <c r="C106" s="231"/>
      <c r="D106" s="218" t="s">
        <v>246</v>
      </c>
      <c r="E106" s="232" t="s">
        <v>28</v>
      </c>
      <c r="F106" s="233" t="s">
        <v>904</v>
      </c>
      <c r="G106" s="231"/>
      <c r="H106" s="232" t="s">
        <v>28</v>
      </c>
      <c r="I106" s="234"/>
      <c r="J106" s="231"/>
      <c r="K106" s="231"/>
      <c r="L106" s="235"/>
      <c r="M106" s="236"/>
      <c r="N106" s="237"/>
      <c r="O106" s="237"/>
      <c r="P106" s="237"/>
      <c r="Q106" s="237"/>
      <c r="R106" s="237"/>
      <c r="S106" s="237"/>
      <c r="T106" s="23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9" t="s">
        <v>246</v>
      </c>
      <c r="AU106" s="239" t="s">
        <v>82</v>
      </c>
      <c r="AV106" s="13" t="s">
        <v>80</v>
      </c>
      <c r="AW106" s="13" t="s">
        <v>34</v>
      </c>
      <c r="AX106" s="13" t="s">
        <v>72</v>
      </c>
      <c r="AY106" s="239" t="s">
        <v>121</v>
      </c>
    </row>
    <row r="107" spans="1:51" s="14" customFormat="1" ht="12">
      <c r="A107" s="14"/>
      <c r="B107" s="240"/>
      <c r="C107" s="241"/>
      <c r="D107" s="218" t="s">
        <v>246</v>
      </c>
      <c r="E107" s="242" t="s">
        <v>28</v>
      </c>
      <c r="F107" s="243" t="s">
        <v>239</v>
      </c>
      <c r="G107" s="241"/>
      <c r="H107" s="244">
        <v>9</v>
      </c>
      <c r="I107" s="245"/>
      <c r="J107" s="241"/>
      <c r="K107" s="241"/>
      <c r="L107" s="246"/>
      <c r="M107" s="247"/>
      <c r="N107" s="248"/>
      <c r="O107" s="248"/>
      <c r="P107" s="248"/>
      <c r="Q107" s="248"/>
      <c r="R107" s="248"/>
      <c r="S107" s="248"/>
      <c r="T107" s="24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0" t="s">
        <v>246</v>
      </c>
      <c r="AU107" s="250" t="s">
        <v>82</v>
      </c>
      <c r="AV107" s="14" t="s">
        <v>82</v>
      </c>
      <c r="AW107" s="14" t="s">
        <v>34</v>
      </c>
      <c r="AX107" s="14" t="s">
        <v>72</v>
      </c>
      <c r="AY107" s="250" t="s">
        <v>121</v>
      </c>
    </row>
    <row r="108" spans="1:51" s="15" customFormat="1" ht="12">
      <c r="A108" s="15"/>
      <c r="B108" s="251"/>
      <c r="C108" s="252"/>
      <c r="D108" s="218" t="s">
        <v>246</v>
      </c>
      <c r="E108" s="253" t="s">
        <v>28</v>
      </c>
      <c r="F108" s="254" t="s">
        <v>251</v>
      </c>
      <c r="G108" s="252"/>
      <c r="H108" s="255">
        <v>17</v>
      </c>
      <c r="I108" s="256"/>
      <c r="J108" s="252"/>
      <c r="K108" s="252"/>
      <c r="L108" s="257"/>
      <c r="M108" s="258"/>
      <c r="N108" s="259"/>
      <c r="O108" s="259"/>
      <c r="P108" s="259"/>
      <c r="Q108" s="259"/>
      <c r="R108" s="259"/>
      <c r="S108" s="259"/>
      <c r="T108" s="260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1" t="s">
        <v>246</v>
      </c>
      <c r="AU108" s="261" t="s">
        <v>82</v>
      </c>
      <c r="AV108" s="15" t="s">
        <v>150</v>
      </c>
      <c r="AW108" s="15" t="s">
        <v>34</v>
      </c>
      <c r="AX108" s="15" t="s">
        <v>80</v>
      </c>
      <c r="AY108" s="261" t="s">
        <v>121</v>
      </c>
    </row>
    <row r="109" spans="1:65" s="2" customFormat="1" ht="16.5" customHeight="1">
      <c r="A109" s="39"/>
      <c r="B109" s="40"/>
      <c r="C109" s="205" t="s">
        <v>82</v>
      </c>
      <c r="D109" s="205" t="s">
        <v>124</v>
      </c>
      <c r="E109" s="206" t="s">
        <v>905</v>
      </c>
      <c r="F109" s="207" t="s">
        <v>906</v>
      </c>
      <c r="G109" s="208" t="s">
        <v>359</v>
      </c>
      <c r="H109" s="209">
        <v>196</v>
      </c>
      <c r="I109" s="210"/>
      <c r="J109" s="211">
        <f>ROUND(I109*H109,2)</f>
        <v>0</v>
      </c>
      <c r="K109" s="207" t="s">
        <v>128</v>
      </c>
      <c r="L109" s="45"/>
      <c r="M109" s="212" t="s">
        <v>28</v>
      </c>
      <c r="N109" s="213" t="s">
        <v>43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150</v>
      </c>
      <c r="AT109" s="216" t="s">
        <v>124</v>
      </c>
      <c r="AU109" s="216" t="s">
        <v>82</v>
      </c>
      <c r="AY109" s="18" t="s">
        <v>121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80</v>
      </c>
      <c r="BK109" s="217">
        <f>ROUND(I109*H109,2)</f>
        <v>0</v>
      </c>
      <c r="BL109" s="18" t="s">
        <v>150</v>
      </c>
      <c r="BM109" s="216" t="s">
        <v>907</v>
      </c>
    </row>
    <row r="110" spans="1:47" s="2" customFormat="1" ht="12">
      <c r="A110" s="39"/>
      <c r="B110" s="40"/>
      <c r="C110" s="41"/>
      <c r="D110" s="218" t="s">
        <v>131</v>
      </c>
      <c r="E110" s="41"/>
      <c r="F110" s="219" t="s">
        <v>908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131</v>
      </c>
      <c r="AU110" s="18" t="s">
        <v>82</v>
      </c>
    </row>
    <row r="111" spans="1:47" s="2" customFormat="1" ht="12">
      <c r="A111" s="39"/>
      <c r="B111" s="40"/>
      <c r="C111" s="41"/>
      <c r="D111" s="223" t="s">
        <v>133</v>
      </c>
      <c r="E111" s="41"/>
      <c r="F111" s="224" t="s">
        <v>909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133</v>
      </c>
      <c r="AU111" s="18" t="s">
        <v>82</v>
      </c>
    </row>
    <row r="112" spans="1:47" s="2" customFormat="1" ht="12">
      <c r="A112" s="39"/>
      <c r="B112" s="40"/>
      <c r="C112" s="41"/>
      <c r="D112" s="218" t="s">
        <v>135</v>
      </c>
      <c r="E112" s="41"/>
      <c r="F112" s="225" t="s">
        <v>910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135</v>
      </c>
      <c r="AU112" s="18" t="s">
        <v>82</v>
      </c>
    </row>
    <row r="113" spans="1:51" s="14" customFormat="1" ht="12">
      <c r="A113" s="14"/>
      <c r="B113" s="240"/>
      <c r="C113" s="241"/>
      <c r="D113" s="218" t="s">
        <v>246</v>
      </c>
      <c r="E113" s="242" t="s">
        <v>28</v>
      </c>
      <c r="F113" s="243" t="s">
        <v>911</v>
      </c>
      <c r="G113" s="241"/>
      <c r="H113" s="244">
        <v>28</v>
      </c>
      <c r="I113" s="245"/>
      <c r="J113" s="241"/>
      <c r="K113" s="241"/>
      <c r="L113" s="246"/>
      <c r="M113" s="247"/>
      <c r="N113" s="248"/>
      <c r="O113" s="248"/>
      <c r="P113" s="248"/>
      <c r="Q113" s="248"/>
      <c r="R113" s="248"/>
      <c r="S113" s="248"/>
      <c r="T113" s="24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0" t="s">
        <v>246</v>
      </c>
      <c r="AU113" s="250" t="s">
        <v>82</v>
      </c>
      <c r="AV113" s="14" t="s">
        <v>82</v>
      </c>
      <c r="AW113" s="14" t="s">
        <v>34</v>
      </c>
      <c r="AX113" s="14" t="s">
        <v>72</v>
      </c>
      <c r="AY113" s="250" t="s">
        <v>121</v>
      </c>
    </row>
    <row r="114" spans="1:51" s="14" customFormat="1" ht="12">
      <c r="A114" s="14"/>
      <c r="B114" s="240"/>
      <c r="C114" s="241"/>
      <c r="D114" s="218" t="s">
        <v>246</v>
      </c>
      <c r="E114" s="242" t="s">
        <v>28</v>
      </c>
      <c r="F114" s="243" t="s">
        <v>912</v>
      </c>
      <c r="G114" s="241"/>
      <c r="H114" s="244">
        <v>42</v>
      </c>
      <c r="I114" s="245"/>
      <c r="J114" s="241"/>
      <c r="K114" s="241"/>
      <c r="L114" s="246"/>
      <c r="M114" s="247"/>
      <c r="N114" s="248"/>
      <c r="O114" s="248"/>
      <c r="P114" s="248"/>
      <c r="Q114" s="248"/>
      <c r="R114" s="248"/>
      <c r="S114" s="248"/>
      <c r="T114" s="24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0" t="s">
        <v>246</v>
      </c>
      <c r="AU114" s="250" t="s">
        <v>82</v>
      </c>
      <c r="AV114" s="14" t="s">
        <v>82</v>
      </c>
      <c r="AW114" s="14" t="s">
        <v>34</v>
      </c>
      <c r="AX114" s="14" t="s">
        <v>72</v>
      </c>
      <c r="AY114" s="250" t="s">
        <v>121</v>
      </c>
    </row>
    <row r="115" spans="1:51" s="14" customFormat="1" ht="12">
      <c r="A115" s="14"/>
      <c r="B115" s="240"/>
      <c r="C115" s="241"/>
      <c r="D115" s="218" t="s">
        <v>246</v>
      </c>
      <c r="E115" s="242" t="s">
        <v>28</v>
      </c>
      <c r="F115" s="243" t="s">
        <v>913</v>
      </c>
      <c r="G115" s="241"/>
      <c r="H115" s="244">
        <v>126</v>
      </c>
      <c r="I115" s="245"/>
      <c r="J115" s="241"/>
      <c r="K115" s="241"/>
      <c r="L115" s="246"/>
      <c r="M115" s="247"/>
      <c r="N115" s="248"/>
      <c r="O115" s="248"/>
      <c r="P115" s="248"/>
      <c r="Q115" s="248"/>
      <c r="R115" s="248"/>
      <c r="S115" s="248"/>
      <c r="T115" s="24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0" t="s">
        <v>246</v>
      </c>
      <c r="AU115" s="250" t="s">
        <v>82</v>
      </c>
      <c r="AV115" s="14" t="s">
        <v>82</v>
      </c>
      <c r="AW115" s="14" t="s">
        <v>34</v>
      </c>
      <c r="AX115" s="14" t="s">
        <v>72</v>
      </c>
      <c r="AY115" s="250" t="s">
        <v>121</v>
      </c>
    </row>
    <row r="116" spans="1:51" s="15" customFormat="1" ht="12">
      <c r="A116" s="15"/>
      <c r="B116" s="251"/>
      <c r="C116" s="252"/>
      <c r="D116" s="218" t="s">
        <v>246</v>
      </c>
      <c r="E116" s="253" t="s">
        <v>28</v>
      </c>
      <c r="F116" s="254" t="s">
        <v>251</v>
      </c>
      <c r="G116" s="252"/>
      <c r="H116" s="255">
        <v>196</v>
      </c>
      <c r="I116" s="256"/>
      <c r="J116" s="252"/>
      <c r="K116" s="252"/>
      <c r="L116" s="257"/>
      <c r="M116" s="258"/>
      <c r="N116" s="259"/>
      <c r="O116" s="259"/>
      <c r="P116" s="259"/>
      <c r="Q116" s="259"/>
      <c r="R116" s="259"/>
      <c r="S116" s="259"/>
      <c r="T116" s="260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1" t="s">
        <v>246</v>
      </c>
      <c r="AU116" s="261" t="s">
        <v>82</v>
      </c>
      <c r="AV116" s="15" t="s">
        <v>150</v>
      </c>
      <c r="AW116" s="15" t="s">
        <v>34</v>
      </c>
      <c r="AX116" s="15" t="s">
        <v>80</v>
      </c>
      <c r="AY116" s="261" t="s">
        <v>121</v>
      </c>
    </row>
    <row r="117" spans="1:65" s="2" customFormat="1" ht="16.5" customHeight="1">
      <c r="A117" s="39"/>
      <c r="B117" s="40"/>
      <c r="C117" s="205" t="s">
        <v>142</v>
      </c>
      <c r="D117" s="205" t="s">
        <v>124</v>
      </c>
      <c r="E117" s="206" t="s">
        <v>914</v>
      </c>
      <c r="F117" s="207" t="s">
        <v>915</v>
      </c>
      <c r="G117" s="208" t="s">
        <v>359</v>
      </c>
      <c r="H117" s="209">
        <v>9</v>
      </c>
      <c r="I117" s="210"/>
      <c r="J117" s="211">
        <f>ROUND(I117*H117,2)</f>
        <v>0</v>
      </c>
      <c r="K117" s="207" t="s">
        <v>128</v>
      </c>
      <c r="L117" s="45"/>
      <c r="M117" s="212" t="s">
        <v>28</v>
      </c>
      <c r="N117" s="213" t="s">
        <v>43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150</v>
      </c>
      <c r="AT117" s="216" t="s">
        <v>124</v>
      </c>
      <c r="AU117" s="216" t="s">
        <v>82</v>
      </c>
      <c r="AY117" s="18" t="s">
        <v>121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80</v>
      </c>
      <c r="BK117" s="217">
        <f>ROUND(I117*H117,2)</f>
        <v>0</v>
      </c>
      <c r="BL117" s="18" t="s">
        <v>150</v>
      </c>
      <c r="BM117" s="216" t="s">
        <v>916</v>
      </c>
    </row>
    <row r="118" spans="1:47" s="2" customFormat="1" ht="12">
      <c r="A118" s="39"/>
      <c r="B118" s="40"/>
      <c r="C118" s="41"/>
      <c r="D118" s="218" t="s">
        <v>131</v>
      </c>
      <c r="E118" s="41"/>
      <c r="F118" s="219" t="s">
        <v>917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131</v>
      </c>
      <c r="AU118" s="18" t="s">
        <v>82</v>
      </c>
    </row>
    <row r="119" spans="1:47" s="2" customFormat="1" ht="12">
      <c r="A119" s="39"/>
      <c r="B119" s="40"/>
      <c r="C119" s="41"/>
      <c r="D119" s="223" t="s">
        <v>133</v>
      </c>
      <c r="E119" s="41"/>
      <c r="F119" s="224" t="s">
        <v>918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133</v>
      </c>
      <c r="AU119" s="18" t="s">
        <v>82</v>
      </c>
    </row>
    <row r="120" spans="1:47" s="2" customFormat="1" ht="12">
      <c r="A120" s="39"/>
      <c r="B120" s="40"/>
      <c r="C120" s="41"/>
      <c r="D120" s="218" t="s">
        <v>135</v>
      </c>
      <c r="E120" s="41"/>
      <c r="F120" s="225" t="s">
        <v>901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135</v>
      </c>
      <c r="AU120" s="18" t="s">
        <v>82</v>
      </c>
    </row>
    <row r="121" spans="1:51" s="13" customFormat="1" ht="12">
      <c r="A121" s="13"/>
      <c r="B121" s="230"/>
      <c r="C121" s="231"/>
      <c r="D121" s="218" t="s">
        <v>246</v>
      </c>
      <c r="E121" s="232" t="s">
        <v>28</v>
      </c>
      <c r="F121" s="233" t="s">
        <v>919</v>
      </c>
      <c r="G121" s="231"/>
      <c r="H121" s="232" t="s">
        <v>28</v>
      </c>
      <c r="I121" s="234"/>
      <c r="J121" s="231"/>
      <c r="K121" s="231"/>
      <c r="L121" s="235"/>
      <c r="M121" s="236"/>
      <c r="N121" s="237"/>
      <c r="O121" s="237"/>
      <c r="P121" s="237"/>
      <c r="Q121" s="237"/>
      <c r="R121" s="237"/>
      <c r="S121" s="237"/>
      <c r="T121" s="23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9" t="s">
        <v>246</v>
      </c>
      <c r="AU121" s="239" t="s">
        <v>82</v>
      </c>
      <c r="AV121" s="13" t="s">
        <v>80</v>
      </c>
      <c r="AW121" s="13" t="s">
        <v>34</v>
      </c>
      <c r="AX121" s="13" t="s">
        <v>72</v>
      </c>
      <c r="AY121" s="239" t="s">
        <v>121</v>
      </c>
    </row>
    <row r="122" spans="1:51" s="14" customFormat="1" ht="12">
      <c r="A122" s="14"/>
      <c r="B122" s="240"/>
      <c r="C122" s="241"/>
      <c r="D122" s="218" t="s">
        <v>246</v>
      </c>
      <c r="E122" s="242" t="s">
        <v>28</v>
      </c>
      <c r="F122" s="243" t="s">
        <v>82</v>
      </c>
      <c r="G122" s="241"/>
      <c r="H122" s="244">
        <v>2</v>
      </c>
      <c r="I122" s="245"/>
      <c r="J122" s="241"/>
      <c r="K122" s="241"/>
      <c r="L122" s="246"/>
      <c r="M122" s="247"/>
      <c r="N122" s="248"/>
      <c r="O122" s="248"/>
      <c r="P122" s="248"/>
      <c r="Q122" s="248"/>
      <c r="R122" s="248"/>
      <c r="S122" s="248"/>
      <c r="T122" s="249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0" t="s">
        <v>246</v>
      </c>
      <c r="AU122" s="250" t="s">
        <v>82</v>
      </c>
      <c r="AV122" s="14" t="s">
        <v>82</v>
      </c>
      <c r="AW122" s="14" t="s">
        <v>34</v>
      </c>
      <c r="AX122" s="14" t="s">
        <v>72</v>
      </c>
      <c r="AY122" s="250" t="s">
        <v>121</v>
      </c>
    </row>
    <row r="123" spans="1:51" s="13" customFormat="1" ht="12">
      <c r="A123" s="13"/>
      <c r="B123" s="230"/>
      <c r="C123" s="231"/>
      <c r="D123" s="218" t="s">
        <v>246</v>
      </c>
      <c r="E123" s="232" t="s">
        <v>28</v>
      </c>
      <c r="F123" s="233" t="s">
        <v>920</v>
      </c>
      <c r="G123" s="231"/>
      <c r="H123" s="232" t="s">
        <v>28</v>
      </c>
      <c r="I123" s="234"/>
      <c r="J123" s="231"/>
      <c r="K123" s="231"/>
      <c r="L123" s="235"/>
      <c r="M123" s="236"/>
      <c r="N123" s="237"/>
      <c r="O123" s="237"/>
      <c r="P123" s="237"/>
      <c r="Q123" s="237"/>
      <c r="R123" s="237"/>
      <c r="S123" s="237"/>
      <c r="T123" s="23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9" t="s">
        <v>246</v>
      </c>
      <c r="AU123" s="239" t="s">
        <v>82</v>
      </c>
      <c r="AV123" s="13" t="s">
        <v>80</v>
      </c>
      <c r="AW123" s="13" t="s">
        <v>34</v>
      </c>
      <c r="AX123" s="13" t="s">
        <v>72</v>
      </c>
      <c r="AY123" s="239" t="s">
        <v>121</v>
      </c>
    </row>
    <row r="124" spans="1:51" s="14" customFormat="1" ht="12">
      <c r="A124" s="14"/>
      <c r="B124" s="240"/>
      <c r="C124" s="241"/>
      <c r="D124" s="218" t="s">
        <v>246</v>
      </c>
      <c r="E124" s="242" t="s">
        <v>28</v>
      </c>
      <c r="F124" s="243" t="s">
        <v>150</v>
      </c>
      <c r="G124" s="241"/>
      <c r="H124" s="244">
        <v>4</v>
      </c>
      <c r="I124" s="245"/>
      <c r="J124" s="241"/>
      <c r="K124" s="241"/>
      <c r="L124" s="246"/>
      <c r="M124" s="247"/>
      <c r="N124" s="248"/>
      <c r="O124" s="248"/>
      <c r="P124" s="248"/>
      <c r="Q124" s="248"/>
      <c r="R124" s="248"/>
      <c r="S124" s="248"/>
      <c r="T124" s="24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0" t="s">
        <v>246</v>
      </c>
      <c r="AU124" s="250" t="s">
        <v>82</v>
      </c>
      <c r="AV124" s="14" t="s">
        <v>82</v>
      </c>
      <c r="AW124" s="14" t="s">
        <v>34</v>
      </c>
      <c r="AX124" s="14" t="s">
        <v>72</v>
      </c>
      <c r="AY124" s="250" t="s">
        <v>121</v>
      </c>
    </row>
    <row r="125" spans="1:51" s="13" customFormat="1" ht="12">
      <c r="A125" s="13"/>
      <c r="B125" s="230"/>
      <c r="C125" s="231"/>
      <c r="D125" s="218" t="s">
        <v>246</v>
      </c>
      <c r="E125" s="232" t="s">
        <v>28</v>
      </c>
      <c r="F125" s="233" t="s">
        <v>921</v>
      </c>
      <c r="G125" s="231"/>
      <c r="H125" s="232" t="s">
        <v>28</v>
      </c>
      <c r="I125" s="234"/>
      <c r="J125" s="231"/>
      <c r="K125" s="231"/>
      <c r="L125" s="235"/>
      <c r="M125" s="236"/>
      <c r="N125" s="237"/>
      <c r="O125" s="237"/>
      <c r="P125" s="237"/>
      <c r="Q125" s="237"/>
      <c r="R125" s="237"/>
      <c r="S125" s="237"/>
      <c r="T125" s="23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9" t="s">
        <v>246</v>
      </c>
      <c r="AU125" s="239" t="s">
        <v>82</v>
      </c>
      <c r="AV125" s="13" t="s">
        <v>80</v>
      </c>
      <c r="AW125" s="13" t="s">
        <v>34</v>
      </c>
      <c r="AX125" s="13" t="s">
        <v>72</v>
      </c>
      <c r="AY125" s="239" t="s">
        <v>121</v>
      </c>
    </row>
    <row r="126" spans="1:51" s="14" customFormat="1" ht="12">
      <c r="A126" s="14"/>
      <c r="B126" s="240"/>
      <c r="C126" s="241"/>
      <c r="D126" s="218" t="s">
        <v>246</v>
      </c>
      <c r="E126" s="242" t="s">
        <v>28</v>
      </c>
      <c r="F126" s="243" t="s">
        <v>142</v>
      </c>
      <c r="G126" s="241"/>
      <c r="H126" s="244">
        <v>3</v>
      </c>
      <c r="I126" s="245"/>
      <c r="J126" s="241"/>
      <c r="K126" s="241"/>
      <c r="L126" s="246"/>
      <c r="M126" s="247"/>
      <c r="N126" s="248"/>
      <c r="O126" s="248"/>
      <c r="P126" s="248"/>
      <c r="Q126" s="248"/>
      <c r="R126" s="248"/>
      <c r="S126" s="248"/>
      <c r="T126" s="24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0" t="s">
        <v>246</v>
      </c>
      <c r="AU126" s="250" t="s">
        <v>82</v>
      </c>
      <c r="AV126" s="14" t="s">
        <v>82</v>
      </c>
      <c r="AW126" s="14" t="s">
        <v>34</v>
      </c>
      <c r="AX126" s="14" t="s">
        <v>72</v>
      </c>
      <c r="AY126" s="250" t="s">
        <v>121</v>
      </c>
    </row>
    <row r="127" spans="1:51" s="15" customFormat="1" ht="12">
      <c r="A127" s="15"/>
      <c r="B127" s="251"/>
      <c r="C127" s="252"/>
      <c r="D127" s="218" t="s">
        <v>246</v>
      </c>
      <c r="E127" s="253" t="s">
        <v>28</v>
      </c>
      <c r="F127" s="254" t="s">
        <v>251</v>
      </c>
      <c r="G127" s="252"/>
      <c r="H127" s="255">
        <v>9</v>
      </c>
      <c r="I127" s="256"/>
      <c r="J127" s="252"/>
      <c r="K127" s="252"/>
      <c r="L127" s="257"/>
      <c r="M127" s="258"/>
      <c r="N127" s="259"/>
      <c r="O127" s="259"/>
      <c r="P127" s="259"/>
      <c r="Q127" s="259"/>
      <c r="R127" s="259"/>
      <c r="S127" s="259"/>
      <c r="T127" s="260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1" t="s">
        <v>246</v>
      </c>
      <c r="AU127" s="261" t="s">
        <v>82</v>
      </c>
      <c r="AV127" s="15" t="s">
        <v>150</v>
      </c>
      <c r="AW127" s="15" t="s">
        <v>34</v>
      </c>
      <c r="AX127" s="15" t="s">
        <v>80</v>
      </c>
      <c r="AY127" s="261" t="s">
        <v>121</v>
      </c>
    </row>
    <row r="128" spans="1:65" s="2" customFormat="1" ht="16.5" customHeight="1">
      <c r="A128" s="39"/>
      <c r="B128" s="40"/>
      <c r="C128" s="205" t="s">
        <v>150</v>
      </c>
      <c r="D128" s="205" t="s">
        <v>124</v>
      </c>
      <c r="E128" s="206" t="s">
        <v>922</v>
      </c>
      <c r="F128" s="207" t="s">
        <v>923</v>
      </c>
      <c r="G128" s="208" t="s">
        <v>359</v>
      </c>
      <c r="H128" s="209">
        <v>98</v>
      </c>
      <c r="I128" s="210"/>
      <c r="J128" s="211">
        <f>ROUND(I128*H128,2)</f>
        <v>0</v>
      </c>
      <c r="K128" s="207" t="s">
        <v>128</v>
      </c>
      <c r="L128" s="45"/>
      <c r="M128" s="212" t="s">
        <v>28</v>
      </c>
      <c r="N128" s="213" t="s">
        <v>43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150</v>
      </c>
      <c r="AT128" s="216" t="s">
        <v>124</v>
      </c>
      <c r="AU128" s="216" t="s">
        <v>82</v>
      </c>
      <c r="AY128" s="18" t="s">
        <v>121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80</v>
      </c>
      <c r="BK128" s="217">
        <f>ROUND(I128*H128,2)</f>
        <v>0</v>
      </c>
      <c r="BL128" s="18" t="s">
        <v>150</v>
      </c>
      <c r="BM128" s="216" t="s">
        <v>924</v>
      </c>
    </row>
    <row r="129" spans="1:47" s="2" customFormat="1" ht="12">
      <c r="A129" s="39"/>
      <c r="B129" s="40"/>
      <c r="C129" s="41"/>
      <c r="D129" s="218" t="s">
        <v>131</v>
      </c>
      <c r="E129" s="41"/>
      <c r="F129" s="219" t="s">
        <v>925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131</v>
      </c>
      <c r="AU129" s="18" t="s">
        <v>82</v>
      </c>
    </row>
    <row r="130" spans="1:47" s="2" customFormat="1" ht="12">
      <c r="A130" s="39"/>
      <c r="B130" s="40"/>
      <c r="C130" s="41"/>
      <c r="D130" s="223" t="s">
        <v>133</v>
      </c>
      <c r="E130" s="41"/>
      <c r="F130" s="224" t="s">
        <v>926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133</v>
      </c>
      <c r="AU130" s="18" t="s">
        <v>82</v>
      </c>
    </row>
    <row r="131" spans="1:47" s="2" customFormat="1" ht="12">
      <c r="A131" s="39"/>
      <c r="B131" s="40"/>
      <c r="C131" s="41"/>
      <c r="D131" s="218" t="s">
        <v>135</v>
      </c>
      <c r="E131" s="41"/>
      <c r="F131" s="225" t="s">
        <v>927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135</v>
      </c>
      <c r="AU131" s="18" t="s">
        <v>82</v>
      </c>
    </row>
    <row r="132" spans="1:51" s="14" customFormat="1" ht="12">
      <c r="A132" s="14"/>
      <c r="B132" s="240"/>
      <c r="C132" s="241"/>
      <c r="D132" s="218" t="s">
        <v>246</v>
      </c>
      <c r="E132" s="242" t="s">
        <v>28</v>
      </c>
      <c r="F132" s="243" t="s">
        <v>911</v>
      </c>
      <c r="G132" s="241"/>
      <c r="H132" s="244">
        <v>28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0" t="s">
        <v>246</v>
      </c>
      <c r="AU132" s="250" t="s">
        <v>82</v>
      </c>
      <c r="AV132" s="14" t="s">
        <v>82</v>
      </c>
      <c r="AW132" s="14" t="s">
        <v>34</v>
      </c>
      <c r="AX132" s="14" t="s">
        <v>72</v>
      </c>
      <c r="AY132" s="250" t="s">
        <v>121</v>
      </c>
    </row>
    <row r="133" spans="1:51" s="14" customFormat="1" ht="12">
      <c r="A133" s="14"/>
      <c r="B133" s="240"/>
      <c r="C133" s="241"/>
      <c r="D133" s="218" t="s">
        <v>246</v>
      </c>
      <c r="E133" s="242" t="s">
        <v>28</v>
      </c>
      <c r="F133" s="243" t="s">
        <v>928</v>
      </c>
      <c r="G133" s="241"/>
      <c r="H133" s="244">
        <v>28</v>
      </c>
      <c r="I133" s="245"/>
      <c r="J133" s="241"/>
      <c r="K133" s="241"/>
      <c r="L133" s="246"/>
      <c r="M133" s="247"/>
      <c r="N133" s="248"/>
      <c r="O133" s="248"/>
      <c r="P133" s="248"/>
      <c r="Q133" s="248"/>
      <c r="R133" s="248"/>
      <c r="S133" s="248"/>
      <c r="T133" s="24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0" t="s">
        <v>246</v>
      </c>
      <c r="AU133" s="250" t="s">
        <v>82</v>
      </c>
      <c r="AV133" s="14" t="s">
        <v>82</v>
      </c>
      <c r="AW133" s="14" t="s">
        <v>34</v>
      </c>
      <c r="AX133" s="14" t="s">
        <v>72</v>
      </c>
      <c r="AY133" s="250" t="s">
        <v>121</v>
      </c>
    </row>
    <row r="134" spans="1:51" s="14" customFormat="1" ht="12">
      <c r="A134" s="14"/>
      <c r="B134" s="240"/>
      <c r="C134" s="241"/>
      <c r="D134" s="218" t="s">
        <v>246</v>
      </c>
      <c r="E134" s="242" t="s">
        <v>28</v>
      </c>
      <c r="F134" s="243" t="s">
        <v>929</v>
      </c>
      <c r="G134" s="241"/>
      <c r="H134" s="244">
        <v>42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0" t="s">
        <v>246</v>
      </c>
      <c r="AU134" s="250" t="s">
        <v>82</v>
      </c>
      <c r="AV134" s="14" t="s">
        <v>82</v>
      </c>
      <c r="AW134" s="14" t="s">
        <v>34</v>
      </c>
      <c r="AX134" s="14" t="s">
        <v>72</v>
      </c>
      <c r="AY134" s="250" t="s">
        <v>121</v>
      </c>
    </row>
    <row r="135" spans="1:51" s="15" customFormat="1" ht="12">
      <c r="A135" s="15"/>
      <c r="B135" s="251"/>
      <c r="C135" s="252"/>
      <c r="D135" s="218" t="s">
        <v>246</v>
      </c>
      <c r="E135" s="253" t="s">
        <v>28</v>
      </c>
      <c r="F135" s="254" t="s">
        <v>251</v>
      </c>
      <c r="G135" s="252"/>
      <c r="H135" s="255">
        <v>98</v>
      </c>
      <c r="I135" s="256"/>
      <c r="J135" s="252"/>
      <c r="K135" s="252"/>
      <c r="L135" s="257"/>
      <c r="M135" s="258"/>
      <c r="N135" s="259"/>
      <c r="O135" s="259"/>
      <c r="P135" s="259"/>
      <c r="Q135" s="259"/>
      <c r="R135" s="259"/>
      <c r="S135" s="259"/>
      <c r="T135" s="260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1" t="s">
        <v>246</v>
      </c>
      <c r="AU135" s="261" t="s">
        <v>82</v>
      </c>
      <c r="AV135" s="15" t="s">
        <v>150</v>
      </c>
      <c r="AW135" s="15" t="s">
        <v>34</v>
      </c>
      <c r="AX135" s="15" t="s">
        <v>80</v>
      </c>
      <c r="AY135" s="261" t="s">
        <v>121</v>
      </c>
    </row>
    <row r="136" spans="1:65" s="2" customFormat="1" ht="16.5" customHeight="1">
      <c r="A136" s="39"/>
      <c r="B136" s="40"/>
      <c r="C136" s="205" t="s">
        <v>120</v>
      </c>
      <c r="D136" s="205" t="s">
        <v>124</v>
      </c>
      <c r="E136" s="206" t="s">
        <v>930</v>
      </c>
      <c r="F136" s="207" t="s">
        <v>931</v>
      </c>
      <c r="G136" s="208" t="s">
        <v>359</v>
      </c>
      <c r="H136" s="209">
        <v>22</v>
      </c>
      <c r="I136" s="210"/>
      <c r="J136" s="211">
        <f>ROUND(I136*H136,2)</f>
        <v>0</v>
      </c>
      <c r="K136" s="207" t="s">
        <v>128</v>
      </c>
      <c r="L136" s="45"/>
      <c r="M136" s="212" t="s">
        <v>28</v>
      </c>
      <c r="N136" s="213" t="s">
        <v>43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150</v>
      </c>
      <c r="AT136" s="216" t="s">
        <v>124</v>
      </c>
      <c r="AU136" s="216" t="s">
        <v>82</v>
      </c>
      <c r="AY136" s="18" t="s">
        <v>121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80</v>
      </c>
      <c r="BK136" s="217">
        <f>ROUND(I136*H136,2)</f>
        <v>0</v>
      </c>
      <c r="BL136" s="18" t="s">
        <v>150</v>
      </c>
      <c r="BM136" s="216" t="s">
        <v>932</v>
      </c>
    </row>
    <row r="137" spans="1:47" s="2" customFormat="1" ht="12">
      <c r="A137" s="39"/>
      <c r="B137" s="40"/>
      <c r="C137" s="41"/>
      <c r="D137" s="218" t="s">
        <v>131</v>
      </c>
      <c r="E137" s="41"/>
      <c r="F137" s="219" t="s">
        <v>933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131</v>
      </c>
      <c r="AU137" s="18" t="s">
        <v>82</v>
      </c>
    </row>
    <row r="138" spans="1:47" s="2" customFormat="1" ht="12">
      <c r="A138" s="39"/>
      <c r="B138" s="40"/>
      <c r="C138" s="41"/>
      <c r="D138" s="223" t="s">
        <v>133</v>
      </c>
      <c r="E138" s="41"/>
      <c r="F138" s="224" t="s">
        <v>934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133</v>
      </c>
      <c r="AU138" s="18" t="s">
        <v>82</v>
      </c>
    </row>
    <row r="139" spans="1:47" s="2" customFormat="1" ht="12">
      <c r="A139" s="39"/>
      <c r="B139" s="40"/>
      <c r="C139" s="41"/>
      <c r="D139" s="218" t="s">
        <v>135</v>
      </c>
      <c r="E139" s="41"/>
      <c r="F139" s="225" t="s">
        <v>901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135</v>
      </c>
      <c r="AU139" s="18" t="s">
        <v>82</v>
      </c>
    </row>
    <row r="140" spans="1:51" s="13" customFormat="1" ht="12">
      <c r="A140" s="13"/>
      <c r="B140" s="230"/>
      <c r="C140" s="231"/>
      <c r="D140" s="218" t="s">
        <v>246</v>
      </c>
      <c r="E140" s="232" t="s">
        <v>28</v>
      </c>
      <c r="F140" s="233" t="s">
        <v>919</v>
      </c>
      <c r="G140" s="231"/>
      <c r="H140" s="232" t="s">
        <v>28</v>
      </c>
      <c r="I140" s="234"/>
      <c r="J140" s="231"/>
      <c r="K140" s="231"/>
      <c r="L140" s="235"/>
      <c r="M140" s="236"/>
      <c r="N140" s="237"/>
      <c r="O140" s="237"/>
      <c r="P140" s="237"/>
      <c r="Q140" s="237"/>
      <c r="R140" s="237"/>
      <c r="S140" s="237"/>
      <c r="T140" s="23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9" t="s">
        <v>246</v>
      </c>
      <c r="AU140" s="239" t="s">
        <v>82</v>
      </c>
      <c r="AV140" s="13" t="s">
        <v>80</v>
      </c>
      <c r="AW140" s="13" t="s">
        <v>34</v>
      </c>
      <c r="AX140" s="13" t="s">
        <v>72</v>
      </c>
      <c r="AY140" s="239" t="s">
        <v>121</v>
      </c>
    </row>
    <row r="141" spans="1:51" s="14" customFormat="1" ht="12">
      <c r="A141" s="14"/>
      <c r="B141" s="240"/>
      <c r="C141" s="241"/>
      <c r="D141" s="218" t="s">
        <v>246</v>
      </c>
      <c r="E141" s="242" t="s">
        <v>28</v>
      </c>
      <c r="F141" s="243" t="s">
        <v>175</v>
      </c>
      <c r="G141" s="241"/>
      <c r="H141" s="244">
        <v>8</v>
      </c>
      <c r="I141" s="245"/>
      <c r="J141" s="241"/>
      <c r="K141" s="241"/>
      <c r="L141" s="246"/>
      <c r="M141" s="247"/>
      <c r="N141" s="248"/>
      <c r="O141" s="248"/>
      <c r="P141" s="248"/>
      <c r="Q141" s="248"/>
      <c r="R141" s="248"/>
      <c r="S141" s="248"/>
      <c r="T141" s="24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0" t="s">
        <v>246</v>
      </c>
      <c r="AU141" s="250" t="s">
        <v>82</v>
      </c>
      <c r="AV141" s="14" t="s">
        <v>82</v>
      </c>
      <c r="AW141" s="14" t="s">
        <v>34</v>
      </c>
      <c r="AX141" s="14" t="s">
        <v>72</v>
      </c>
      <c r="AY141" s="250" t="s">
        <v>121</v>
      </c>
    </row>
    <row r="142" spans="1:51" s="13" customFormat="1" ht="12">
      <c r="A142" s="13"/>
      <c r="B142" s="230"/>
      <c r="C142" s="231"/>
      <c r="D142" s="218" t="s">
        <v>246</v>
      </c>
      <c r="E142" s="232" t="s">
        <v>28</v>
      </c>
      <c r="F142" s="233" t="s">
        <v>920</v>
      </c>
      <c r="G142" s="231"/>
      <c r="H142" s="232" t="s">
        <v>28</v>
      </c>
      <c r="I142" s="234"/>
      <c r="J142" s="231"/>
      <c r="K142" s="231"/>
      <c r="L142" s="235"/>
      <c r="M142" s="236"/>
      <c r="N142" s="237"/>
      <c r="O142" s="237"/>
      <c r="P142" s="237"/>
      <c r="Q142" s="237"/>
      <c r="R142" s="237"/>
      <c r="S142" s="237"/>
      <c r="T142" s="23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9" t="s">
        <v>246</v>
      </c>
      <c r="AU142" s="239" t="s">
        <v>82</v>
      </c>
      <c r="AV142" s="13" t="s">
        <v>80</v>
      </c>
      <c r="AW142" s="13" t="s">
        <v>34</v>
      </c>
      <c r="AX142" s="13" t="s">
        <v>72</v>
      </c>
      <c r="AY142" s="239" t="s">
        <v>121</v>
      </c>
    </row>
    <row r="143" spans="1:51" s="14" customFormat="1" ht="12">
      <c r="A143" s="14"/>
      <c r="B143" s="240"/>
      <c r="C143" s="241"/>
      <c r="D143" s="218" t="s">
        <v>246</v>
      </c>
      <c r="E143" s="242" t="s">
        <v>28</v>
      </c>
      <c r="F143" s="243" t="s">
        <v>258</v>
      </c>
      <c r="G143" s="241"/>
      <c r="H143" s="244">
        <v>10</v>
      </c>
      <c r="I143" s="245"/>
      <c r="J143" s="241"/>
      <c r="K143" s="241"/>
      <c r="L143" s="246"/>
      <c r="M143" s="247"/>
      <c r="N143" s="248"/>
      <c r="O143" s="248"/>
      <c r="P143" s="248"/>
      <c r="Q143" s="248"/>
      <c r="R143" s="248"/>
      <c r="S143" s="248"/>
      <c r="T143" s="24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0" t="s">
        <v>246</v>
      </c>
      <c r="AU143" s="250" t="s">
        <v>82</v>
      </c>
      <c r="AV143" s="14" t="s">
        <v>82</v>
      </c>
      <c r="AW143" s="14" t="s">
        <v>34</v>
      </c>
      <c r="AX143" s="14" t="s">
        <v>72</v>
      </c>
      <c r="AY143" s="250" t="s">
        <v>121</v>
      </c>
    </row>
    <row r="144" spans="1:51" s="13" customFormat="1" ht="12">
      <c r="A144" s="13"/>
      <c r="B144" s="230"/>
      <c r="C144" s="231"/>
      <c r="D144" s="218" t="s">
        <v>246</v>
      </c>
      <c r="E144" s="232" t="s">
        <v>28</v>
      </c>
      <c r="F144" s="233" t="s">
        <v>935</v>
      </c>
      <c r="G144" s="231"/>
      <c r="H144" s="232" t="s">
        <v>28</v>
      </c>
      <c r="I144" s="234"/>
      <c r="J144" s="231"/>
      <c r="K144" s="231"/>
      <c r="L144" s="235"/>
      <c r="M144" s="236"/>
      <c r="N144" s="237"/>
      <c r="O144" s="237"/>
      <c r="P144" s="237"/>
      <c r="Q144" s="237"/>
      <c r="R144" s="237"/>
      <c r="S144" s="237"/>
      <c r="T144" s="23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9" t="s">
        <v>246</v>
      </c>
      <c r="AU144" s="239" t="s">
        <v>82</v>
      </c>
      <c r="AV144" s="13" t="s">
        <v>80</v>
      </c>
      <c r="AW144" s="13" t="s">
        <v>34</v>
      </c>
      <c r="AX144" s="13" t="s">
        <v>72</v>
      </c>
      <c r="AY144" s="239" t="s">
        <v>121</v>
      </c>
    </row>
    <row r="145" spans="1:51" s="14" customFormat="1" ht="12">
      <c r="A145" s="14"/>
      <c r="B145" s="240"/>
      <c r="C145" s="241"/>
      <c r="D145" s="218" t="s">
        <v>246</v>
      </c>
      <c r="E145" s="242" t="s">
        <v>28</v>
      </c>
      <c r="F145" s="243" t="s">
        <v>150</v>
      </c>
      <c r="G145" s="241"/>
      <c r="H145" s="244">
        <v>4</v>
      </c>
      <c r="I145" s="245"/>
      <c r="J145" s="241"/>
      <c r="K145" s="241"/>
      <c r="L145" s="246"/>
      <c r="M145" s="247"/>
      <c r="N145" s="248"/>
      <c r="O145" s="248"/>
      <c r="P145" s="248"/>
      <c r="Q145" s="248"/>
      <c r="R145" s="248"/>
      <c r="S145" s="248"/>
      <c r="T145" s="24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0" t="s">
        <v>246</v>
      </c>
      <c r="AU145" s="250" t="s">
        <v>82</v>
      </c>
      <c r="AV145" s="14" t="s">
        <v>82</v>
      </c>
      <c r="AW145" s="14" t="s">
        <v>34</v>
      </c>
      <c r="AX145" s="14" t="s">
        <v>72</v>
      </c>
      <c r="AY145" s="250" t="s">
        <v>121</v>
      </c>
    </row>
    <row r="146" spans="1:51" s="15" customFormat="1" ht="12">
      <c r="A146" s="15"/>
      <c r="B146" s="251"/>
      <c r="C146" s="252"/>
      <c r="D146" s="218" t="s">
        <v>246</v>
      </c>
      <c r="E146" s="253" t="s">
        <v>28</v>
      </c>
      <c r="F146" s="254" t="s">
        <v>251</v>
      </c>
      <c r="G146" s="252"/>
      <c r="H146" s="255">
        <v>22</v>
      </c>
      <c r="I146" s="256"/>
      <c r="J146" s="252"/>
      <c r="K146" s="252"/>
      <c r="L146" s="257"/>
      <c r="M146" s="258"/>
      <c r="N146" s="259"/>
      <c r="O146" s="259"/>
      <c r="P146" s="259"/>
      <c r="Q146" s="259"/>
      <c r="R146" s="259"/>
      <c r="S146" s="259"/>
      <c r="T146" s="260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1" t="s">
        <v>246</v>
      </c>
      <c r="AU146" s="261" t="s">
        <v>82</v>
      </c>
      <c r="AV146" s="15" t="s">
        <v>150</v>
      </c>
      <c r="AW146" s="15" t="s">
        <v>34</v>
      </c>
      <c r="AX146" s="15" t="s">
        <v>80</v>
      </c>
      <c r="AY146" s="261" t="s">
        <v>121</v>
      </c>
    </row>
    <row r="147" spans="1:65" s="2" customFormat="1" ht="16.5" customHeight="1">
      <c r="A147" s="39"/>
      <c r="B147" s="40"/>
      <c r="C147" s="205" t="s">
        <v>160</v>
      </c>
      <c r="D147" s="205" t="s">
        <v>124</v>
      </c>
      <c r="E147" s="206" t="s">
        <v>936</v>
      </c>
      <c r="F147" s="207" t="s">
        <v>937</v>
      </c>
      <c r="G147" s="208" t="s">
        <v>359</v>
      </c>
      <c r="H147" s="209">
        <v>238</v>
      </c>
      <c r="I147" s="210"/>
      <c r="J147" s="211">
        <f>ROUND(I147*H147,2)</f>
        <v>0</v>
      </c>
      <c r="K147" s="207" t="s">
        <v>128</v>
      </c>
      <c r="L147" s="45"/>
      <c r="M147" s="212" t="s">
        <v>28</v>
      </c>
      <c r="N147" s="213" t="s">
        <v>43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150</v>
      </c>
      <c r="AT147" s="216" t="s">
        <v>124</v>
      </c>
      <c r="AU147" s="216" t="s">
        <v>82</v>
      </c>
      <c r="AY147" s="18" t="s">
        <v>121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80</v>
      </c>
      <c r="BK147" s="217">
        <f>ROUND(I147*H147,2)</f>
        <v>0</v>
      </c>
      <c r="BL147" s="18" t="s">
        <v>150</v>
      </c>
      <c r="BM147" s="216" t="s">
        <v>938</v>
      </c>
    </row>
    <row r="148" spans="1:47" s="2" customFormat="1" ht="12">
      <c r="A148" s="39"/>
      <c r="B148" s="40"/>
      <c r="C148" s="41"/>
      <c r="D148" s="218" t="s">
        <v>131</v>
      </c>
      <c r="E148" s="41"/>
      <c r="F148" s="219" t="s">
        <v>939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131</v>
      </c>
      <c r="AU148" s="18" t="s">
        <v>82</v>
      </c>
    </row>
    <row r="149" spans="1:47" s="2" customFormat="1" ht="12">
      <c r="A149" s="39"/>
      <c r="B149" s="40"/>
      <c r="C149" s="41"/>
      <c r="D149" s="223" t="s">
        <v>133</v>
      </c>
      <c r="E149" s="41"/>
      <c r="F149" s="224" t="s">
        <v>940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133</v>
      </c>
      <c r="AU149" s="18" t="s">
        <v>82</v>
      </c>
    </row>
    <row r="150" spans="1:47" s="2" customFormat="1" ht="12">
      <c r="A150" s="39"/>
      <c r="B150" s="40"/>
      <c r="C150" s="41"/>
      <c r="D150" s="218" t="s">
        <v>135</v>
      </c>
      <c r="E150" s="41"/>
      <c r="F150" s="225" t="s">
        <v>941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135</v>
      </c>
      <c r="AU150" s="18" t="s">
        <v>82</v>
      </c>
    </row>
    <row r="151" spans="1:51" s="14" customFormat="1" ht="12">
      <c r="A151" s="14"/>
      <c r="B151" s="240"/>
      <c r="C151" s="241"/>
      <c r="D151" s="218" t="s">
        <v>246</v>
      </c>
      <c r="E151" s="242" t="s">
        <v>28</v>
      </c>
      <c r="F151" s="243" t="s">
        <v>942</v>
      </c>
      <c r="G151" s="241"/>
      <c r="H151" s="244">
        <v>112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0" t="s">
        <v>246</v>
      </c>
      <c r="AU151" s="250" t="s">
        <v>82</v>
      </c>
      <c r="AV151" s="14" t="s">
        <v>82</v>
      </c>
      <c r="AW151" s="14" t="s">
        <v>34</v>
      </c>
      <c r="AX151" s="14" t="s">
        <v>72</v>
      </c>
      <c r="AY151" s="250" t="s">
        <v>121</v>
      </c>
    </row>
    <row r="152" spans="1:51" s="14" customFormat="1" ht="12">
      <c r="A152" s="14"/>
      <c r="B152" s="240"/>
      <c r="C152" s="241"/>
      <c r="D152" s="218" t="s">
        <v>246</v>
      </c>
      <c r="E152" s="242" t="s">
        <v>28</v>
      </c>
      <c r="F152" s="243" t="s">
        <v>943</v>
      </c>
      <c r="G152" s="241"/>
      <c r="H152" s="244">
        <v>70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0" t="s">
        <v>246</v>
      </c>
      <c r="AU152" s="250" t="s">
        <v>82</v>
      </c>
      <c r="AV152" s="14" t="s">
        <v>82</v>
      </c>
      <c r="AW152" s="14" t="s">
        <v>34</v>
      </c>
      <c r="AX152" s="14" t="s">
        <v>72</v>
      </c>
      <c r="AY152" s="250" t="s">
        <v>121</v>
      </c>
    </row>
    <row r="153" spans="1:51" s="14" customFormat="1" ht="12">
      <c r="A153" s="14"/>
      <c r="B153" s="240"/>
      <c r="C153" s="241"/>
      <c r="D153" s="218" t="s">
        <v>246</v>
      </c>
      <c r="E153" s="242" t="s">
        <v>28</v>
      </c>
      <c r="F153" s="243" t="s">
        <v>944</v>
      </c>
      <c r="G153" s="241"/>
      <c r="H153" s="244">
        <v>56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0" t="s">
        <v>246</v>
      </c>
      <c r="AU153" s="250" t="s">
        <v>82</v>
      </c>
      <c r="AV153" s="14" t="s">
        <v>82</v>
      </c>
      <c r="AW153" s="14" t="s">
        <v>34</v>
      </c>
      <c r="AX153" s="14" t="s">
        <v>72</v>
      </c>
      <c r="AY153" s="250" t="s">
        <v>121</v>
      </c>
    </row>
    <row r="154" spans="1:51" s="15" customFormat="1" ht="12">
      <c r="A154" s="15"/>
      <c r="B154" s="251"/>
      <c r="C154" s="252"/>
      <c r="D154" s="218" t="s">
        <v>246</v>
      </c>
      <c r="E154" s="253" t="s">
        <v>28</v>
      </c>
      <c r="F154" s="254" t="s">
        <v>251</v>
      </c>
      <c r="G154" s="252"/>
      <c r="H154" s="255">
        <v>238</v>
      </c>
      <c r="I154" s="256"/>
      <c r="J154" s="252"/>
      <c r="K154" s="252"/>
      <c r="L154" s="257"/>
      <c r="M154" s="272"/>
      <c r="N154" s="273"/>
      <c r="O154" s="273"/>
      <c r="P154" s="273"/>
      <c r="Q154" s="273"/>
      <c r="R154" s="273"/>
      <c r="S154" s="273"/>
      <c r="T154" s="274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1" t="s">
        <v>246</v>
      </c>
      <c r="AU154" s="261" t="s">
        <v>82</v>
      </c>
      <c r="AV154" s="15" t="s">
        <v>150</v>
      </c>
      <c r="AW154" s="15" t="s">
        <v>34</v>
      </c>
      <c r="AX154" s="15" t="s">
        <v>80</v>
      </c>
      <c r="AY154" s="261" t="s">
        <v>121</v>
      </c>
    </row>
    <row r="155" spans="1:31" s="2" customFormat="1" ht="6.95" customHeight="1">
      <c r="A155" s="39"/>
      <c r="B155" s="60"/>
      <c r="C155" s="61"/>
      <c r="D155" s="61"/>
      <c r="E155" s="61"/>
      <c r="F155" s="61"/>
      <c r="G155" s="61"/>
      <c r="H155" s="61"/>
      <c r="I155" s="61"/>
      <c r="J155" s="61"/>
      <c r="K155" s="61"/>
      <c r="L155" s="45"/>
      <c r="M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</row>
  </sheetData>
  <sheetProtection password="CC35" sheet="1" objects="1" scenarios="1" formatColumns="0" formatRows="0" autoFilter="0"/>
  <autoFilter ref="C81:K154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7" r:id="rId1" display="https://podminky.urs.cz/item/CS_URS_2022_01/119003227"/>
    <hyperlink ref="F91" r:id="rId2" display="https://podminky.urs.cz/item/CS_URS_2022_01/119003228"/>
    <hyperlink ref="F100" r:id="rId3" display="https://podminky.urs.cz/item/CS_URS_2022_01/913121111"/>
    <hyperlink ref="F111" r:id="rId4" display="https://podminky.urs.cz/item/CS_URS_2022_01/913121211"/>
    <hyperlink ref="F119" r:id="rId5" display="https://podminky.urs.cz/item/CS_URS_2022_01/913211112"/>
    <hyperlink ref="F130" r:id="rId6" display="https://podminky.urs.cz/item/CS_URS_2022_01/913211212"/>
    <hyperlink ref="F138" r:id="rId7" display="https://podminky.urs.cz/item/CS_URS_2022_01/913321111"/>
    <hyperlink ref="F149" r:id="rId8" display="https://podminky.urs.cz/item/CS_URS_2022_01/9133212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Centrální vjezd do areálu ZČU a parkoviště III. a IV. „SMART – 0. etapa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945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28</v>
      </c>
      <c r="G11" s="39"/>
      <c r="H11" s="39"/>
      <c r="I11" s="133" t="s">
        <v>20</v>
      </c>
      <c r="J11" s="137" t="s">
        <v>28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30. 9. 2022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23</v>
      </c>
      <c r="F15" s="39"/>
      <c r="G15" s="39"/>
      <c r="H15" s="39"/>
      <c r="I15" s="133" t="s">
        <v>29</v>
      </c>
      <c r="J15" s="137" t="s">
        <v>28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27</v>
      </c>
      <c r="J20" s="137" t="s">
        <v>28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946</v>
      </c>
      <c r="F21" s="39"/>
      <c r="G21" s="39"/>
      <c r="H21" s="39"/>
      <c r="I21" s="133" t="s">
        <v>29</v>
      </c>
      <c r="J21" s="137" t="s">
        <v>28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27</v>
      </c>
      <c r="J23" s="137" t="s">
        <v>28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947</v>
      </c>
      <c r="F24" s="39"/>
      <c r="G24" s="39"/>
      <c r="H24" s="39"/>
      <c r="I24" s="133" t="s">
        <v>29</v>
      </c>
      <c r="J24" s="137" t="s">
        <v>28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28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ROUND(J79,2)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ROUND((SUM(BE79:BE82)),2)</f>
        <v>0</v>
      </c>
      <c r="G33" s="39"/>
      <c r="H33" s="39"/>
      <c r="I33" s="149">
        <v>0.21</v>
      </c>
      <c r="J33" s="148">
        <f>ROUND(((SUM(BE79:BE82))*I33),2)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ROUND((SUM(BF79:BF82)),2)</f>
        <v>0</v>
      </c>
      <c r="G34" s="39"/>
      <c r="H34" s="39"/>
      <c r="I34" s="149">
        <v>0.15</v>
      </c>
      <c r="J34" s="148">
        <f>ROUND(((SUM(BF79:BF82))*I34),2)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ROUND((SUM(BG79:BG82)),2)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ROUND((SUM(BH79:BH82)),2)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ROUND((SUM(BI79:BI82)),2)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Centrální vjezd do areálu ZČU a parkoviště III. a IV. „SMART – 0. etapa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499 - Závorový systém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Západočeská univerzita v Plzni</v>
      </c>
      <c r="G52" s="41"/>
      <c r="H52" s="41"/>
      <c r="I52" s="33" t="s">
        <v>24</v>
      </c>
      <c r="J52" s="73" t="str">
        <f>IF(J12="","",J12)</f>
        <v>30. 9. 2022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26</v>
      </c>
      <c r="D54" s="41"/>
      <c r="E54" s="41"/>
      <c r="F54" s="28" t="str">
        <f>E15</f>
        <v>Západočeská univerzita v Plzni</v>
      </c>
      <c r="G54" s="41"/>
      <c r="H54" s="41"/>
      <c r="I54" s="33" t="s">
        <v>32</v>
      </c>
      <c r="J54" s="37" t="str">
        <f>E21</f>
        <v>ekoTIP ID s.r.o. identifikační technologie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Bc. Alexandr Vituško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J79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pans="1:31" s="2" customFormat="1" ht="21.8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3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13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5" spans="1:31" s="2" customFormat="1" ht="6.95" customHeight="1">
      <c r="A65" s="39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24.95" customHeight="1">
      <c r="A66" s="39"/>
      <c r="B66" s="40"/>
      <c r="C66" s="24" t="s">
        <v>105</v>
      </c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12" customHeight="1">
      <c r="A68" s="39"/>
      <c r="B68" s="40"/>
      <c r="C68" s="33" t="s">
        <v>16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16.5" customHeight="1">
      <c r="A69" s="39"/>
      <c r="B69" s="40"/>
      <c r="C69" s="41"/>
      <c r="D69" s="41"/>
      <c r="E69" s="161" t="str">
        <f>E7</f>
        <v>Centrální vjezd do areálu ZČU a parkoviště III. a IV. „SMART – 0. etapa</v>
      </c>
      <c r="F69" s="33"/>
      <c r="G69" s="33"/>
      <c r="H69" s="33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93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70" t="str">
        <f>E9</f>
        <v>SO 499 - Závorový systém</v>
      </c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22</v>
      </c>
      <c r="D73" s="41"/>
      <c r="E73" s="41"/>
      <c r="F73" s="28" t="str">
        <f>F12</f>
        <v>Západočeská univerzita v Plzni</v>
      </c>
      <c r="G73" s="41"/>
      <c r="H73" s="41"/>
      <c r="I73" s="33" t="s">
        <v>24</v>
      </c>
      <c r="J73" s="73" t="str">
        <f>IF(J12="","",J12)</f>
        <v>30. 9. 2022</v>
      </c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40.05" customHeight="1">
      <c r="A75" s="39"/>
      <c r="B75" s="40"/>
      <c r="C75" s="33" t="s">
        <v>26</v>
      </c>
      <c r="D75" s="41"/>
      <c r="E75" s="41"/>
      <c r="F75" s="28" t="str">
        <f>E15</f>
        <v>Západočeská univerzita v Plzni</v>
      </c>
      <c r="G75" s="41"/>
      <c r="H75" s="41"/>
      <c r="I75" s="33" t="s">
        <v>32</v>
      </c>
      <c r="J75" s="37" t="str">
        <f>E21</f>
        <v>ekoTIP ID s.r.o. identifikační technologie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5.15" customHeight="1">
      <c r="A76" s="39"/>
      <c r="B76" s="40"/>
      <c r="C76" s="33" t="s">
        <v>30</v>
      </c>
      <c r="D76" s="41"/>
      <c r="E76" s="41"/>
      <c r="F76" s="28" t="str">
        <f>IF(E18="","",E18)</f>
        <v>Vyplň údaj</v>
      </c>
      <c r="G76" s="41"/>
      <c r="H76" s="41"/>
      <c r="I76" s="33" t="s">
        <v>35</v>
      </c>
      <c r="J76" s="37" t="str">
        <f>E24</f>
        <v>Bc. Alexandr Vituško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0.3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11" customFormat="1" ht="29.25" customHeight="1">
      <c r="A78" s="178"/>
      <c r="B78" s="179"/>
      <c r="C78" s="180" t="s">
        <v>106</v>
      </c>
      <c r="D78" s="181" t="s">
        <v>57</v>
      </c>
      <c r="E78" s="181" t="s">
        <v>53</v>
      </c>
      <c r="F78" s="181" t="s">
        <v>54</v>
      </c>
      <c r="G78" s="181" t="s">
        <v>107</v>
      </c>
      <c r="H78" s="181" t="s">
        <v>108</v>
      </c>
      <c r="I78" s="181" t="s">
        <v>109</v>
      </c>
      <c r="J78" s="181" t="s">
        <v>97</v>
      </c>
      <c r="K78" s="182" t="s">
        <v>110</v>
      </c>
      <c r="L78" s="183"/>
      <c r="M78" s="93" t="s">
        <v>28</v>
      </c>
      <c r="N78" s="94" t="s">
        <v>42</v>
      </c>
      <c r="O78" s="94" t="s">
        <v>111</v>
      </c>
      <c r="P78" s="94" t="s">
        <v>112</v>
      </c>
      <c r="Q78" s="94" t="s">
        <v>113</v>
      </c>
      <c r="R78" s="94" t="s">
        <v>114</v>
      </c>
      <c r="S78" s="94" t="s">
        <v>115</v>
      </c>
      <c r="T78" s="95" t="s">
        <v>116</v>
      </c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</row>
    <row r="79" spans="1:63" s="2" customFormat="1" ht="22.8" customHeight="1">
      <c r="A79" s="39"/>
      <c r="B79" s="40"/>
      <c r="C79" s="100" t="s">
        <v>117</v>
      </c>
      <c r="D79" s="41"/>
      <c r="E79" s="41"/>
      <c r="F79" s="41"/>
      <c r="G79" s="41"/>
      <c r="H79" s="41"/>
      <c r="I79" s="41"/>
      <c r="J79" s="184">
        <f>BK79</f>
        <v>0</v>
      </c>
      <c r="K79" s="41"/>
      <c r="L79" s="45"/>
      <c r="M79" s="96"/>
      <c r="N79" s="185"/>
      <c r="O79" s="97"/>
      <c r="P79" s="186">
        <f>SUM(P80:P82)</f>
        <v>0</v>
      </c>
      <c r="Q79" s="97"/>
      <c r="R79" s="186">
        <f>SUM(R80:R82)</f>
        <v>0</v>
      </c>
      <c r="S79" s="97"/>
      <c r="T79" s="187">
        <f>SUM(T80:T82)</f>
        <v>0</v>
      </c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T79" s="18" t="s">
        <v>71</v>
      </c>
      <c r="AU79" s="18" t="s">
        <v>98</v>
      </c>
      <c r="BK79" s="188">
        <f>SUM(BK80:BK82)</f>
        <v>0</v>
      </c>
    </row>
    <row r="80" spans="1:65" s="2" customFormat="1" ht="24.15" customHeight="1">
      <c r="A80" s="39"/>
      <c r="B80" s="40"/>
      <c r="C80" s="205" t="s">
        <v>80</v>
      </c>
      <c r="D80" s="205" t="s">
        <v>124</v>
      </c>
      <c r="E80" s="206" t="s">
        <v>948</v>
      </c>
      <c r="F80" s="207" t="s">
        <v>28</v>
      </c>
      <c r="G80" s="208" t="s">
        <v>949</v>
      </c>
      <c r="H80" s="209">
        <v>1</v>
      </c>
      <c r="I80" s="210"/>
      <c r="J80" s="211">
        <f>ROUND(I80*H80,2)</f>
        <v>0</v>
      </c>
      <c r="K80" s="207" t="s">
        <v>28</v>
      </c>
      <c r="L80" s="45"/>
      <c r="M80" s="212" t="s">
        <v>28</v>
      </c>
      <c r="N80" s="213" t="s">
        <v>43</v>
      </c>
      <c r="O80" s="85"/>
      <c r="P80" s="214">
        <f>O80*H80</f>
        <v>0</v>
      </c>
      <c r="Q80" s="214">
        <v>0</v>
      </c>
      <c r="R80" s="214">
        <f>Q80*H80</f>
        <v>0</v>
      </c>
      <c r="S80" s="214">
        <v>0</v>
      </c>
      <c r="T80" s="215">
        <f>S80*H80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R80" s="216" t="s">
        <v>150</v>
      </c>
      <c r="AT80" s="216" t="s">
        <v>124</v>
      </c>
      <c r="AU80" s="216" t="s">
        <v>72</v>
      </c>
      <c r="AY80" s="18" t="s">
        <v>121</v>
      </c>
      <c r="BE80" s="217">
        <f>IF(N80="základní",J80,0)</f>
        <v>0</v>
      </c>
      <c r="BF80" s="217">
        <f>IF(N80="snížená",J80,0)</f>
        <v>0</v>
      </c>
      <c r="BG80" s="217">
        <f>IF(N80="zákl. přenesená",J80,0)</f>
        <v>0</v>
      </c>
      <c r="BH80" s="217">
        <f>IF(N80="sníž. přenesená",J80,0)</f>
        <v>0</v>
      </c>
      <c r="BI80" s="217">
        <f>IF(N80="nulová",J80,0)</f>
        <v>0</v>
      </c>
      <c r="BJ80" s="18" t="s">
        <v>80</v>
      </c>
      <c r="BK80" s="217">
        <f>ROUND(I80*H80,2)</f>
        <v>0</v>
      </c>
      <c r="BL80" s="18" t="s">
        <v>150</v>
      </c>
      <c r="BM80" s="216" t="s">
        <v>950</v>
      </c>
    </row>
    <row r="81" spans="1:47" s="2" customFormat="1" ht="12">
      <c r="A81" s="39"/>
      <c r="B81" s="40"/>
      <c r="C81" s="41"/>
      <c r="D81" s="218" t="s">
        <v>131</v>
      </c>
      <c r="E81" s="41"/>
      <c r="F81" s="219" t="s">
        <v>90</v>
      </c>
      <c r="G81" s="41"/>
      <c r="H81" s="41"/>
      <c r="I81" s="220"/>
      <c r="J81" s="41"/>
      <c r="K81" s="41"/>
      <c r="L81" s="45"/>
      <c r="M81" s="221"/>
      <c r="N81" s="222"/>
      <c r="O81" s="85"/>
      <c r="P81" s="85"/>
      <c r="Q81" s="85"/>
      <c r="R81" s="85"/>
      <c r="S81" s="85"/>
      <c r="T81" s="86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131</v>
      </c>
      <c r="AU81" s="18" t="s">
        <v>72</v>
      </c>
    </row>
    <row r="82" spans="1:47" s="2" customFormat="1" ht="12">
      <c r="A82" s="39"/>
      <c r="B82" s="40"/>
      <c r="C82" s="41"/>
      <c r="D82" s="218" t="s">
        <v>135</v>
      </c>
      <c r="E82" s="41"/>
      <c r="F82" s="225" t="s">
        <v>951</v>
      </c>
      <c r="G82" s="41"/>
      <c r="H82" s="41"/>
      <c r="I82" s="220"/>
      <c r="J82" s="41"/>
      <c r="K82" s="41"/>
      <c r="L82" s="45"/>
      <c r="M82" s="226"/>
      <c r="N82" s="227"/>
      <c r="O82" s="228"/>
      <c r="P82" s="228"/>
      <c r="Q82" s="228"/>
      <c r="R82" s="228"/>
      <c r="S82" s="228"/>
      <c r="T82" s="22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135</v>
      </c>
      <c r="AU82" s="18" t="s">
        <v>72</v>
      </c>
    </row>
    <row r="83" spans="1:31" s="2" customFormat="1" ht="6.95" customHeight="1">
      <c r="A83" s="39"/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45"/>
      <c r="M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</sheetData>
  <sheetProtection password="CC35" sheet="1" objects="1" scenarios="1" formatColumns="0" formatRows="0" autoFilter="0"/>
  <autoFilter ref="C78:K82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5" customWidth="1"/>
    <col min="2" max="2" width="1.7109375" style="275" customWidth="1"/>
    <col min="3" max="4" width="5.00390625" style="275" customWidth="1"/>
    <col min="5" max="5" width="11.7109375" style="275" customWidth="1"/>
    <col min="6" max="6" width="9.140625" style="275" customWidth="1"/>
    <col min="7" max="7" width="5.00390625" style="275" customWidth="1"/>
    <col min="8" max="8" width="77.8515625" style="275" customWidth="1"/>
    <col min="9" max="10" width="20.00390625" style="275" customWidth="1"/>
    <col min="11" max="11" width="1.7109375" style="275" customWidth="1"/>
  </cols>
  <sheetData>
    <row r="1" s="1" customFormat="1" ht="37.5" customHeight="1"/>
    <row r="2" spans="2:11" s="1" customFormat="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6" customFormat="1" ht="45" customHeight="1">
      <c r="B3" s="279"/>
      <c r="C3" s="280" t="s">
        <v>952</v>
      </c>
      <c r="D3" s="280"/>
      <c r="E3" s="280"/>
      <c r="F3" s="280"/>
      <c r="G3" s="280"/>
      <c r="H3" s="280"/>
      <c r="I3" s="280"/>
      <c r="J3" s="280"/>
      <c r="K3" s="281"/>
    </row>
    <row r="4" spans="2:11" s="1" customFormat="1" ht="25.5" customHeight="1">
      <c r="B4" s="282"/>
      <c r="C4" s="283" t="s">
        <v>953</v>
      </c>
      <c r="D4" s="283"/>
      <c r="E4" s="283"/>
      <c r="F4" s="283"/>
      <c r="G4" s="283"/>
      <c r="H4" s="283"/>
      <c r="I4" s="283"/>
      <c r="J4" s="283"/>
      <c r="K4" s="284"/>
    </row>
    <row r="5" spans="2:11" s="1" customFormat="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pans="2:11" s="1" customFormat="1" ht="15" customHeight="1">
      <c r="B6" s="282"/>
      <c r="C6" s="286" t="s">
        <v>954</v>
      </c>
      <c r="D6" s="286"/>
      <c r="E6" s="286"/>
      <c r="F6" s="286"/>
      <c r="G6" s="286"/>
      <c r="H6" s="286"/>
      <c r="I6" s="286"/>
      <c r="J6" s="286"/>
      <c r="K6" s="284"/>
    </row>
    <row r="7" spans="2:11" s="1" customFormat="1" ht="15" customHeight="1">
      <c r="B7" s="287"/>
      <c r="C7" s="286" t="s">
        <v>955</v>
      </c>
      <c r="D7" s="286"/>
      <c r="E7" s="286"/>
      <c r="F7" s="286"/>
      <c r="G7" s="286"/>
      <c r="H7" s="286"/>
      <c r="I7" s="286"/>
      <c r="J7" s="286"/>
      <c r="K7" s="284"/>
    </row>
    <row r="8" spans="2:11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s="1" customFormat="1" ht="15" customHeight="1">
      <c r="B9" s="287"/>
      <c r="C9" s="286" t="s">
        <v>956</v>
      </c>
      <c r="D9" s="286"/>
      <c r="E9" s="286"/>
      <c r="F9" s="286"/>
      <c r="G9" s="286"/>
      <c r="H9" s="286"/>
      <c r="I9" s="286"/>
      <c r="J9" s="286"/>
      <c r="K9" s="284"/>
    </row>
    <row r="10" spans="2:11" s="1" customFormat="1" ht="15" customHeight="1">
      <c r="B10" s="287"/>
      <c r="C10" s="286"/>
      <c r="D10" s="286" t="s">
        <v>957</v>
      </c>
      <c r="E10" s="286"/>
      <c r="F10" s="286"/>
      <c r="G10" s="286"/>
      <c r="H10" s="286"/>
      <c r="I10" s="286"/>
      <c r="J10" s="286"/>
      <c r="K10" s="284"/>
    </row>
    <row r="11" spans="2:11" s="1" customFormat="1" ht="15" customHeight="1">
      <c r="B11" s="287"/>
      <c r="C11" s="288"/>
      <c r="D11" s="286" t="s">
        <v>958</v>
      </c>
      <c r="E11" s="286"/>
      <c r="F11" s="286"/>
      <c r="G11" s="286"/>
      <c r="H11" s="286"/>
      <c r="I11" s="286"/>
      <c r="J11" s="286"/>
      <c r="K11" s="284"/>
    </row>
    <row r="12" spans="2:11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pans="2:11" s="1" customFormat="1" ht="15" customHeight="1">
      <c r="B13" s="287"/>
      <c r="C13" s="288"/>
      <c r="D13" s="289" t="s">
        <v>959</v>
      </c>
      <c r="E13" s="286"/>
      <c r="F13" s="286"/>
      <c r="G13" s="286"/>
      <c r="H13" s="286"/>
      <c r="I13" s="286"/>
      <c r="J13" s="286"/>
      <c r="K13" s="284"/>
    </row>
    <row r="14" spans="2:11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pans="2:11" s="1" customFormat="1" ht="15" customHeight="1">
      <c r="B15" s="287"/>
      <c r="C15" s="288"/>
      <c r="D15" s="286" t="s">
        <v>960</v>
      </c>
      <c r="E15" s="286"/>
      <c r="F15" s="286"/>
      <c r="G15" s="286"/>
      <c r="H15" s="286"/>
      <c r="I15" s="286"/>
      <c r="J15" s="286"/>
      <c r="K15" s="284"/>
    </row>
    <row r="16" spans="2:11" s="1" customFormat="1" ht="15" customHeight="1">
      <c r="B16" s="287"/>
      <c r="C16" s="288"/>
      <c r="D16" s="286" t="s">
        <v>961</v>
      </c>
      <c r="E16" s="286"/>
      <c r="F16" s="286"/>
      <c r="G16" s="286"/>
      <c r="H16" s="286"/>
      <c r="I16" s="286"/>
      <c r="J16" s="286"/>
      <c r="K16" s="284"/>
    </row>
    <row r="17" spans="2:11" s="1" customFormat="1" ht="15" customHeight="1">
      <c r="B17" s="287"/>
      <c r="C17" s="288"/>
      <c r="D17" s="286" t="s">
        <v>962</v>
      </c>
      <c r="E17" s="286"/>
      <c r="F17" s="286"/>
      <c r="G17" s="286"/>
      <c r="H17" s="286"/>
      <c r="I17" s="286"/>
      <c r="J17" s="286"/>
      <c r="K17" s="284"/>
    </row>
    <row r="18" spans="2:11" s="1" customFormat="1" ht="15" customHeight="1">
      <c r="B18" s="287"/>
      <c r="C18" s="288"/>
      <c r="D18" s="288"/>
      <c r="E18" s="290" t="s">
        <v>79</v>
      </c>
      <c r="F18" s="286" t="s">
        <v>963</v>
      </c>
      <c r="G18" s="286"/>
      <c r="H18" s="286"/>
      <c r="I18" s="286"/>
      <c r="J18" s="286"/>
      <c r="K18" s="284"/>
    </row>
    <row r="19" spans="2:11" s="1" customFormat="1" ht="15" customHeight="1">
      <c r="B19" s="287"/>
      <c r="C19" s="288"/>
      <c r="D19" s="288"/>
      <c r="E19" s="290" t="s">
        <v>964</v>
      </c>
      <c r="F19" s="286" t="s">
        <v>965</v>
      </c>
      <c r="G19" s="286"/>
      <c r="H19" s="286"/>
      <c r="I19" s="286"/>
      <c r="J19" s="286"/>
      <c r="K19" s="284"/>
    </row>
    <row r="20" spans="2:11" s="1" customFormat="1" ht="15" customHeight="1">
      <c r="B20" s="287"/>
      <c r="C20" s="288"/>
      <c r="D20" s="288"/>
      <c r="E20" s="290" t="s">
        <v>966</v>
      </c>
      <c r="F20" s="286" t="s">
        <v>967</v>
      </c>
      <c r="G20" s="286"/>
      <c r="H20" s="286"/>
      <c r="I20" s="286"/>
      <c r="J20" s="286"/>
      <c r="K20" s="284"/>
    </row>
    <row r="21" spans="2:11" s="1" customFormat="1" ht="15" customHeight="1">
      <c r="B21" s="287"/>
      <c r="C21" s="288"/>
      <c r="D21" s="288"/>
      <c r="E21" s="290" t="s">
        <v>968</v>
      </c>
      <c r="F21" s="286" t="s">
        <v>78</v>
      </c>
      <c r="G21" s="286"/>
      <c r="H21" s="286"/>
      <c r="I21" s="286"/>
      <c r="J21" s="286"/>
      <c r="K21" s="284"/>
    </row>
    <row r="22" spans="2:11" s="1" customFormat="1" ht="15" customHeight="1">
      <c r="B22" s="287"/>
      <c r="C22" s="288"/>
      <c r="D22" s="288"/>
      <c r="E22" s="290" t="s">
        <v>969</v>
      </c>
      <c r="F22" s="286" t="s">
        <v>970</v>
      </c>
      <c r="G22" s="286"/>
      <c r="H22" s="286"/>
      <c r="I22" s="286"/>
      <c r="J22" s="286"/>
      <c r="K22" s="284"/>
    </row>
    <row r="23" spans="2:11" s="1" customFormat="1" ht="15" customHeight="1">
      <c r="B23" s="287"/>
      <c r="C23" s="288"/>
      <c r="D23" s="288"/>
      <c r="E23" s="290" t="s">
        <v>971</v>
      </c>
      <c r="F23" s="286" t="s">
        <v>972</v>
      </c>
      <c r="G23" s="286"/>
      <c r="H23" s="286"/>
      <c r="I23" s="286"/>
      <c r="J23" s="286"/>
      <c r="K23" s="284"/>
    </row>
    <row r="24" spans="2:11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pans="2:11" s="1" customFormat="1" ht="15" customHeight="1">
      <c r="B25" s="287"/>
      <c r="C25" s="286" t="s">
        <v>973</v>
      </c>
      <c r="D25" s="286"/>
      <c r="E25" s="286"/>
      <c r="F25" s="286"/>
      <c r="G25" s="286"/>
      <c r="H25" s="286"/>
      <c r="I25" s="286"/>
      <c r="J25" s="286"/>
      <c r="K25" s="284"/>
    </row>
    <row r="26" spans="2:11" s="1" customFormat="1" ht="15" customHeight="1">
      <c r="B26" s="287"/>
      <c r="C26" s="286" t="s">
        <v>974</v>
      </c>
      <c r="D26" s="286"/>
      <c r="E26" s="286"/>
      <c r="F26" s="286"/>
      <c r="G26" s="286"/>
      <c r="H26" s="286"/>
      <c r="I26" s="286"/>
      <c r="J26" s="286"/>
      <c r="K26" s="284"/>
    </row>
    <row r="27" spans="2:11" s="1" customFormat="1" ht="15" customHeight="1">
      <c r="B27" s="287"/>
      <c r="C27" s="286"/>
      <c r="D27" s="286" t="s">
        <v>975</v>
      </c>
      <c r="E27" s="286"/>
      <c r="F27" s="286"/>
      <c r="G27" s="286"/>
      <c r="H27" s="286"/>
      <c r="I27" s="286"/>
      <c r="J27" s="286"/>
      <c r="K27" s="284"/>
    </row>
    <row r="28" spans="2:11" s="1" customFormat="1" ht="15" customHeight="1">
      <c r="B28" s="287"/>
      <c r="C28" s="288"/>
      <c r="D28" s="286" t="s">
        <v>976</v>
      </c>
      <c r="E28" s="286"/>
      <c r="F28" s="286"/>
      <c r="G28" s="286"/>
      <c r="H28" s="286"/>
      <c r="I28" s="286"/>
      <c r="J28" s="286"/>
      <c r="K28" s="284"/>
    </row>
    <row r="29" spans="2:11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pans="2:11" s="1" customFormat="1" ht="15" customHeight="1">
      <c r="B30" s="287"/>
      <c r="C30" s="288"/>
      <c r="D30" s="286" t="s">
        <v>977</v>
      </c>
      <c r="E30" s="286"/>
      <c r="F30" s="286"/>
      <c r="G30" s="286"/>
      <c r="H30" s="286"/>
      <c r="I30" s="286"/>
      <c r="J30" s="286"/>
      <c r="K30" s="284"/>
    </row>
    <row r="31" spans="2:11" s="1" customFormat="1" ht="15" customHeight="1">
      <c r="B31" s="287"/>
      <c r="C31" s="288"/>
      <c r="D31" s="286" t="s">
        <v>978</v>
      </c>
      <c r="E31" s="286"/>
      <c r="F31" s="286"/>
      <c r="G31" s="286"/>
      <c r="H31" s="286"/>
      <c r="I31" s="286"/>
      <c r="J31" s="286"/>
      <c r="K31" s="284"/>
    </row>
    <row r="32" spans="2:11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pans="2:11" s="1" customFormat="1" ht="15" customHeight="1">
      <c r="B33" s="287"/>
      <c r="C33" s="288"/>
      <c r="D33" s="286" t="s">
        <v>979</v>
      </c>
      <c r="E33" s="286"/>
      <c r="F33" s="286"/>
      <c r="G33" s="286"/>
      <c r="H33" s="286"/>
      <c r="I33" s="286"/>
      <c r="J33" s="286"/>
      <c r="K33" s="284"/>
    </row>
    <row r="34" spans="2:11" s="1" customFormat="1" ht="15" customHeight="1">
      <c r="B34" s="287"/>
      <c r="C34" s="288"/>
      <c r="D34" s="286" t="s">
        <v>980</v>
      </c>
      <c r="E34" s="286"/>
      <c r="F34" s="286"/>
      <c r="G34" s="286"/>
      <c r="H34" s="286"/>
      <c r="I34" s="286"/>
      <c r="J34" s="286"/>
      <c r="K34" s="284"/>
    </row>
    <row r="35" spans="2:11" s="1" customFormat="1" ht="15" customHeight="1">
      <c r="B35" s="287"/>
      <c r="C35" s="288"/>
      <c r="D35" s="286" t="s">
        <v>981</v>
      </c>
      <c r="E35" s="286"/>
      <c r="F35" s="286"/>
      <c r="G35" s="286"/>
      <c r="H35" s="286"/>
      <c r="I35" s="286"/>
      <c r="J35" s="286"/>
      <c r="K35" s="284"/>
    </row>
    <row r="36" spans="2:11" s="1" customFormat="1" ht="15" customHeight="1">
      <c r="B36" s="287"/>
      <c r="C36" s="288"/>
      <c r="D36" s="286"/>
      <c r="E36" s="289" t="s">
        <v>106</v>
      </c>
      <c r="F36" s="286"/>
      <c r="G36" s="286" t="s">
        <v>982</v>
      </c>
      <c r="H36" s="286"/>
      <c r="I36" s="286"/>
      <c r="J36" s="286"/>
      <c r="K36" s="284"/>
    </row>
    <row r="37" spans="2:11" s="1" customFormat="1" ht="30.75" customHeight="1">
      <c r="B37" s="287"/>
      <c r="C37" s="288"/>
      <c r="D37" s="286"/>
      <c r="E37" s="289" t="s">
        <v>983</v>
      </c>
      <c r="F37" s="286"/>
      <c r="G37" s="286" t="s">
        <v>984</v>
      </c>
      <c r="H37" s="286"/>
      <c r="I37" s="286"/>
      <c r="J37" s="286"/>
      <c r="K37" s="284"/>
    </row>
    <row r="38" spans="2:11" s="1" customFormat="1" ht="15" customHeight="1">
      <c r="B38" s="287"/>
      <c r="C38" s="288"/>
      <c r="D38" s="286"/>
      <c r="E38" s="289" t="s">
        <v>53</v>
      </c>
      <c r="F38" s="286"/>
      <c r="G38" s="286" t="s">
        <v>985</v>
      </c>
      <c r="H38" s="286"/>
      <c r="I38" s="286"/>
      <c r="J38" s="286"/>
      <c r="K38" s="284"/>
    </row>
    <row r="39" spans="2:11" s="1" customFormat="1" ht="15" customHeight="1">
      <c r="B39" s="287"/>
      <c r="C39" s="288"/>
      <c r="D39" s="286"/>
      <c r="E39" s="289" t="s">
        <v>54</v>
      </c>
      <c r="F39" s="286"/>
      <c r="G39" s="286" t="s">
        <v>986</v>
      </c>
      <c r="H39" s="286"/>
      <c r="I39" s="286"/>
      <c r="J39" s="286"/>
      <c r="K39" s="284"/>
    </row>
    <row r="40" spans="2:11" s="1" customFormat="1" ht="15" customHeight="1">
      <c r="B40" s="287"/>
      <c r="C40" s="288"/>
      <c r="D40" s="286"/>
      <c r="E40" s="289" t="s">
        <v>107</v>
      </c>
      <c r="F40" s="286"/>
      <c r="G40" s="286" t="s">
        <v>987</v>
      </c>
      <c r="H40" s="286"/>
      <c r="I40" s="286"/>
      <c r="J40" s="286"/>
      <c r="K40" s="284"/>
    </row>
    <row r="41" spans="2:11" s="1" customFormat="1" ht="15" customHeight="1">
      <c r="B41" s="287"/>
      <c r="C41" s="288"/>
      <c r="D41" s="286"/>
      <c r="E41" s="289" t="s">
        <v>108</v>
      </c>
      <c r="F41" s="286"/>
      <c r="G41" s="286" t="s">
        <v>988</v>
      </c>
      <c r="H41" s="286"/>
      <c r="I41" s="286"/>
      <c r="J41" s="286"/>
      <c r="K41" s="284"/>
    </row>
    <row r="42" spans="2:11" s="1" customFormat="1" ht="15" customHeight="1">
      <c r="B42" s="287"/>
      <c r="C42" s="288"/>
      <c r="D42" s="286"/>
      <c r="E42" s="289" t="s">
        <v>989</v>
      </c>
      <c r="F42" s="286"/>
      <c r="G42" s="286" t="s">
        <v>990</v>
      </c>
      <c r="H42" s="286"/>
      <c r="I42" s="286"/>
      <c r="J42" s="286"/>
      <c r="K42" s="284"/>
    </row>
    <row r="43" spans="2:11" s="1" customFormat="1" ht="15" customHeight="1">
      <c r="B43" s="287"/>
      <c r="C43" s="288"/>
      <c r="D43" s="286"/>
      <c r="E43" s="289"/>
      <c r="F43" s="286"/>
      <c r="G43" s="286" t="s">
        <v>991</v>
      </c>
      <c r="H43" s="286"/>
      <c r="I43" s="286"/>
      <c r="J43" s="286"/>
      <c r="K43" s="284"/>
    </row>
    <row r="44" spans="2:11" s="1" customFormat="1" ht="15" customHeight="1">
      <c r="B44" s="287"/>
      <c r="C44" s="288"/>
      <c r="D44" s="286"/>
      <c r="E44" s="289" t="s">
        <v>992</v>
      </c>
      <c r="F44" s="286"/>
      <c r="G44" s="286" t="s">
        <v>993</v>
      </c>
      <c r="H44" s="286"/>
      <c r="I44" s="286"/>
      <c r="J44" s="286"/>
      <c r="K44" s="284"/>
    </row>
    <row r="45" spans="2:11" s="1" customFormat="1" ht="15" customHeight="1">
      <c r="B45" s="287"/>
      <c r="C45" s="288"/>
      <c r="D45" s="286"/>
      <c r="E45" s="289" t="s">
        <v>110</v>
      </c>
      <c r="F45" s="286"/>
      <c r="G45" s="286" t="s">
        <v>994</v>
      </c>
      <c r="H45" s="286"/>
      <c r="I45" s="286"/>
      <c r="J45" s="286"/>
      <c r="K45" s="284"/>
    </row>
    <row r="46" spans="2:11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pans="2:11" s="1" customFormat="1" ht="15" customHeight="1">
      <c r="B47" s="287"/>
      <c r="C47" s="288"/>
      <c r="D47" s="286" t="s">
        <v>995</v>
      </c>
      <c r="E47" s="286"/>
      <c r="F47" s="286"/>
      <c r="G47" s="286"/>
      <c r="H47" s="286"/>
      <c r="I47" s="286"/>
      <c r="J47" s="286"/>
      <c r="K47" s="284"/>
    </row>
    <row r="48" spans="2:11" s="1" customFormat="1" ht="15" customHeight="1">
      <c r="B48" s="287"/>
      <c r="C48" s="288"/>
      <c r="D48" s="288"/>
      <c r="E48" s="286" t="s">
        <v>996</v>
      </c>
      <c r="F48" s="286"/>
      <c r="G48" s="286"/>
      <c r="H48" s="286"/>
      <c r="I48" s="286"/>
      <c r="J48" s="286"/>
      <c r="K48" s="284"/>
    </row>
    <row r="49" spans="2:11" s="1" customFormat="1" ht="15" customHeight="1">
      <c r="B49" s="287"/>
      <c r="C49" s="288"/>
      <c r="D49" s="288"/>
      <c r="E49" s="286" t="s">
        <v>997</v>
      </c>
      <c r="F49" s="286"/>
      <c r="G49" s="286"/>
      <c r="H49" s="286"/>
      <c r="I49" s="286"/>
      <c r="J49" s="286"/>
      <c r="K49" s="284"/>
    </row>
    <row r="50" spans="2:11" s="1" customFormat="1" ht="15" customHeight="1">
      <c r="B50" s="287"/>
      <c r="C50" s="288"/>
      <c r="D50" s="288"/>
      <c r="E50" s="286" t="s">
        <v>998</v>
      </c>
      <c r="F50" s="286"/>
      <c r="G50" s="286"/>
      <c r="H50" s="286"/>
      <c r="I50" s="286"/>
      <c r="J50" s="286"/>
      <c r="K50" s="284"/>
    </row>
    <row r="51" spans="2:11" s="1" customFormat="1" ht="15" customHeight="1">
      <c r="B51" s="287"/>
      <c r="C51" s="288"/>
      <c r="D51" s="286" t="s">
        <v>999</v>
      </c>
      <c r="E51" s="286"/>
      <c r="F51" s="286"/>
      <c r="G51" s="286"/>
      <c r="H51" s="286"/>
      <c r="I51" s="286"/>
      <c r="J51" s="286"/>
      <c r="K51" s="284"/>
    </row>
    <row r="52" spans="2:11" s="1" customFormat="1" ht="25.5" customHeight="1">
      <c r="B52" s="282"/>
      <c r="C52" s="283" t="s">
        <v>1000</v>
      </c>
      <c r="D52" s="283"/>
      <c r="E52" s="283"/>
      <c r="F52" s="283"/>
      <c r="G52" s="283"/>
      <c r="H52" s="283"/>
      <c r="I52" s="283"/>
      <c r="J52" s="283"/>
      <c r="K52" s="284"/>
    </row>
    <row r="53" spans="2:11" s="1" customFormat="1" ht="5.25" customHeight="1">
      <c r="B53" s="282"/>
      <c r="C53" s="285"/>
      <c r="D53" s="285"/>
      <c r="E53" s="285"/>
      <c r="F53" s="285"/>
      <c r="G53" s="285"/>
      <c r="H53" s="285"/>
      <c r="I53" s="285"/>
      <c r="J53" s="285"/>
      <c r="K53" s="284"/>
    </row>
    <row r="54" spans="2:11" s="1" customFormat="1" ht="15" customHeight="1">
      <c r="B54" s="282"/>
      <c r="C54" s="286" t="s">
        <v>1001</v>
      </c>
      <c r="D54" s="286"/>
      <c r="E54" s="286"/>
      <c r="F54" s="286"/>
      <c r="G54" s="286"/>
      <c r="H54" s="286"/>
      <c r="I54" s="286"/>
      <c r="J54" s="286"/>
      <c r="K54" s="284"/>
    </row>
    <row r="55" spans="2:11" s="1" customFormat="1" ht="15" customHeight="1">
      <c r="B55" s="282"/>
      <c r="C55" s="286" t="s">
        <v>1002</v>
      </c>
      <c r="D55" s="286"/>
      <c r="E55" s="286"/>
      <c r="F55" s="286"/>
      <c r="G55" s="286"/>
      <c r="H55" s="286"/>
      <c r="I55" s="286"/>
      <c r="J55" s="286"/>
      <c r="K55" s="284"/>
    </row>
    <row r="56" spans="2:11" s="1" customFormat="1" ht="12.75" customHeight="1">
      <c r="B56" s="282"/>
      <c r="C56" s="286"/>
      <c r="D56" s="286"/>
      <c r="E56" s="286"/>
      <c r="F56" s="286"/>
      <c r="G56" s="286"/>
      <c r="H56" s="286"/>
      <c r="I56" s="286"/>
      <c r="J56" s="286"/>
      <c r="K56" s="284"/>
    </row>
    <row r="57" spans="2:11" s="1" customFormat="1" ht="15" customHeight="1">
      <c r="B57" s="282"/>
      <c r="C57" s="286" t="s">
        <v>1003</v>
      </c>
      <c r="D57" s="286"/>
      <c r="E57" s="286"/>
      <c r="F57" s="286"/>
      <c r="G57" s="286"/>
      <c r="H57" s="286"/>
      <c r="I57" s="286"/>
      <c r="J57" s="286"/>
      <c r="K57" s="284"/>
    </row>
    <row r="58" spans="2:11" s="1" customFormat="1" ht="15" customHeight="1">
      <c r="B58" s="282"/>
      <c r="C58" s="288"/>
      <c r="D58" s="286" t="s">
        <v>1004</v>
      </c>
      <c r="E58" s="286"/>
      <c r="F58" s="286"/>
      <c r="G58" s="286"/>
      <c r="H58" s="286"/>
      <c r="I58" s="286"/>
      <c r="J58" s="286"/>
      <c r="K58" s="284"/>
    </row>
    <row r="59" spans="2:11" s="1" customFormat="1" ht="15" customHeight="1">
      <c r="B59" s="282"/>
      <c r="C59" s="288"/>
      <c r="D59" s="286" t="s">
        <v>1005</v>
      </c>
      <c r="E59" s="286"/>
      <c r="F59" s="286"/>
      <c r="G59" s="286"/>
      <c r="H59" s="286"/>
      <c r="I59" s="286"/>
      <c r="J59" s="286"/>
      <c r="K59" s="284"/>
    </row>
    <row r="60" spans="2:11" s="1" customFormat="1" ht="15" customHeight="1">
      <c r="B60" s="282"/>
      <c r="C60" s="288"/>
      <c r="D60" s="286" t="s">
        <v>1006</v>
      </c>
      <c r="E60" s="286"/>
      <c r="F60" s="286"/>
      <c r="G60" s="286"/>
      <c r="H60" s="286"/>
      <c r="I60" s="286"/>
      <c r="J60" s="286"/>
      <c r="K60" s="284"/>
    </row>
    <row r="61" spans="2:11" s="1" customFormat="1" ht="15" customHeight="1">
      <c r="B61" s="282"/>
      <c r="C61" s="288"/>
      <c r="D61" s="286" t="s">
        <v>1007</v>
      </c>
      <c r="E61" s="286"/>
      <c r="F61" s="286"/>
      <c r="G61" s="286"/>
      <c r="H61" s="286"/>
      <c r="I61" s="286"/>
      <c r="J61" s="286"/>
      <c r="K61" s="284"/>
    </row>
    <row r="62" spans="2:11" s="1" customFormat="1" ht="15" customHeight="1">
      <c r="B62" s="282"/>
      <c r="C62" s="288"/>
      <c r="D62" s="291" t="s">
        <v>1008</v>
      </c>
      <c r="E62" s="291"/>
      <c r="F62" s="291"/>
      <c r="G62" s="291"/>
      <c r="H62" s="291"/>
      <c r="I62" s="291"/>
      <c r="J62" s="291"/>
      <c r="K62" s="284"/>
    </row>
    <row r="63" spans="2:11" s="1" customFormat="1" ht="15" customHeight="1">
      <c r="B63" s="282"/>
      <c r="C63" s="288"/>
      <c r="D63" s="286" t="s">
        <v>1009</v>
      </c>
      <c r="E63" s="286"/>
      <c r="F63" s="286"/>
      <c r="G63" s="286"/>
      <c r="H63" s="286"/>
      <c r="I63" s="286"/>
      <c r="J63" s="286"/>
      <c r="K63" s="284"/>
    </row>
    <row r="64" spans="2:11" s="1" customFormat="1" ht="12.75" customHeight="1">
      <c r="B64" s="282"/>
      <c r="C64" s="288"/>
      <c r="D64" s="288"/>
      <c r="E64" s="292"/>
      <c r="F64" s="288"/>
      <c r="G64" s="288"/>
      <c r="H64" s="288"/>
      <c r="I64" s="288"/>
      <c r="J64" s="288"/>
      <c r="K64" s="284"/>
    </row>
    <row r="65" spans="2:11" s="1" customFormat="1" ht="15" customHeight="1">
      <c r="B65" s="282"/>
      <c r="C65" s="288"/>
      <c r="D65" s="286" t="s">
        <v>1010</v>
      </c>
      <c r="E65" s="286"/>
      <c r="F65" s="286"/>
      <c r="G65" s="286"/>
      <c r="H65" s="286"/>
      <c r="I65" s="286"/>
      <c r="J65" s="286"/>
      <c r="K65" s="284"/>
    </row>
    <row r="66" spans="2:11" s="1" customFormat="1" ht="15" customHeight="1">
      <c r="B66" s="282"/>
      <c r="C66" s="288"/>
      <c r="D66" s="291" t="s">
        <v>1011</v>
      </c>
      <c r="E66" s="291"/>
      <c r="F66" s="291"/>
      <c r="G66" s="291"/>
      <c r="H66" s="291"/>
      <c r="I66" s="291"/>
      <c r="J66" s="291"/>
      <c r="K66" s="284"/>
    </row>
    <row r="67" spans="2:11" s="1" customFormat="1" ht="15" customHeight="1">
      <c r="B67" s="282"/>
      <c r="C67" s="288"/>
      <c r="D67" s="286" t="s">
        <v>1012</v>
      </c>
      <c r="E67" s="286"/>
      <c r="F67" s="286"/>
      <c r="G67" s="286"/>
      <c r="H67" s="286"/>
      <c r="I67" s="286"/>
      <c r="J67" s="286"/>
      <c r="K67" s="284"/>
    </row>
    <row r="68" spans="2:11" s="1" customFormat="1" ht="15" customHeight="1">
      <c r="B68" s="282"/>
      <c r="C68" s="288"/>
      <c r="D68" s="286" t="s">
        <v>1013</v>
      </c>
      <c r="E68" s="286"/>
      <c r="F68" s="286"/>
      <c r="G68" s="286"/>
      <c r="H68" s="286"/>
      <c r="I68" s="286"/>
      <c r="J68" s="286"/>
      <c r="K68" s="284"/>
    </row>
    <row r="69" spans="2:11" s="1" customFormat="1" ht="15" customHeight="1">
      <c r="B69" s="282"/>
      <c r="C69" s="288"/>
      <c r="D69" s="286" t="s">
        <v>1014</v>
      </c>
      <c r="E69" s="286"/>
      <c r="F69" s="286"/>
      <c r="G69" s="286"/>
      <c r="H69" s="286"/>
      <c r="I69" s="286"/>
      <c r="J69" s="286"/>
      <c r="K69" s="284"/>
    </row>
    <row r="70" spans="2:11" s="1" customFormat="1" ht="15" customHeight="1">
      <c r="B70" s="282"/>
      <c r="C70" s="288"/>
      <c r="D70" s="286" t="s">
        <v>1015</v>
      </c>
      <c r="E70" s="286"/>
      <c r="F70" s="286"/>
      <c r="G70" s="286"/>
      <c r="H70" s="286"/>
      <c r="I70" s="286"/>
      <c r="J70" s="286"/>
      <c r="K70" s="284"/>
    </row>
    <row r="71" spans="2:1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pans="2:11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2:11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pans="2:11" s="1" customFormat="1" ht="45" customHeight="1">
      <c r="B75" s="301"/>
      <c r="C75" s="302" t="s">
        <v>1016</v>
      </c>
      <c r="D75" s="302"/>
      <c r="E75" s="302"/>
      <c r="F75" s="302"/>
      <c r="G75" s="302"/>
      <c r="H75" s="302"/>
      <c r="I75" s="302"/>
      <c r="J75" s="302"/>
      <c r="K75" s="303"/>
    </row>
    <row r="76" spans="2:11" s="1" customFormat="1" ht="17.25" customHeight="1">
      <c r="B76" s="301"/>
      <c r="C76" s="304" t="s">
        <v>1017</v>
      </c>
      <c r="D76" s="304"/>
      <c r="E76" s="304"/>
      <c r="F76" s="304" t="s">
        <v>1018</v>
      </c>
      <c r="G76" s="305"/>
      <c r="H76" s="304" t="s">
        <v>54</v>
      </c>
      <c r="I76" s="304" t="s">
        <v>57</v>
      </c>
      <c r="J76" s="304" t="s">
        <v>1019</v>
      </c>
      <c r="K76" s="303"/>
    </row>
    <row r="77" spans="2:11" s="1" customFormat="1" ht="17.25" customHeight="1">
      <c r="B77" s="301"/>
      <c r="C77" s="306" t="s">
        <v>1020</v>
      </c>
      <c r="D77" s="306"/>
      <c r="E77" s="306"/>
      <c r="F77" s="307" t="s">
        <v>1021</v>
      </c>
      <c r="G77" s="308"/>
      <c r="H77" s="306"/>
      <c r="I77" s="306"/>
      <c r="J77" s="306" t="s">
        <v>1022</v>
      </c>
      <c r="K77" s="303"/>
    </row>
    <row r="78" spans="2:11" s="1" customFormat="1" ht="5.25" customHeight="1">
      <c r="B78" s="301"/>
      <c r="C78" s="309"/>
      <c r="D78" s="309"/>
      <c r="E78" s="309"/>
      <c r="F78" s="309"/>
      <c r="G78" s="310"/>
      <c r="H78" s="309"/>
      <c r="I78" s="309"/>
      <c r="J78" s="309"/>
      <c r="K78" s="303"/>
    </row>
    <row r="79" spans="2:11" s="1" customFormat="1" ht="15" customHeight="1">
      <c r="B79" s="301"/>
      <c r="C79" s="289" t="s">
        <v>53</v>
      </c>
      <c r="D79" s="311"/>
      <c r="E79" s="311"/>
      <c r="F79" s="312" t="s">
        <v>1023</v>
      </c>
      <c r="G79" s="313"/>
      <c r="H79" s="289" t="s">
        <v>1024</v>
      </c>
      <c r="I79" s="289" t="s">
        <v>1025</v>
      </c>
      <c r="J79" s="289">
        <v>20</v>
      </c>
      <c r="K79" s="303"/>
    </row>
    <row r="80" spans="2:11" s="1" customFormat="1" ht="15" customHeight="1">
      <c r="B80" s="301"/>
      <c r="C80" s="289" t="s">
        <v>1026</v>
      </c>
      <c r="D80" s="289"/>
      <c r="E80" s="289"/>
      <c r="F80" s="312" t="s">
        <v>1023</v>
      </c>
      <c r="G80" s="313"/>
      <c r="H80" s="289" t="s">
        <v>1027</v>
      </c>
      <c r="I80" s="289" t="s">
        <v>1025</v>
      </c>
      <c r="J80" s="289">
        <v>120</v>
      </c>
      <c r="K80" s="303"/>
    </row>
    <row r="81" spans="2:11" s="1" customFormat="1" ht="15" customHeight="1">
      <c r="B81" s="314"/>
      <c r="C81" s="289" t="s">
        <v>1028</v>
      </c>
      <c r="D81" s="289"/>
      <c r="E81" s="289"/>
      <c r="F81" s="312" t="s">
        <v>1029</v>
      </c>
      <c r="G81" s="313"/>
      <c r="H81" s="289" t="s">
        <v>1030</v>
      </c>
      <c r="I81" s="289" t="s">
        <v>1025</v>
      </c>
      <c r="J81" s="289">
        <v>50</v>
      </c>
      <c r="K81" s="303"/>
    </row>
    <row r="82" spans="2:11" s="1" customFormat="1" ht="15" customHeight="1">
      <c r="B82" s="314"/>
      <c r="C82" s="289" t="s">
        <v>1031</v>
      </c>
      <c r="D82" s="289"/>
      <c r="E82" s="289"/>
      <c r="F82" s="312" t="s">
        <v>1023</v>
      </c>
      <c r="G82" s="313"/>
      <c r="H82" s="289" t="s">
        <v>1032</v>
      </c>
      <c r="I82" s="289" t="s">
        <v>1033</v>
      </c>
      <c r="J82" s="289"/>
      <c r="K82" s="303"/>
    </row>
    <row r="83" spans="2:11" s="1" customFormat="1" ht="15" customHeight="1">
      <c r="B83" s="314"/>
      <c r="C83" s="315" t="s">
        <v>1034</v>
      </c>
      <c r="D83" s="315"/>
      <c r="E83" s="315"/>
      <c r="F83" s="316" t="s">
        <v>1029</v>
      </c>
      <c r="G83" s="315"/>
      <c r="H83" s="315" t="s">
        <v>1035</v>
      </c>
      <c r="I83" s="315" t="s">
        <v>1025</v>
      </c>
      <c r="J83" s="315">
        <v>15</v>
      </c>
      <c r="K83" s="303"/>
    </row>
    <row r="84" spans="2:11" s="1" customFormat="1" ht="15" customHeight="1">
      <c r="B84" s="314"/>
      <c r="C84" s="315" t="s">
        <v>1036</v>
      </c>
      <c r="D84" s="315"/>
      <c r="E84" s="315"/>
      <c r="F84" s="316" t="s">
        <v>1029</v>
      </c>
      <c r="G84" s="315"/>
      <c r="H84" s="315" t="s">
        <v>1037</v>
      </c>
      <c r="I84" s="315" t="s">
        <v>1025</v>
      </c>
      <c r="J84" s="315">
        <v>15</v>
      </c>
      <c r="K84" s="303"/>
    </row>
    <row r="85" spans="2:11" s="1" customFormat="1" ht="15" customHeight="1">
      <c r="B85" s="314"/>
      <c r="C85" s="315" t="s">
        <v>1038</v>
      </c>
      <c r="D85" s="315"/>
      <c r="E85" s="315"/>
      <c r="F85" s="316" t="s">
        <v>1029</v>
      </c>
      <c r="G85" s="315"/>
      <c r="H85" s="315" t="s">
        <v>1039</v>
      </c>
      <c r="I85" s="315" t="s">
        <v>1025</v>
      </c>
      <c r="J85" s="315">
        <v>20</v>
      </c>
      <c r="K85" s="303"/>
    </row>
    <row r="86" spans="2:11" s="1" customFormat="1" ht="15" customHeight="1">
      <c r="B86" s="314"/>
      <c r="C86" s="315" t="s">
        <v>1040</v>
      </c>
      <c r="D86" s="315"/>
      <c r="E86" s="315"/>
      <c r="F86" s="316" t="s">
        <v>1029</v>
      </c>
      <c r="G86" s="315"/>
      <c r="H86" s="315" t="s">
        <v>1041</v>
      </c>
      <c r="I86" s="315" t="s">
        <v>1025</v>
      </c>
      <c r="J86" s="315">
        <v>20</v>
      </c>
      <c r="K86" s="303"/>
    </row>
    <row r="87" spans="2:11" s="1" customFormat="1" ht="15" customHeight="1">
      <c r="B87" s="314"/>
      <c r="C87" s="289" t="s">
        <v>1042</v>
      </c>
      <c r="D87" s="289"/>
      <c r="E87" s="289"/>
      <c r="F87" s="312" t="s">
        <v>1029</v>
      </c>
      <c r="G87" s="313"/>
      <c r="H87" s="289" t="s">
        <v>1043</v>
      </c>
      <c r="I87" s="289" t="s">
        <v>1025</v>
      </c>
      <c r="J87" s="289">
        <v>50</v>
      </c>
      <c r="K87" s="303"/>
    </row>
    <row r="88" spans="2:11" s="1" customFormat="1" ht="15" customHeight="1">
      <c r="B88" s="314"/>
      <c r="C88" s="289" t="s">
        <v>1044</v>
      </c>
      <c r="D88" s="289"/>
      <c r="E88" s="289"/>
      <c r="F88" s="312" t="s">
        <v>1029</v>
      </c>
      <c r="G88" s="313"/>
      <c r="H88" s="289" t="s">
        <v>1045</v>
      </c>
      <c r="I88" s="289" t="s">
        <v>1025</v>
      </c>
      <c r="J88" s="289">
        <v>20</v>
      </c>
      <c r="K88" s="303"/>
    </row>
    <row r="89" spans="2:11" s="1" customFormat="1" ht="15" customHeight="1">
      <c r="B89" s="314"/>
      <c r="C89" s="289" t="s">
        <v>1046</v>
      </c>
      <c r="D89" s="289"/>
      <c r="E89" s="289"/>
      <c r="F89" s="312" t="s">
        <v>1029</v>
      </c>
      <c r="G89" s="313"/>
      <c r="H89" s="289" t="s">
        <v>1047</v>
      </c>
      <c r="I89" s="289" t="s">
        <v>1025</v>
      </c>
      <c r="J89" s="289">
        <v>20</v>
      </c>
      <c r="K89" s="303"/>
    </row>
    <row r="90" spans="2:11" s="1" customFormat="1" ht="15" customHeight="1">
      <c r="B90" s="314"/>
      <c r="C90" s="289" t="s">
        <v>1048</v>
      </c>
      <c r="D90" s="289"/>
      <c r="E90" s="289"/>
      <c r="F90" s="312" t="s">
        <v>1029</v>
      </c>
      <c r="G90" s="313"/>
      <c r="H90" s="289" t="s">
        <v>1049</v>
      </c>
      <c r="I90" s="289" t="s">
        <v>1025</v>
      </c>
      <c r="J90" s="289">
        <v>50</v>
      </c>
      <c r="K90" s="303"/>
    </row>
    <row r="91" spans="2:11" s="1" customFormat="1" ht="15" customHeight="1">
      <c r="B91" s="314"/>
      <c r="C91" s="289" t="s">
        <v>1050</v>
      </c>
      <c r="D91" s="289"/>
      <c r="E91" s="289"/>
      <c r="F91" s="312" t="s">
        <v>1029</v>
      </c>
      <c r="G91" s="313"/>
      <c r="H91" s="289" t="s">
        <v>1050</v>
      </c>
      <c r="I91" s="289" t="s">
        <v>1025</v>
      </c>
      <c r="J91" s="289">
        <v>50</v>
      </c>
      <c r="K91" s="303"/>
    </row>
    <row r="92" spans="2:11" s="1" customFormat="1" ht="15" customHeight="1">
      <c r="B92" s="314"/>
      <c r="C92" s="289" t="s">
        <v>1051</v>
      </c>
      <c r="D92" s="289"/>
      <c r="E92" s="289"/>
      <c r="F92" s="312" t="s">
        <v>1029</v>
      </c>
      <c r="G92" s="313"/>
      <c r="H92" s="289" t="s">
        <v>1052</v>
      </c>
      <c r="I92" s="289" t="s">
        <v>1025</v>
      </c>
      <c r="J92" s="289">
        <v>255</v>
      </c>
      <c r="K92" s="303"/>
    </row>
    <row r="93" spans="2:11" s="1" customFormat="1" ht="15" customHeight="1">
      <c r="B93" s="314"/>
      <c r="C93" s="289" t="s">
        <v>1053</v>
      </c>
      <c r="D93" s="289"/>
      <c r="E93" s="289"/>
      <c r="F93" s="312" t="s">
        <v>1023</v>
      </c>
      <c r="G93" s="313"/>
      <c r="H93" s="289" t="s">
        <v>1054</v>
      </c>
      <c r="I93" s="289" t="s">
        <v>1055</v>
      </c>
      <c r="J93" s="289"/>
      <c r="K93" s="303"/>
    </row>
    <row r="94" spans="2:11" s="1" customFormat="1" ht="15" customHeight="1">
      <c r="B94" s="314"/>
      <c r="C94" s="289" t="s">
        <v>1056</v>
      </c>
      <c r="D94" s="289"/>
      <c r="E94" s="289"/>
      <c r="F94" s="312" t="s">
        <v>1023</v>
      </c>
      <c r="G94" s="313"/>
      <c r="H94" s="289" t="s">
        <v>1057</v>
      </c>
      <c r="I94" s="289" t="s">
        <v>1058</v>
      </c>
      <c r="J94" s="289"/>
      <c r="K94" s="303"/>
    </row>
    <row r="95" spans="2:11" s="1" customFormat="1" ht="15" customHeight="1">
      <c r="B95" s="314"/>
      <c r="C95" s="289" t="s">
        <v>1059</v>
      </c>
      <c r="D95" s="289"/>
      <c r="E95" s="289"/>
      <c r="F95" s="312" t="s">
        <v>1023</v>
      </c>
      <c r="G95" s="313"/>
      <c r="H95" s="289" t="s">
        <v>1059</v>
      </c>
      <c r="I95" s="289" t="s">
        <v>1058</v>
      </c>
      <c r="J95" s="289"/>
      <c r="K95" s="303"/>
    </row>
    <row r="96" spans="2:11" s="1" customFormat="1" ht="15" customHeight="1">
      <c r="B96" s="314"/>
      <c r="C96" s="289" t="s">
        <v>38</v>
      </c>
      <c r="D96" s="289"/>
      <c r="E96" s="289"/>
      <c r="F96" s="312" t="s">
        <v>1023</v>
      </c>
      <c r="G96" s="313"/>
      <c r="H96" s="289" t="s">
        <v>1060</v>
      </c>
      <c r="I96" s="289" t="s">
        <v>1058</v>
      </c>
      <c r="J96" s="289"/>
      <c r="K96" s="303"/>
    </row>
    <row r="97" spans="2:11" s="1" customFormat="1" ht="15" customHeight="1">
      <c r="B97" s="314"/>
      <c r="C97" s="289" t="s">
        <v>48</v>
      </c>
      <c r="D97" s="289"/>
      <c r="E97" s="289"/>
      <c r="F97" s="312" t="s">
        <v>1023</v>
      </c>
      <c r="G97" s="313"/>
      <c r="H97" s="289" t="s">
        <v>1061</v>
      </c>
      <c r="I97" s="289" t="s">
        <v>1058</v>
      </c>
      <c r="J97" s="289"/>
      <c r="K97" s="303"/>
    </row>
    <row r="98" spans="2:11" s="1" customFormat="1" ht="15" customHeight="1">
      <c r="B98" s="317"/>
      <c r="C98" s="318"/>
      <c r="D98" s="318"/>
      <c r="E98" s="318"/>
      <c r="F98" s="318"/>
      <c r="G98" s="318"/>
      <c r="H98" s="318"/>
      <c r="I98" s="318"/>
      <c r="J98" s="318"/>
      <c r="K98" s="319"/>
    </row>
    <row r="99" spans="2:11" s="1" customFormat="1" ht="18.7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0"/>
    </row>
    <row r="100" spans="2:11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pans="2:1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pans="2:11" s="1" customFormat="1" ht="45" customHeight="1">
      <c r="B102" s="301"/>
      <c r="C102" s="302" t="s">
        <v>1062</v>
      </c>
      <c r="D102" s="302"/>
      <c r="E102" s="302"/>
      <c r="F102" s="302"/>
      <c r="G102" s="302"/>
      <c r="H102" s="302"/>
      <c r="I102" s="302"/>
      <c r="J102" s="302"/>
      <c r="K102" s="303"/>
    </row>
    <row r="103" spans="2:11" s="1" customFormat="1" ht="17.25" customHeight="1">
      <c r="B103" s="301"/>
      <c r="C103" s="304" t="s">
        <v>1017</v>
      </c>
      <c r="D103" s="304"/>
      <c r="E103" s="304"/>
      <c r="F103" s="304" t="s">
        <v>1018</v>
      </c>
      <c r="G103" s="305"/>
      <c r="H103" s="304" t="s">
        <v>54</v>
      </c>
      <c r="I103" s="304" t="s">
        <v>57</v>
      </c>
      <c r="J103" s="304" t="s">
        <v>1019</v>
      </c>
      <c r="K103" s="303"/>
    </row>
    <row r="104" spans="2:11" s="1" customFormat="1" ht="17.25" customHeight="1">
      <c r="B104" s="301"/>
      <c r="C104" s="306" t="s">
        <v>1020</v>
      </c>
      <c r="D104" s="306"/>
      <c r="E104" s="306"/>
      <c r="F104" s="307" t="s">
        <v>1021</v>
      </c>
      <c r="G104" s="308"/>
      <c r="H104" s="306"/>
      <c r="I104" s="306"/>
      <c r="J104" s="306" t="s">
        <v>1022</v>
      </c>
      <c r="K104" s="303"/>
    </row>
    <row r="105" spans="2:11" s="1" customFormat="1" ht="5.25" customHeight="1">
      <c r="B105" s="301"/>
      <c r="C105" s="304"/>
      <c r="D105" s="304"/>
      <c r="E105" s="304"/>
      <c r="F105" s="304"/>
      <c r="G105" s="322"/>
      <c r="H105" s="304"/>
      <c r="I105" s="304"/>
      <c r="J105" s="304"/>
      <c r="K105" s="303"/>
    </row>
    <row r="106" spans="2:11" s="1" customFormat="1" ht="15" customHeight="1">
      <c r="B106" s="301"/>
      <c r="C106" s="289" t="s">
        <v>53</v>
      </c>
      <c r="D106" s="311"/>
      <c r="E106" s="311"/>
      <c r="F106" s="312" t="s">
        <v>1023</v>
      </c>
      <c r="G106" s="289"/>
      <c r="H106" s="289" t="s">
        <v>1063</v>
      </c>
      <c r="I106" s="289" t="s">
        <v>1025</v>
      </c>
      <c r="J106" s="289">
        <v>20</v>
      </c>
      <c r="K106" s="303"/>
    </row>
    <row r="107" spans="2:11" s="1" customFormat="1" ht="15" customHeight="1">
      <c r="B107" s="301"/>
      <c r="C107" s="289" t="s">
        <v>1026</v>
      </c>
      <c r="D107" s="289"/>
      <c r="E107" s="289"/>
      <c r="F107" s="312" t="s">
        <v>1023</v>
      </c>
      <c r="G107" s="289"/>
      <c r="H107" s="289" t="s">
        <v>1063</v>
      </c>
      <c r="I107" s="289" t="s">
        <v>1025</v>
      </c>
      <c r="J107" s="289">
        <v>120</v>
      </c>
      <c r="K107" s="303"/>
    </row>
    <row r="108" spans="2:11" s="1" customFormat="1" ht="15" customHeight="1">
      <c r="B108" s="314"/>
      <c r="C108" s="289" t="s">
        <v>1028</v>
      </c>
      <c r="D108" s="289"/>
      <c r="E108" s="289"/>
      <c r="F108" s="312" t="s">
        <v>1029</v>
      </c>
      <c r="G108" s="289"/>
      <c r="H108" s="289" t="s">
        <v>1063</v>
      </c>
      <c r="I108" s="289" t="s">
        <v>1025</v>
      </c>
      <c r="J108" s="289">
        <v>50</v>
      </c>
      <c r="K108" s="303"/>
    </row>
    <row r="109" spans="2:11" s="1" customFormat="1" ht="15" customHeight="1">
      <c r="B109" s="314"/>
      <c r="C109" s="289" t="s">
        <v>1031</v>
      </c>
      <c r="D109" s="289"/>
      <c r="E109" s="289"/>
      <c r="F109" s="312" t="s">
        <v>1023</v>
      </c>
      <c r="G109" s="289"/>
      <c r="H109" s="289" t="s">
        <v>1063</v>
      </c>
      <c r="I109" s="289" t="s">
        <v>1033</v>
      </c>
      <c r="J109" s="289"/>
      <c r="K109" s="303"/>
    </row>
    <row r="110" spans="2:11" s="1" customFormat="1" ht="15" customHeight="1">
      <c r="B110" s="314"/>
      <c r="C110" s="289" t="s">
        <v>1042</v>
      </c>
      <c r="D110" s="289"/>
      <c r="E110" s="289"/>
      <c r="F110" s="312" t="s">
        <v>1029</v>
      </c>
      <c r="G110" s="289"/>
      <c r="H110" s="289" t="s">
        <v>1063</v>
      </c>
      <c r="I110" s="289" t="s">
        <v>1025</v>
      </c>
      <c r="J110" s="289">
        <v>50</v>
      </c>
      <c r="K110" s="303"/>
    </row>
    <row r="111" spans="2:11" s="1" customFormat="1" ht="15" customHeight="1">
      <c r="B111" s="314"/>
      <c r="C111" s="289" t="s">
        <v>1050</v>
      </c>
      <c r="D111" s="289"/>
      <c r="E111" s="289"/>
      <c r="F111" s="312" t="s">
        <v>1029</v>
      </c>
      <c r="G111" s="289"/>
      <c r="H111" s="289" t="s">
        <v>1063</v>
      </c>
      <c r="I111" s="289" t="s">
        <v>1025</v>
      </c>
      <c r="J111" s="289">
        <v>50</v>
      </c>
      <c r="K111" s="303"/>
    </row>
    <row r="112" spans="2:11" s="1" customFormat="1" ht="15" customHeight="1">
      <c r="B112" s="314"/>
      <c r="C112" s="289" t="s">
        <v>1048</v>
      </c>
      <c r="D112" s="289"/>
      <c r="E112" s="289"/>
      <c r="F112" s="312" t="s">
        <v>1029</v>
      </c>
      <c r="G112" s="289"/>
      <c r="H112" s="289" t="s">
        <v>1063</v>
      </c>
      <c r="I112" s="289" t="s">
        <v>1025</v>
      </c>
      <c r="J112" s="289">
        <v>50</v>
      </c>
      <c r="K112" s="303"/>
    </row>
    <row r="113" spans="2:11" s="1" customFormat="1" ht="15" customHeight="1">
      <c r="B113" s="314"/>
      <c r="C113" s="289" t="s">
        <v>53</v>
      </c>
      <c r="D113" s="289"/>
      <c r="E113" s="289"/>
      <c r="F113" s="312" t="s">
        <v>1023</v>
      </c>
      <c r="G113" s="289"/>
      <c r="H113" s="289" t="s">
        <v>1064</v>
      </c>
      <c r="I113" s="289" t="s">
        <v>1025</v>
      </c>
      <c r="J113" s="289">
        <v>20</v>
      </c>
      <c r="K113" s="303"/>
    </row>
    <row r="114" spans="2:11" s="1" customFormat="1" ht="15" customHeight="1">
      <c r="B114" s="314"/>
      <c r="C114" s="289" t="s">
        <v>1065</v>
      </c>
      <c r="D114" s="289"/>
      <c r="E114" s="289"/>
      <c r="F114" s="312" t="s">
        <v>1023</v>
      </c>
      <c r="G114" s="289"/>
      <c r="H114" s="289" t="s">
        <v>1066</v>
      </c>
      <c r="I114" s="289" t="s">
        <v>1025</v>
      </c>
      <c r="J114" s="289">
        <v>120</v>
      </c>
      <c r="K114" s="303"/>
    </row>
    <row r="115" spans="2:11" s="1" customFormat="1" ht="15" customHeight="1">
      <c r="B115" s="314"/>
      <c r="C115" s="289" t="s">
        <v>38</v>
      </c>
      <c r="D115" s="289"/>
      <c r="E115" s="289"/>
      <c r="F115" s="312" t="s">
        <v>1023</v>
      </c>
      <c r="G115" s="289"/>
      <c r="H115" s="289" t="s">
        <v>1067</v>
      </c>
      <c r="I115" s="289" t="s">
        <v>1058</v>
      </c>
      <c r="J115" s="289"/>
      <c r="K115" s="303"/>
    </row>
    <row r="116" spans="2:11" s="1" customFormat="1" ht="15" customHeight="1">
      <c r="B116" s="314"/>
      <c r="C116" s="289" t="s">
        <v>48</v>
      </c>
      <c r="D116" s="289"/>
      <c r="E116" s="289"/>
      <c r="F116" s="312" t="s">
        <v>1023</v>
      </c>
      <c r="G116" s="289"/>
      <c r="H116" s="289" t="s">
        <v>1068</v>
      </c>
      <c r="I116" s="289" t="s">
        <v>1058</v>
      </c>
      <c r="J116" s="289"/>
      <c r="K116" s="303"/>
    </row>
    <row r="117" spans="2:11" s="1" customFormat="1" ht="15" customHeight="1">
      <c r="B117" s="314"/>
      <c r="C117" s="289" t="s">
        <v>57</v>
      </c>
      <c r="D117" s="289"/>
      <c r="E117" s="289"/>
      <c r="F117" s="312" t="s">
        <v>1023</v>
      </c>
      <c r="G117" s="289"/>
      <c r="H117" s="289" t="s">
        <v>1069</v>
      </c>
      <c r="I117" s="289" t="s">
        <v>1070</v>
      </c>
      <c r="J117" s="289"/>
      <c r="K117" s="303"/>
    </row>
    <row r="118" spans="2:11" s="1" customFormat="1" ht="15" customHeight="1">
      <c r="B118" s="317"/>
      <c r="C118" s="323"/>
      <c r="D118" s="323"/>
      <c r="E118" s="323"/>
      <c r="F118" s="323"/>
      <c r="G118" s="323"/>
      <c r="H118" s="323"/>
      <c r="I118" s="323"/>
      <c r="J118" s="323"/>
      <c r="K118" s="319"/>
    </row>
    <row r="119" spans="2:11" s="1" customFormat="1" ht="18.75" customHeight="1">
      <c r="B119" s="324"/>
      <c r="C119" s="325"/>
      <c r="D119" s="325"/>
      <c r="E119" s="325"/>
      <c r="F119" s="326"/>
      <c r="G119" s="325"/>
      <c r="H119" s="325"/>
      <c r="I119" s="325"/>
      <c r="J119" s="325"/>
      <c r="K119" s="324"/>
    </row>
    <row r="120" spans="2:11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pans="2:11" s="1" customFormat="1" ht="7.5" customHeight="1">
      <c r="B121" s="327"/>
      <c r="C121" s="328"/>
      <c r="D121" s="328"/>
      <c r="E121" s="328"/>
      <c r="F121" s="328"/>
      <c r="G121" s="328"/>
      <c r="H121" s="328"/>
      <c r="I121" s="328"/>
      <c r="J121" s="328"/>
      <c r="K121" s="329"/>
    </row>
    <row r="122" spans="2:11" s="1" customFormat="1" ht="45" customHeight="1">
      <c r="B122" s="330"/>
      <c r="C122" s="280" t="s">
        <v>1071</v>
      </c>
      <c r="D122" s="280"/>
      <c r="E122" s="280"/>
      <c r="F122" s="280"/>
      <c r="G122" s="280"/>
      <c r="H122" s="280"/>
      <c r="I122" s="280"/>
      <c r="J122" s="280"/>
      <c r="K122" s="331"/>
    </row>
    <row r="123" spans="2:11" s="1" customFormat="1" ht="17.25" customHeight="1">
      <c r="B123" s="332"/>
      <c r="C123" s="304" t="s">
        <v>1017</v>
      </c>
      <c r="D123" s="304"/>
      <c r="E123" s="304"/>
      <c r="F123" s="304" t="s">
        <v>1018</v>
      </c>
      <c r="G123" s="305"/>
      <c r="H123" s="304" t="s">
        <v>54</v>
      </c>
      <c r="I123" s="304" t="s">
        <v>57</v>
      </c>
      <c r="J123" s="304" t="s">
        <v>1019</v>
      </c>
      <c r="K123" s="333"/>
    </row>
    <row r="124" spans="2:11" s="1" customFormat="1" ht="17.25" customHeight="1">
      <c r="B124" s="332"/>
      <c r="C124" s="306" t="s">
        <v>1020</v>
      </c>
      <c r="D124" s="306"/>
      <c r="E124" s="306"/>
      <c r="F124" s="307" t="s">
        <v>1021</v>
      </c>
      <c r="G124" s="308"/>
      <c r="H124" s="306"/>
      <c r="I124" s="306"/>
      <c r="J124" s="306" t="s">
        <v>1022</v>
      </c>
      <c r="K124" s="333"/>
    </row>
    <row r="125" spans="2:11" s="1" customFormat="1" ht="5.25" customHeight="1">
      <c r="B125" s="334"/>
      <c r="C125" s="309"/>
      <c r="D125" s="309"/>
      <c r="E125" s="309"/>
      <c r="F125" s="309"/>
      <c r="G125" s="335"/>
      <c r="H125" s="309"/>
      <c r="I125" s="309"/>
      <c r="J125" s="309"/>
      <c r="K125" s="336"/>
    </row>
    <row r="126" spans="2:11" s="1" customFormat="1" ht="15" customHeight="1">
      <c r="B126" s="334"/>
      <c r="C126" s="289" t="s">
        <v>1026</v>
      </c>
      <c r="D126" s="311"/>
      <c r="E126" s="311"/>
      <c r="F126" s="312" t="s">
        <v>1023</v>
      </c>
      <c r="G126" s="289"/>
      <c r="H126" s="289" t="s">
        <v>1063</v>
      </c>
      <c r="I126" s="289" t="s">
        <v>1025</v>
      </c>
      <c r="J126" s="289">
        <v>120</v>
      </c>
      <c r="K126" s="337"/>
    </row>
    <row r="127" spans="2:11" s="1" customFormat="1" ht="15" customHeight="1">
      <c r="B127" s="334"/>
      <c r="C127" s="289" t="s">
        <v>1072</v>
      </c>
      <c r="D127" s="289"/>
      <c r="E127" s="289"/>
      <c r="F127" s="312" t="s">
        <v>1023</v>
      </c>
      <c r="G127" s="289"/>
      <c r="H127" s="289" t="s">
        <v>1073</v>
      </c>
      <c r="I127" s="289" t="s">
        <v>1025</v>
      </c>
      <c r="J127" s="289" t="s">
        <v>1074</v>
      </c>
      <c r="K127" s="337"/>
    </row>
    <row r="128" spans="2:11" s="1" customFormat="1" ht="15" customHeight="1">
      <c r="B128" s="334"/>
      <c r="C128" s="289" t="s">
        <v>971</v>
      </c>
      <c r="D128" s="289"/>
      <c r="E128" s="289"/>
      <c r="F128" s="312" t="s">
        <v>1023</v>
      </c>
      <c r="G128" s="289"/>
      <c r="H128" s="289" t="s">
        <v>1075</v>
      </c>
      <c r="I128" s="289" t="s">
        <v>1025</v>
      </c>
      <c r="J128" s="289" t="s">
        <v>1074</v>
      </c>
      <c r="K128" s="337"/>
    </row>
    <row r="129" spans="2:11" s="1" customFormat="1" ht="15" customHeight="1">
      <c r="B129" s="334"/>
      <c r="C129" s="289" t="s">
        <v>1034</v>
      </c>
      <c r="D129" s="289"/>
      <c r="E129" s="289"/>
      <c r="F129" s="312" t="s">
        <v>1029</v>
      </c>
      <c r="G129" s="289"/>
      <c r="H129" s="289" t="s">
        <v>1035</v>
      </c>
      <c r="I129" s="289" t="s">
        <v>1025</v>
      </c>
      <c r="J129" s="289">
        <v>15</v>
      </c>
      <c r="K129" s="337"/>
    </row>
    <row r="130" spans="2:11" s="1" customFormat="1" ht="15" customHeight="1">
      <c r="B130" s="334"/>
      <c r="C130" s="315" t="s">
        <v>1036</v>
      </c>
      <c r="D130" s="315"/>
      <c r="E130" s="315"/>
      <c r="F130" s="316" t="s">
        <v>1029</v>
      </c>
      <c r="G130" s="315"/>
      <c r="H130" s="315" t="s">
        <v>1037</v>
      </c>
      <c r="I130" s="315" t="s">
        <v>1025</v>
      </c>
      <c r="J130" s="315">
        <v>15</v>
      </c>
      <c r="K130" s="337"/>
    </row>
    <row r="131" spans="2:11" s="1" customFormat="1" ht="15" customHeight="1">
      <c r="B131" s="334"/>
      <c r="C131" s="315" t="s">
        <v>1038</v>
      </c>
      <c r="D131" s="315"/>
      <c r="E131" s="315"/>
      <c r="F131" s="316" t="s">
        <v>1029</v>
      </c>
      <c r="G131" s="315"/>
      <c r="H131" s="315" t="s">
        <v>1039</v>
      </c>
      <c r="I131" s="315" t="s">
        <v>1025</v>
      </c>
      <c r="J131" s="315">
        <v>20</v>
      </c>
      <c r="K131" s="337"/>
    </row>
    <row r="132" spans="2:11" s="1" customFormat="1" ht="15" customHeight="1">
      <c r="B132" s="334"/>
      <c r="C132" s="315" t="s">
        <v>1040</v>
      </c>
      <c r="D132" s="315"/>
      <c r="E132" s="315"/>
      <c r="F132" s="316" t="s">
        <v>1029</v>
      </c>
      <c r="G132" s="315"/>
      <c r="H132" s="315" t="s">
        <v>1041</v>
      </c>
      <c r="I132" s="315" t="s">
        <v>1025</v>
      </c>
      <c r="J132" s="315">
        <v>20</v>
      </c>
      <c r="K132" s="337"/>
    </row>
    <row r="133" spans="2:11" s="1" customFormat="1" ht="15" customHeight="1">
      <c r="B133" s="334"/>
      <c r="C133" s="289" t="s">
        <v>1028</v>
      </c>
      <c r="D133" s="289"/>
      <c r="E133" s="289"/>
      <c r="F133" s="312" t="s">
        <v>1029</v>
      </c>
      <c r="G133" s="289"/>
      <c r="H133" s="289" t="s">
        <v>1063</v>
      </c>
      <c r="I133" s="289" t="s">
        <v>1025</v>
      </c>
      <c r="J133" s="289">
        <v>50</v>
      </c>
      <c r="K133" s="337"/>
    </row>
    <row r="134" spans="2:11" s="1" customFormat="1" ht="15" customHeight="1">
      <c r="B134" s="334"/>
      <c r="C134" s="289" t="s">
        <v>1042</v>
      </c>
      <c r="D134" s="289"/>
      <c r="E134" s="289"/>
      <c r="F134" s="312" t="s">
        <v>1029</v>
      </c>
      <c r="G134" s="289"/>
      <c r="H134" s="289" t="s">
        <v>1063</v>
      </c>
      <c r="I134" s="289" t="s">
        <v>1025</v>
      </c>
      <c r="J134" s="289">
        <v>50</v>
      </c>
      <c r="K134" s="337"/>
    </row>
    <row r="135" spans="2:11" s="1" customFormat="1" ht="15" customHeight="1">
      <c r="B135" s="334"/>
      <c r="C135" s="289" t="s">
        <v>1048</v>
      </c>
      <c r="D135" s="289"/>
      <c r="E135" s="289"/>
      <c r="F135" s="312" t="s">
        <v>1029</v>
      </c>
      <c r="G135" s="289"/>
      <c r="H135" s="289" t="s">
        <v>1063</v>
      </c>
      <c r="I135" s="289" t="s">
        <v>1025</v>
      </c>
      <c r="J135" s="289">
        <v>50</v>
      </c>
      <c r="K135" s="337"/>
    </row>
    <row r="136" spans="2:11" s="1" customFormat="1" ht="15" customHeight="1">
      <c r="B136" s="334"/>
      <c r="C136" s="289" t="s">
        <v>1050</v>
      </c>
      <c r="D136" s="289"/>
      <c r="E136" s="289"/>
      <c r="F136" s="312" t="s">
        <v>1029</v>
      </c>
      <c r="G136" s="289"/>
      <c r="H136" s="289" t="s">
        <v>1063</v>
      </c>
      <c r="I136" s="289" t="s">
        <v>1025</v>
      </c>
      <c r="J136" s="289">
        <v>50</v>
      </c>
      <c r="K136" s="337"/>
    </row>
    <row r="137" spans="2:11" s="1" customFormat="1" ht="15" customHeight="1">
      <c r="B137" s="334"/>
      <c r="C137" s="289" t="s">
        <v>1051</v>
      </c>
      <c r="D137" s="289"/>
      <c r="E137" s="289"/>
      <c r="F137" s="312" t="s">
        <v>1029</v>
      </c>
      <c r="G137" s="289"/>
      <c r="H137" s="289" t="s">
        <v>1076</v>
      </c>
      <c r="I137" s="289" t="s">
        <v>1025</v>
      </c>
      <c r="J137" s="289">
        <v>255</v>
      </c>
      <c r="K137" s="337"/>
    </row>
    <row r="138" spans="2:11" s="1" customFormat="1" ht="15" customHeight="1">
      <c r="B138" s="334"/>
      <c r="C138" s="289" t="s">
        <v>1053</v>
      </c>
      <c r="D138" s="289"/>
      <c r="E138" s="289"/>
      <c r="F138" s="312" t="s">
        <v>1023</v>
      </c>
      <c r="G138" s="289"/>
      <c r="H138" s="289" t="s">
        <v>1077</v>
      </c>
      <c r="I138" s="289" t="s">
        <v>1055</v>
      </c>
      <c r="J138" s="289"/>
      <c r="K138" s="337"/>
    </row>
    <row r="139" spans="2:11" s="1" customFormat="1" ht="15" customHeight="1">
      <c r="B139" s="334"/>
      <c r="C139" s="289" t="s">
        <v>1056</v>
      </c>
      <c r="D139" s="289"/>
      <c r="E139" s="289"/>
      <c r="F139" s="312" t="s">
        <v>1023</v>
      </c>
      <c r="G139" s="289"/>
      <c r="H139" s="289" t="s">
        <v>1078</v>
      </c>
      <c r="I139" s="289" t="s">
        <v>1058</v>
      </c>
      <c r="J139" s="289"/>
      <c r="K139" s="337"/>
    </row>
    <row r="140" spans="2:11" s="1" customFormat="1" ht="15" customHeight="1">
      <c r="B140" s="334"/>
      <c r="C140" s="289" t="s">
        <v>1059</v>
      </c>
      <c r="D140" s="289"/>
      <c r="E140" s="289"/>
      <c r="F140" s="312" t="s">
        <v>1023</v>
      </c>
      <c r="G140" s="289"/>
      <c r="H140" s="289" t="s">
        <v>1059</v>
      </c>
      <c r="I140" s="289" t="s">
        <v>1058</v>
      </c>
      <c r="J140" s="289"/>
      <c r="K140" s="337"/>
    </row>
    <row r="141" spans="2:11" s="1" customFormat="1" ht="15" customHeight="1">
      <c r="B141" s="334"/>
      <c r="C141" s="289" t="s">
        <v>38</v>
      </c>
      <c r="D141" s="289"/>
      <c r="E141" s="289"/>
      <c r="F141" s="312" t="s">
        <v>1023</v>
      </c>
      <c r="G141" s="289"/>
      <c r="H141" s="289" t="s">
        <v>1079</v>
      </c>
      <c r="I141" s="289" t="s">
        <v>1058</v>
      </c>
      <c r="J141" s="289"/>
      <c r="K141" s="337"/>
    </row>
    <row r="142" spans="2:11" s="1" customFormat="1" ht="15" customHeight="1">
      <c r="B142" s="334"/>
      <c r="C142" s="289" t="s">
        <v>1080</v>
      </c>
      <c r="D142" s="289"/>
      <c r="E142" s="289"/>
      <c r="F142" s="312" t="s">
        <v>1023</v>
      </c>
      <c r="G142" s="289"/>
      <c r="H142" s="289" t="s">
        <v>1081</v>
      </c>
      <c r="I142" s="289" t="s">
        <v>1058</v>
      </c>
      <c r="J142" s="289"/>
      <c r="K142" s="337"/>
    </row>
    <row r="143" spans="2:11" s="1" customFormat="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2:11" s="1" customFormat="1" ht="18.75" customHeight="1">
      <c r="B144" s="325"/>
      <c r="C144" s="325"/>
      <c r="D144" s="325"/>
      <c r="E144" s="325"/>
      <c r="F144" s="326"/>
      <c r="G144" s="325"/>
      <c r="H144" s="325"/>
      <c r="I144" s="325"/>
      <c r="J144" s="325"/>
      <c r="K144" s="325"/>
    </row>
    <row r="145" spans="2:11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pans="2:11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pans="2:11" s="1" customFormat="1" ht="45" customHeight="1">
      <c r="B147" s="301"/>
      <c r="C147" s="302" t="s">
        <v>1082</v>
      </c>
      <c r="D147" s="302"/>
      <c r="E147" s="302"/>
      <c r="F147" s="302"/>
      <c r="G147" s="302"/>
      <c r="H147" s="302"/>
      <c r="I147" s="302"/>
      <c r="J147" s="302"/>
      <c r="K147" s="303"/>
    </row>
    <row r="148" spans="2:11" s="1" customFormat="1" ht="17.25" customHeight="1">
      <c r="B148" s="301"/>
      <c r="C148" s="304" t="s">
        <v>1017</v>
      </c>
      <c r="D148" s="304"/>
      <c r="E148" s="304"/>
      <c r="F148" s="304" t="s">
        <v>1018</v>
      </c>
      <c r="G148" s="305"/>
      <c r="H148" s="304" t="s">
        <v>54</v>
      </c>
      <c r="I148" s="304" t="s">
        <v>57</v>
      </c>
      <c r="J148" s="304" t="s">
        <v>1019</v>
      </c>
      <c r="K148" s="303"/>
    </row>
    <row r="149" spans="2:11" s="1" customFormat="1" ht="17.25" customHeight="1">
      <c r="B149" s="301"/>
      <c r="C149" s="306" t="s">
        <v>1020</v>
      </c>
      <c r="D149" s="306"/>
      <c r="E149" s="306"/>
      <c r="F149" s="307" t="s">
        <v>1021</v>
      </c>
      <c r="G149" s="308"/>
      <c r="H149" s="306"/>
      <c r="I149" s="306"/>
      <c r="J149" s="306" t="s">
        <v>1022</v>
      </c>
      <c r="K149" s="303"/>
    </row>
    <row r="150" spans="2:11" s="1" customFormat="1" ht="5.25" customHeight="1">
      <c r="B150" s="314"/>
      <c r="C150" s="309"/>
      <c r="D150" s="309"/>
      <c r="E150" s="309"/>
      <c r="F150" s="309"/>
      <c r="G150" s="310"/>
      <c r="H150" s="309"/>
      <c r="I150" s="309"/>
      <c r="J150" s="309"/>
      <c r="K150" s="337"/>
    </row>
    <row r="151" spans="2:11" s="1" customFormat="1" ht="15" customHeight="1">
      <c r="B151" s="314"/>
      <c r="C151" s="341" t="s">
        <v>1026</v>
      </c>
      <c r="D151" s="289"/>
      <c r="E151" s="289"/>
      <c r="F151" s="342" t="s">
        <v>1023</v>
      </c>
      <c r="G151" s="289"/>
      <c r="H151" s="341" t="s">
        <v>1063</v>
      </c>
      <c r="I151" s="341" t="s">
        <v>1025</v>
      </c>
      <c r="J151" s="341">
        <v>120</v>
      </c>
      <c r="K151" s="337"/>
    </row>
    <row r="152" spans="2:11" s="1" customFormat="1" ht="15" customHeight="1">
      <c r="B152" s="314"/>
      <c r="C152" s="341" t="s">
        <v>1072</v>
      </c>
      <c r="D152" s="289"/>
      <c r="E152" s="289"/>
      <c r="F152" s="342" t="s">
        <v>1023</v>
      </c>
      <c r="G152" s="289"/>
      <c r="H152" s="341" t="s">
        <v>1083</v>
      </c>
      <c r="I152" s="341" t="s">
        <v>1025</v>
      </c>
      <c r="J152" s="341" t="s">
        <v>1074</v>
      </c>
      <c r="K152" s="337"/>
    </row>
    <row r="153" spans="2:11" s="1" customFormat="1" ht="15" customHeight="1">
      <c r="B153" s="314"/>
      <c r="C153" s="341" t="s">
        <v>971</v>
      </c>
      <c r="D153" s="289"/>
      <c r="E153" s="289"/>
      <c r="F153" s="342" t="s">
        <v>1023</v>
      </c>
      <c r="G153" s="289"/>
      <c r="H153" s="341" t="s">
        <v>1084</v>
      </c>
      <c r="I153" s="341" t="s">
        <v>1025</v>
      </c>
      <c r="J153" s="341" t="s">
        <v>1074</v>
      </c>
      <c r="K153" s="337"/>
    </row>
    <row r="154" spans="2:11" s="1" customFormat="1" ht="15" customHeight="1">
      <c r="B154" s="314"/>
      <c r="C154" s="341" t="s">
        <v>1028</v>
      </c>
      <c r="D154" s="289"/>
      <c r="E154" s="289"/>
      <c r="F154" s="342" t="s">
        <v>1029</v>
      </c>
      <c r="G154" s="289"/>
      <c r="H154" s="341" t="s">
        <v>1063</v>
      </c>
      <c r="I154" s="341" t="s">
        <v>1025</v>
      </c>
      <c r="J154" s="341">
        <v>50</v>
      </c>
      <c r="K154" s="337"/>
    </row>
    <row r="155" spans="2:11" s="1" customFormat="1" ht="15" customHeight="1">
      <c r="B155" s="314"/>
      <c r="C155" s="341" t="s">
        <v>1031</v>
      </c>
      <c r="D155" s="289"/>
      <c r="E155" s="289"/>
      <c r="F155" s="342" t="s">
        <v>1023</v>
      </c>
      <c r="G155" s="289"/>
      <c r="H155" s="341" t="s">
        <v>1063</v>
      </c>
      <c r="I155" s="341" t="s">
        <v>1033</v>
      </c>
      <c r="J155" s="341"/>
      <c r="K155" s="337"/>
    </row>
    <row r="156" spans="2:11" s="1" customFormat="1" ht="15" customHeight="1">
      <c r="B156" s="314"/>
      <c r="C156" s="341" t="s">
        <v>1042</v>
      </c>
      <c r="D156" s="289"/>
      <c r="E156" s="289"/>
      <c r="F156" s="342" t="s">
        <v>1029</v>
      </c>
      <c r="G156" s="289"/>
      <c r="H156" s="341" t="s">
        <v>1063</v>
      </c>
      <c r="I156" s="341" t="s">
        <v>1025</v>
      </c>
      <c r="J156" s="341">
        <v>50</v>
      </c>
      <c r="K156" s="337"/>
    </row>
    <row r="157" spans="2:11" s="1" customFormat="1" ht="15" customHeight="1">
      <c r="B157" s="314"/>
      <c r="C157" s="341" t="s">
        <v>1050</v>
      </c>
      <c r="D157" s="289"/>
      <c r="E157" s="289"/>
      <c r="F157" s="342" t="s">
        <v>1029</v>
      </c>
      <c r="G157" s="289"/>
      <c r="H157" s="341" t="s">
        <v>1063</v>
      </c>
      <c r="I157" s="341" t="s">
        <v>1025</v>
      </c>
      <c r="J157" s="341">
        <v>50</v>
      </c>
      <c r="K157" s="337"/>
    </row>
    <row r="158" spans="2:11" s="1" customFormat="1" ht="15" customHeight="1">
      <c r="B158" s="314"/>
      <c r="C158" s="341" t="s">
        <v>1048</v>
      </c>
      <c r="D158" s="289"/>
      <c r="E158" s="289"/>
      <c r="F158" s="342" t="s">
        <v>1029</v>
      </c>
      <c r="G158" s="289"/>
      <c r="H158" s="341" t="s">
        <v>1063</v>
      </c>
      <c r="I158" s="341" t="s">
        <v>1025</v>
      </c>
      <c r="J158" s="341">
        <v>50</v>
      </c>
      <c r="K158" s="337"/>
    </row>
    <row r="159" spans="2:11" s="1" customFormat="1" ht="15" customHeight="1">
      <c r="B159" s="314"/>
      <c r="C159" s="341" t="s">
        <v>96</v>
      </c>
      <c r="D159" s="289"/>
      <c r="E159" s="289"/>
      <c r="F159" s="342" t="s">
        <v>1023</v>
      </c>
      <c r="G159" s="289"/>
      <c r="H159" s="341" t="s">
        <v>1085</v>
      </c>
      <c r="I159" s="341" t="s">
        <v>1025</v>
      </c>
      <c r="J159" s="341" t="s">
        <v>1086</v>
      </c>
      <c r="K159" s="337"/>
    </row>
    <row r="160" spans="2:11" s="1" customFormat="1" ht="15" customHeight="1">
      <c r="B160" s="314"/>
      <c r="C160" s="341" t="s">
        <v>1087</v>
      </c>
      <c r="D160" s="289"/>
      <c r="E160" s="289"/>
      <c r="F160" s="342" t="s">
        <v>1023</v>
      </c>
      <c r="G160" s="289"/>
      <c r="H160" s="341" t="s">
        <v>1088</v>
      </c>
      <c r="I160" s="341" t="s">
        <v>1058</v>
      </c>
      <c r="J160" s="341"/>
      <c r="K160" s="337"/>
    </row>
    <row r="161" spans="2:11" s="1" customFormat="1" ht="15" customHeight="1">
      <c r="B161" s="343"/>
      <c r="C161" s="323"/>
      <c r="D161" s="323"/>
      <c r="E161" s="323"/>
      <c r="F161" s="323"/>
      <c r="G161" s="323"/>
      <c r="H161" s="323"/>
      <c r="I161" s="323"/>
      <c r="J161" s="323"/>
      <c r="K161" s="344"/>
    </row>
    <row r="162" spans="2:11" s="1" customFormat="1" ht="18.75" customHeight="1">
      <c r="B162" s="325"/>
      <c r="C162" s="335"/>
      <c r="D162" s="335"/>
      <c r="E162" s="335"/>
      <c r="F162" s="345"/>
      <c r="G162" s="335"/>
      <c r="H162" s="335"/>
      <c r="I162" s="335"/>
      <c r="J162" s="335"/>
      <c r="K162" s="325"/>
    </row>
    <row r="163" spans="2:11" s="1" customFormat="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pans="2:11" s="1" customFormat="1" ht="7.5" customHeight="1">
      <c r="B164" s="276"/>
      <c r="C164" s="277"/>
      <c r="D164" s="277"/>
      <c r="E164" s="277"/>
      <c r="F164" s="277"/>
      <c r="G164" s="277"/>
      <c r="H164" s="277"/>
      <c r="I164" s="277"/>
      <c r="J164" s="277"/>
      <c r="K164" s="278"/>
    </row>
    <row r="165" spans="2:11" s="1" customFormat="1" ht="45" customHeight="1">
      <c r="B165" s="279"/>
      <c r="C165" s="280" t="s">
        <v>1089</v>
      </c>
      <c r="D165" s="280"/>
      <c r="E165" s="280"/>
      <c r="F165" s="280"/>
      <c r="G165" s="280"/>
      <c r="H165" s="280"/>
      <c r="I165" s="280"/>
      <c r="J165" s="280"/>
      <c r="K165" s="281"/>
    </row>
    <row r="166" spans="2:11" s="1" customFormat="1" ht="17.25" customHeight="1">
      <c r="B166" s="279"/>
      <c r="C166" s="304" t="s">
        <v>1017</v>
      </c>
      <c r="D166" s="304"/>
      <c r="E166" s="304"/>
      <c r="F166" s="304" t="s">
        <v>1018</v>
      </c>
      <c r="G166" s="346"/>
      <c r="H166" s="347" t="s">
        <v>54</v>
      </c>
      <c r="I166" s="347" t="s">
        <v>57</v>
      </c>
      <c r="J166" s="304" t="s">
        <v>1019</v>
      </c>
      <c r="K166" s="281"/>
    </row>
    <row r="167" spans="2:11" s="1" customFormat="1" ht="17.25" customHeight="1">
      <c r="B167" s="282"/>
      <c r="C167" s="306" t="s">
        <v>1020</v>
      </c>
      <c r="D167" s="306"/>
      <c r="E167" s="306"/>
      <c r="F167" s="307" t="s">
        <v>1021</v>
      </c>
      <c r="G167" s="348"/>
      <c r="H167" s="349"/>
      <c r="I167" s="349"/>
      <c r="J167" s="306" t="s">
        <v>1022</v>
      </c>
      <c r="K167" s="284"/>
    </row>
    <row r="168" spans="2:11" s="1" customFormat="1" ht="5.25" customHeight="1">
      <c r="B168" s="314"/>
      <c r="C168" s="309"/>
      <c r="D168" s="309"/>
      <c r="E168" s="309"/>
      <c r="F168" s="309"/>
      <c r="G168" s="310"/>
      <c r="H168" s="309"/>
      <c r="I168" s="309"/>
      <c r="J168" s="309"/>
      <c r="K168" s="337"/>
    </row>
    <row r="169" spans="2:11" s="1" customFormat="1" ht="15" customHeight="1">
      <c r="B169" s="314"/>
      <c r="C169" s="289" t="s">
        <v>1026</v>
      </c>
      <c r="D169" s="289"/>
      <c r="E169" s="289"/>
      <c r="F169" s="312" t="s">
        <v>1023</v>
      </c>
      <c r="G169" s="289"/>
      <c r="H169" s="289" t="s">
        <v>1063</v>
      </c>
      <c r="I169" s="289" t="s">
        <v>1025</v>
      </c>
      <c r="J169" s="289">
        <v>120</v>
      </c>
      <c r="K169" s="337"/>
    </row>
    <row r="170" spans="2:11" s="1" customFormat="1" ht="15" customHeight="1">
      <c r="B170" s="314"/>
      <c r="C170" s="289" t="s">
        <v>1072</v>
      </c>
      <c r="D170" s="289"/>
      <c r="E170" s="289"/>
      <c r="F170" s="312" t="s">
        <v>1023</v>
      </c>
      <c r="G170" s="289"/>
      <c r="H170" s="289" t="s">
        <v>1073</v>
      </c>
      <c r="I170" s="289" t="s">
        <v>1025</v>
      </c>
      <c r="J170" s="289" t="s">
        <v>1074</v>
      </c>
      <c r="K170" s="337"/>
    </row>
    <row r="171" spans="2:11" s="1" customFormat="1" ht="15" customHeight="1">
      <c r="B171" s="314"/>
      <c r="C171" s="289" t="s">
        <v>971</v>
      </c>
      <c r="D171" s="289"/>
      <c r="E171" s="289"/>
      <c r="F171" s="312" t="s">
        <v>1023</v>
      </c>
      <c r="G171" s="289"/>
      <c r="H171" s="289" t="s">
        <v>1090</v>
      </c>
      <c r="I171" s="289" t="s">
        <v>1025</v>
      </c>
      <c r="J171" s="289" t="s">
        <v>1074</v>
      </c>
      <c r="K171" s="337"/>
    </row>
    <row r="172" spans="2:11" s="1" customFormat="1" ht="15" customHeight="1">
      <c r="B172" s="314"/>
      <c r="C172" s="289" t="s">
        <v>1028</v>
      </c>
      <c r="D172" s="289"/>
      <c r="E172" s="289"/>
      <c r="F172" s="312" t="s">
        <v>1029</v>
      </c>
      <c r="G172" s="289"/>
      <c r="H172" s="289" t="s">
        <v>1090</v>
      </c>
      <c r="I172" s="289" t="s">
        <v>1025</v>
      </c>
      <c r="J172" s="289">
        <v>50</v>
      </c>
      <c r="K172" s="337"/>
    </row>
    <row r="173" spans="2:11" s="1" customFormat="1" ht="15" customHeight="1">
      <c r="B173" s="314"/>
      <c r="C173" s="289" t="s">
        <v>1031</v>
      </c>
      <c r="D173" s="289"/>
      <c r="E173" s="289"/>
      <c r="F173" s="312" t="s">
        <v>1023</v>
      </c>
      <c r="G173" s="289"/>
      <c r="H173" s="289" t="s">
        <v>1090</v>
      </c>
      <c r="I173" s="289" t="s">
        <v>1033</v>
      </c>
      <c r="J173" s="289"/>
      <c r="K173" s="337"/>
    </row>
    <row r="174" spans="2:11" s="1" customFormat="1" ht="15" customHeight="1">
      <c r="B174" s="314"/>
      <c r="C174" s="289" t="s">
        <v>1042</v>
      </c>
      <c r="D174" s="289"/>
      <c r="E174" s="289"/>
      <c r="F174" s="312" t="s">
        <v>1029</v>
      </c>
      <c r="G174" s="289"/>
      <c r="H174" s="289" t="s">
        <v>1090</v>
      </c>
      <c r="I174" s="289" t="s">
        <v>1025</v>
      </c>
      <c r="J174" s="289">
        <v>50</v>
      </c>
      <c r="K174" s="337"/>
    </row>
    <row r="175" spans="2:11" s="1" customFormat="1" ht="15" customHeight="1">
      <c r="B175" s="314"/>
      <c r="C175" s="289" t="s">
        <v>1050</v>
      </c>
      <c r="D175" s="289"/>
      <c r="E175" s="289"/>
      <c r="F175" s="312" t="s">
        <v>1029</v>
      </c>
      <c r="G175" s="289"/>
      <c r="H175" s="289" t="s">
        <v>1090</v>
      </c>
      <c r="I175" s="289" t="s">
        <v>1025</v>
      </c>
      <c r="J175" s="289">
        <v>50</v>
      </c>
      <c r="K175" s="337"/>
    </row>
    <row r="176" spans="2:11" s="1" customFormat="1" ht="15" customHeight="1">
      <c r="B176" s="314"/>
      <c r="C176" s="289" t="s">
        <v>1048</v>
      </c>
      <c r="D176" s="289"/>
      <c r="E176" s="289"/>
      <c r="F176" s="312" t="s">
        <v>1029</v>
      </c>
      <c r="G176" s="289"/>
      <c r="H176" s="289" t="s">
        <v>1090</v>
      </c>
      <c r="I176" s="289" t="s">
        <v>1025</v>
      </c>
      <c r="J176" s="289">
        <v>50</v>
      </c>
      <c r="K176" s="337"/>
    </row>
    <row r="177" spans="2:11" s="1" customFormat="1" ht="15" customHeight="1">
      <c r="B177" s="314"/>
      <c r="C177" s="289" t="s">
        <v>106</v>
      </c>
      <c r="D177" s="289"/>
      <c r="E177" s="289"/>
      <c r="F177" s="312" t="s">
        <v>1023</v>
      </c>
      <c r="G177" s="289"/>
      <c r="H177" s="289" t="s">
        <v>1091</v>
      </c>
      <c r="I177" s="289" t="s">
        <v>1092</v>
      </c>
      <c r="J177" s="289"/>
      <c r="K177" s="337"/>
    </row>
    <row r="178" spans="2:11" s="1" customFormat="1" ht="15" customHeight="1">
      <c r="B178" s="314"/>
      <c r="C178" s="289" t="s">
        <v>57</v>
      </c>
      <c r="D178" s="289"/>
      <c r="E178" s="289"/>
      <c r="F178" s="312" t="s">
        <v>1023</v>
      </c>
      <c r="G178" s="289"/>
      <c r="H178" s="289" t="s">
        <v>1093</v>
      </c>
      <c r="I178" s="289" t="s">
        <v>1094</v>
      </c>
      <c r="J178" s="289">
        <v>1</v>
      </c>
      <c r="K178" s="337"/>
    </row>
    <row r="179" spans="2:11" s="1" customFormat="1" ht="15" customHeight="1">
      <c r="B179" s="314"/>
      <c r="C179" s="289" t="s">
        <v>53</v>
      </c>
      <c r="D179" s="289"/>
      <c r="E179" s="289"/>
      <c r="F179" s="312" t="s">
        <v>1023</v>
      </c>
      <c r="G179" s="289"/>
      <c r="H179" s="289" t="s">
        <v>1095</v>
      </c>
      <c r="I179" s="289" t="s">
        <v>1025</v>
      </c>
      <c r="J179" s="289">
        <v>20</v>
      </c>
      <c r="K179" s="337"/>
    </row>
    <row r="180" spans="2:11" s="1" customFormat="1" ht="15" customHeight="1">
      <c r="B180" s="314"/>
      <c r="C180" s="289" t="s">
        <v>54</v>
      </c>
      <c r="D180" s="289"/>
      <c r="E180" s="289"/>
      <c r="F180" s="312" t="s">
        <v>1023</v>
      </c>
      <c r="G180" s="289"/>
      <c r="H180" s="289" t="s">
        <v>1096</v>
      </c>
      <c r="I180" s="289" t="s">
        <v>1025</v>
      </c>
      <c r="J180" s="289">
        <v>255</v>
      </c>
      <c r="K180" s="337"/>
    </row>
    <row r="181" spans="2:11" s="1" customFormat="1" ht="15" customHeight="1">
      <c r="B181" s="314"/>
      <c r="C181" s="289" t="s">
        <v>107</v>
      </c>
      <c r="D181" s="289"/>
      <c r="E181" s="289"/>
      <c r="F181" s="312" t="s">
        <v>1023</v>
      </c>
      <c r="G181" s="289"/>
      <c r="H181" s="289" t="s">
        <v>987</v>
      </c>
      <c r="I181" s="289" t="s">
        <v>1025</v>
      </c>
      <c r="J181" s="289">
        <v>10</v>
      </c>
      <c r="K181" s="337"/>
    </row>
    <row r="182" spans="2:11" s="1" customFormat="1" ht="15" customHeight="1">
      <c r="B182" s="314"/>
      <c r="C182" s="289" t="s">
        <v>108</v>
      </c>
      <c r="D182" s="289"/>
      <c r="E182" s="289"/>
      <c r="F182" s="312" t="s">
        <v>1023</v>
      </c>
      <c r="G182" s="289"/>
      <c r="H182" s="289" t="s">
        <v>1097</v>
      </c>
      <c r="I182" s="289" t="s">
        <v>1058</v>
      </c>
      <c r="J182" s="289"/>
      <c r="K182" s="337"/>
    </row>
    <row r="183" spans="2:11" s="1" customFormat="1" ht="15" customHeight="1">
      <c r="B183" s="314"/>
      <c r="C183" s="289" t="s">
        <v>1098</v>
      </c>
      <c r="D183" s="289"/>
      <c r="E183" s="289"/>
      <c r="F183" s="312" t="s">
        <v>1023</v>
      </c>
      <c r="G183" s="289"/>
      <c r="H183" s="289" t="s">
        <v>1099</v>
      </c>
      <c r="I183" s="289" t="s">
        <v>1058</v>
      </c>
      <c r="J183" s="289"/>
      <c r="K183" s="337"/>
    </row>
    <row r="184" spans="2:11" s="1" customFormat="1" ht="15" customHeight="1">
      <c r="B184" s="314"/>
      <c r="C184" s="289" t="s">
        <v>1087</v>
      </c>
      <c r="D184" s="289"/>
      <c r="E184" s="289"/>
      <c r="F184" s="312" t="s">
        <v>1023</v>
      </c>
      <c r="G184" s="289"/>
      <c r="H184" s="289" t="s">
        <v>1100</v>
      </c>
      <c r="I184" s="289" t="s">
        <v>1058</v>
      </c>
      <c r="J184" s="289"/>
      <c r="K184" s="337"/>
    </row>
    <row r="185" spans="2:11" s="1" customFormat="1" ht="15" customHeight="1">
      <c r="B185" s="314"/>
      <c r="C185" s="289" t="s">
        <v>110</v>
      </c>
      <c r="D185" s="289"/>
      <c r="E185" s="289"/>
      <c r="F185" s="312" t="s">
        <v>1029</v>
      </c>
      <c r="G185" s="289"/>
      <c r="H185" s="289" t="s">
        <v>1101</v>
      </c>
      <c r="I185" s="289" t="s">
        <v>1025</v>
      </c>
      <c r="J185" s="289">
        <v>50</v>
      </c>
      <c r="K185" s="337"/>
    </row>
    <row r="186" spans="2:11" s="1" customFormat="1" ht="15" customHeight="1">
      <c r="B186" s="314"/>
      <c r="C186" s="289" t="s">
        <v>1102</v>
      </c>
      <c r="D186" s="289"/>
      <c r="E186" s="289"/>
      <c r="F186" s="312" t="s">
        <v>1029</v>
      </c>
      <c r="G186" s="289"/>
      <c r="H186" s="289" t="s">
        <v>1103</v>
      </c>
      <c r="I186" s="289" t="s">
        <v>1104</v>
      </c>
      <c r="J186" s="289"/>
      <c r="K186" s="337"/>
    </row>
    <row r="187" spans="2:11" s="1" customFormat="1" ht="15" customHeight="1">
      <c r="B187" s="314"/>
      <c r="C187" s="289" t="s">
        <v>1105</v>
      </c>
      <c r="D187" s="289"/>
      <c r="E187" s="289"/>
      <c r="F187" s="312" t="s">
        <v>1029</v>
      </c>
      <c r="G187" s="289"/>
      <c r="H187" s="289" t="s">
        <v>1106</v>
      </c>
      <c r="I187" s="289" t="s">
        <v>1104</v>
      </c>
      <c r="J187" s="289"/>
      <c r="K187" s="337"/>
    </row>
    <row r="188" spans="2:11" s="1" customFormat="1" ht="15" customHeight="1">
      <c r="B188" s="314"/>
      <c r="C188" s="289" t="s">
        <v>1107</v>
      </c>
      <c r="D188" s="289"/>
      <c r="E188" s="289"/>
      <c r="F188" s="312" t="s">
        <v>1029</v>
      </c>
      <c r="G188" s="289"/>
      <c r="H188" s="289" t="s">
        <v>1108</v>
      </c>
      <c r="I188" s="289" t="s">
        <v>1104</v>
      </c>
      <c r="J188" s="289"/>
      <c r="K188" s="337"/>
    </row>
    <row r="189" spans="2:11" s="1" customFormat="1" ht="15" customHeight="1">
      <c r="B189" s="314"/>
      <c r="C189" s="350" t="s">
        <v>1109</v>
      </c>
      <c r="D189" s="289"/>
      <c r="E189" s="289"/>
      <c r="F189" s="312" t="s">
        <v>1029</v>
      </c>
      <c r="G189" s="289"/>
      <c r="H189" s="289" t="s">
        <v>1110</v>
      </c>
      <c r="I189" s="289" t="s">
        <v>1111</v>
      </c>
      <c r="J189" s="351" t="s">
        <v>1112</v>
      </c>
      <c r="K189" s="337"/>
    </row>
    <row r="190" spans="2:11" s="1" customFormat="1" ht="15" customHeight="1">
      <c r="B190" s="314"/>
      <c r="C190" s="350" t="s">
        <v>42</v>
      </c>
      <c r="D190" s="289"/>
      <c r="E190" s="289"/>
      <c r="F190" s="312" t="s">
        <v>1023</v>
      </c>
      <c r="G190" s="289"/>
      <c r="H190" s="286" t="s">
        <v>1113</v>
      </c>
      <c r="I190" s="289" t="s">
        <v>1114</v>
      </c>
      <c r="J190" s="289"/>
      <c r="K190" s="337"/>
    </row>
    <row r="191" spans="2:11" s="1" customFormat="1" ht="15" customHeight="1">
      <c r="B191" s="314"/>
      <c r="C191" s="350" t="s">
        <v>1115</v>
      </c>
      <c r="D191" s="289"/>
      <c r="E191" s="289"/>
      <c r="F191" s="312" t="s">
        <v>1023</v>
      </c>
      <c r="G191" s="289"/>
      <c r="H191" s="289" t="s">
        <v>1116</v>
      </c>
      <c r="I191" s="289" t="s">
        <v>1058</v>
      </c>
      <c r="J191" s="289"/>
      <c r="K191" s="337"/>
    </row>
    <row r="192" spans="2:11" s="1" customFormat="1" ht="15" customHeight="1">
      <c r="B192" s="314"/>
      <c r="C192" s="350" t="s">
        <v>1117</v>
      </c>
      <c r="D192" s="289"/>
      <c r="E192" s="289"/>
      <c r="F192" s="312" t="s">
        <v>1023</v>
      </c>
      <c r="G192" s="289"/>
      <c r="H192" s="289" t="s">
        <v>1118</v>
      </c>
      <c r="I192" s="289" t="s">
        <v>1058</v>
      </c>
      <c r="J192" s="289"/>
      <c r="K192" s="337"/>
    </row>
    <row r="193" spans="2:11" s="1" customFormat="1" ht="15" customHeight="1">
      <c r="B193" s="314"/>
      <c r="C193" s="350" t="s">
        <v>1119</v>
      </c>
      <c r="D193" s="289"/>
      <c r="E193" s="289"/>
      <c r="F193" s="312" t="s">
        <v>1029</v>
      </c>
      <c r="G193" s="289"/>
      <c r="H193" s="289" t="s">
        <v>1120</v>
      </c>
      <c r="I193" s="289" t="s">
        <v>1058</v>
      </c>
      <c r="J193" s="289"/>
      <c r="K193" s="337"/>
    </row>
    <row r="194" spans="2:11" s="1" customFormat="1" ht="15" customHeight="1">
      <c r="B194" s="343"/>
      <c r="C194" s="352"/>
      <c r="D194" s="323"/>
      <c r="E194" s="323"/>
      <c r="F194" s="323"/>
      <c r="G194" s="323"/>
      <c r="H194" s="323"/>
      <c r="I194" s="323"/>
      <c r="J194" s="323"/>
      <c r="K194" s="344"/>
    </row>
    <row r="195" spans="2:11" s="1" customFormat="1" ht="18.75" customHeight="1">
      <c r="B195" s="325"/>
      <c r="C195" s="335"/>
      <c r="D195" s="335"/>
      <c r="E195" s="335"/>
      <c r="F195" s="345"/>
      <c r="G195" s="335"/>
      <c r="H195" s="335"/>
      <c r="I195" s="335"/>
      <c r="J195" s="335"/>
      <c r="K195" s="325"/>
    </row>
    <row r="196" spans="2:11" s="1" customFormat="1" ht="18.75" customHeight="1">
      <c r="B196" s="325"/>
      <c r="C196" s="335"/>
      <c r="D196" s="335"/>
      <c r="E196" s="335"/>
      <c r="F196" s="345"/>
      <c r="G196" s="335"/>
      <c r="H196" s="335"/>
      <c r="I196" s="335"/>
      <c r="J196" s="335"/>
      <c r="K196" s="325"/>
    </row>
    <row r="197" spans="2:11" s="1" customFormat="1" ht="18.75" customHeight="1">
      <c r="B197" s="297"/>
      <c r="C197" s="297"/>
      <c r="D197" s="297"/>
      <c r="E197" s="297"/>
      <c r="F197" s="297"/>
      <c r="G197" s="297"/>
      <c r="H197" s="297"/>
      <c r="I197" s="297"/>
      <c r="J197" s="297"/>
      <c r="K197" s="297"/>
    </row>
    <row r="198" spans="2:11" s="1" customFormat="1" ht="13.5">
      <c r="B198" s="276"/>
      <c r="C198" s="277"/>
      <c r="D198" s="277"/>
      <c r="E198" s="277"/>
      <c r="F198" s="277"/>
      <c r="G198" s="277"/>
      <c r="H198" s="277"/>
      <c r="I198" s="277"/>
      <c r="J198" s="277"/>
      <c r="K198" s="278"/>
    </row>
    <row r="199" spans="2:11" s="1" customFormat="1" ht="21">
      <c r="B199" s="279"/>
      <c r="C199" s="280" t="s">
        <v>1121</v>
      </c>
      <c r="D199" s="280"/>
      <c r="E199" s="280"/>
      <c r="F199" s="280"/>
      <c r="G199" s="280"/>
      <c r="H199" s="280"/>
      <c r="I199" s="280"/>
      <c r="J199" s="280"/>
      <c r="K199" s="281"/>
    </row>
    <row r="200" spans="2:11" s="1" customFormat="1" ht="25.5" customHeight="1">
      <c r="B200" s="279"/>
      <c r="C200" s="353" t="s">
        <v>1122</v>
      </c>
      <c r="D200" s="353"/>
      <c r="E200" s="353"/>
      <c r="F200" s="353" t="s">
        <v>1123</v>
      </c>
      <c r="G200" s="354"/>
      <c r="H200" s="353" t="s">
        <v>1124</v>
      </c>
      <c r="I200" s="353"/>
      <c r="J200" s="353"/>
      <c r="K200" s="281"/>
    </row>
    <row r="201" spans="2:11" s="1" customFormat="1" ht="5.25" customHeight="1">
      <c r="B201" s="314"/>
      <c r="C201" s="309"/>
      <c r="D201" s="309"/>
      <c r="E201" s="309"/>
      <c r="F201" s="309"/>
      <c r="G201" s="335"/>
      <c r="H201" s="309"/>
      <c r="I201" s="309"/>
      <c r="J201" s="309"/>
      <c r="K201" s="337"/>
    </row>
    <row r="202" spans="2:11" s="1" customFormat="1" ht="15" customHeight="1">
      <c r="B202" s="314"/>
      <c r="C202" s="289" t="s">
        <v>1114</v>
      </c>
      <c r="D202" s="289"/>
      <c r="E202" s="289"/>
      <c r="F202" s="312" t="s">
        <v>43</v>
      </c>
      <c r="G202" s="289"/>
      <c r="H202" s="289" t="s">
        <v>1125</v>
      </c>
      <c r="I202" s="289"/>
      <c r="J202" s="289"/>
      <c r="K202" s="337"/>
    </row>
    <row r="203" spans="2:11" s="1" customFormat="1" ht="15" customHeight="1">
      <c r="B203" s="314"/>
      <c r="C203" s="289"/>
      <c r="D203" s="289"/>
      <c r="E203" s="289"/>
      <c r="F203" s="312" t="s">
        <v>44</v>
      </c>
      <c r="G203" s="289"/>
      <c r="H203" s="289" t="s">
        <v>1126</v>
      </c>
      <c r="I203" s="289"/>
      <c r="J203" s="289"/>
      <c r="K203" s="337"/>
    </row>
    <row r="204" spans="2:11" s="1" customFormat="1" ht="15" customHeight="1">
      <c r="B204" s="314"/>
      <c r="C204" s="289"/>
      <c r="D204" s="289"/>
      <c r="E204" s="289"/>
      <c r="F204" s="312" t="s">
        <v>47</v>
      </c>
      <c r="G204" s="289"/>
      <c r="H204" s="289" t="s">
        <v>1127</v>
      </c>
      <c r="I204" s="289"/>
      <c r="J204" s="289"/>
      <c r="K204" s="337"/>
    </row>
    <row r="205" spans="2:11" s="1" customFormat="1" ht="15" customHeight="1">
      <c r="B205" s="314"/>
      <c r="C205" s="289"/>
      <c r="D205" s="289"/>
      <c r="E205" s="289"/>
      <c r="F205" s="312" t="s">
        <v>45</v>
      </c>
      <c r="G205" s="289"/>
      <c r="H205" s="289" t="s">
        <v>1128</v>
      </c>
      <c r="I205" s="289"/>
      <c r="J205" s="289"/>
      <c r="K205" s="337"/>
    </row>
    <row r="206" spans="2:11" s="1" customFormat="1" ht="15" customHeight="1">
      <c r="B206" s="314"/>
      <c r="C206" s="289"/>
      <c r="D206" s="289"/>
      <c r="E206" s="289"/>
      <c r="F206" s="312" t="s">
        <v>46</v>
      </c>
      <c r="G206" s="289"/>
      <c r="H206" s="289" t="s">
        <v>1129</v>
      </c>
      <c r="I206" s="289"/>
      <c r="J206" s="289"/>
      <c r="K206" s="337"/>
    </row>
    <row r="207" spans="2:11" s="1" customFormat="1" ht="15" customHeight="1">
      <c r="B207" s="314"/>
      <c r="C207" s="289"/>
      <c r="D207" s="289"/>
      <c r="E207" s="289"/>
      <c r="F207" s="312"/>
      <c r="G207" s="289"/>
      <c r="H207" s="289"/>
      <c r="I207" s="289"/>
      <c r="J207" s="289"/>
      <c r="K207" s="337"/>
    </row>
    <row r="208" spans="2:11" s="1" customFormat="1" ht="15" customHeight="1">
      <c r="B208" s="314"/>
      <c r="C208" s="289" t="s">
        <v>1070</v>
      </c>
      <c r="D208" s="289"/>
      <c r="E208" s="289"/>
      <c r="F208" s="312" t="s">
        <v>79</v>
      </c>
      <c r="G208" s="289"/>
      <c r="H208" s="289" t="s">
        <v>1130</v>
      </c>
      <c r="I208" s="289"/>
      <c r="J208" s="289"/>
      <c r="K208" s="337"/>
    </row>
    <row r="209" spans="2:11" s="1" customFormat="1" ht="15" customHeight="1">
      <c r="B209" s="314"/>
      <c r="C209" s="289"/>
      <c r="D209" s="289"/>
      <c r="E209" s="289"/>
      <c r="F209" s="312" t="s">
        <v>966</v>
      </c>
      <c r="G209" s="289"/>
      <c r="H209" s="289" t="s">
        <v>967</v>
      </c>
      <c r="I209" s="289"/>
      <c r="J209" s="289"/>
      <c r="K209" s="337"/>
    </row>
    <row r="210" spans="2:11" s="1" customFormat="1" ht="15" customHeight="1">
      <c r="B210" s="314"/>
      <c r="C210" s="289"/>
      <c r="D210" s="289"/>
      <c r="E210" s="289"/>
      <c r="F210" s="312" t="s">
        <v>964</v>
      </c>
      <c r="G210" s="289"/>
      <c r="H210" s="289" t="s">
        <v>1131</v>
      </c>
      <c r="I210" s="289"/>
      <c r="J210" s="289"/>
      <c r="K210" s="337"/>
    </row>
    <row r="211" spans="2:11" s="1" customFormat="1" ht="15" customHeight="1">
      <c r="B211" s="355"/>
      <c r="C211" s="289"/>
      <c r="D211" s="289"/>
      <c r="E211" s="289"/>
      <c r="F211" s="312" t="s">
        <v>968</v>
      </c>
      <c r="G211" s="350"/>
      <c r="H211" s="341" t="s">
        <v>78</v>
      </c>
      <c r="I211" s="341"/>
      <c r="J211" s="341"/>
      <c r="K211" s="356"/>
    </row>
    <row r="212" spans="2:11" s="1" customFormat="1" ht="15" customHeight="1">
      <c r="B212" s="355"/>
      <c r="C212" s="289"/>
      <c r="D212" s="289"/>
      <c r="E212" s="289"/>
      <c r="F212" s="312" t="s">
        <v>969</v>
      </c>
      <c r="G212" s="350"/>
      <c r="H212" s="341" t="s">
        <v>174</v>
      </c>
      <c r="I212" s="341"/>
      <c r="J212" s="341"/>
      <c r="K212" s="356"/>
    </row>
    <row r="213" spans="2:11" s="1" customFormat="1" ht="15" customHeight="1">
      <c r="B213" s="355"/>
      <c r="C213" s="289"/>
      <c r="D213" s="289"/>
      <c r="E213" s="289"/>
      <c r="F213" s="312"/>
      <c r="G213" s="350"/>
      <c r="H213" s="341"/>
      <c r="I213" s="341"/>
      <c r="J213" s="341"/>
      <c r="K213" s="356"/>
    </row>
    <row r="214" spans="2:11" s="1" customFormat="1" ht="15" customHeight="1">
      <c r="B214" s="355"/>
      <c r="C214" s="289" t="s">
        <v>1094</v>
      </c>
      <c r="D214" s="289"/>
      <c r="E214" s="289"/>
      <c r="F214" s="312">
        <v>1</v>
      </c>
      <c r="G214" s="350"/>
      <c r="H214" s="341" t="s">
        <v>1132</v>
      </c>
      <c r="I214" s="341"/>
      <c r="J214" s="341"/>
      <c r="K214" s="356"/>
    </row>
    <row r="215" spans="2:11" s="1" customFormat="1" ht="15" customHeight="1">
      <c r="B215" s="355"/>
      <c r="C215" s="289"/>
      <c r="D215" s="289"/>
      <c r="E215" s="289"/>
      <c r="F215" s="312">
        <v>2</v>
      </c>
      <c r="G215" s="350"/>
      <c r="H215" s="341" t="s">
        <v>1133</v>
      </c>
      <c r="I215" s="341"/>
      <c r="J215" s="341"/>
      <c r="K215" s="356"/>
    </row>
    <row r="216" spans="2:11" s="1" customFormat="1" ht="15" customHeight="1">
      <c r="B216" s="355"/>
      <c r="C216" s="289"/>
      <c r="D216" s="289"/>
      <c r="E216" s="289"/>
      <c r="F216" s="312">
        <v>3</v>
      </c>
      <c r="G216" s="350"/>
      <c r="H216" s="341" t="s">
        <v>1134</v>
      </c>
      <c r="I216" s="341"/>
      <c r="J216" s="341"/>
      <c r="K216" s="356"/>
    </row>
    <row r="217" spans="2:11" s="1" customFormat="1" ht="15" customHeight="1">
      <c r="B217" s="355"/>
      <c r="C217" s="289"/>
      <c r="D217" s="289"/>
      <c r="E217" s="289"/>
      <c r="F217" s="312">
        <v>4</v>
      </c>
      <c r="G217" s="350"/>
      <c r="H217" s="341" t="s">
        <v>1135</v>
      </c>
      <c r="I217" s="341"/>
      <c r="J217" s="341"/>
      <c r="K217" s="356"/>
    </row>
    <row r="218" spans="2:11" s="1" customFormat="1" ht="12.75" customHeight="1">
      <c r="B218" s="357"/>
      <c r="C218" s="358"/>
      <c r="D218" s="358"/>
      <c r="E218" s="358"/>
      <c r="F218" s="358"/>
      <c r="G218" s="358"/>
      <c r="H218" s="358"/>
      <c r="I218" s="358"/>
      <c r="J218" s="358"/>
      <c r="K218" s="35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Z4-STEPANEK\Petr Štěpánek</dc:creator>
  <cp:keywords/>
  <dc:description/>
  <cp:lastModifiedBy>Z4-STEPANEK\Petr Štěpánek</cp:lastModifiedBy>
  <dcterms:created xsi:type="dcterms:W3CDTF">2022-10-03T06:02:24Z</dcterms:created>
  <dcterms:modified xsi:type="dcterms:W3CDTF">2022-10-03T06:02:32Z</dcterms:modified>
  <cp:category/>
  <cp:version/>
  <cp:contentType/>
  <cp:contentStatus/>
</cp:coreProperties>
</file>