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tavební část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01 - Stavební část'!$C$98:$K$523</definedName>
    <definedName name="_xlnm.Print_Area" localSheetId="1">'SO 01 - Stavební část'!$C$4:$J$39,'SO 01 - Stavební část'!$C$45:$J$80,'SO 01 - Stavební část'!$C$86:$K$523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Stavební část'!$98:$98</definedName>
  </definedNames>
  <calcPr fullCalcOnLoad="1"/>
</workbook>
</file>

<file path=xl/sharedStrings.xml><?xml version="1.0" encoding="utf-8"?>
<sst xmlns="http://schemas.openxmlformats.org/spreadsheetml/2006/main" count="4879" uniqueCount="932">
  <si>
    <t>Export Komplet</t>
  </si>
  <si>
    <t>VZ</t>
  </si>
  <si>
    <t>2.0</t>
  </si>
  <si>
    <t/>
  </si>
  <si>
    <t>False</t>
  </si>
  <si>
    <t>{00114201-b611-49af-93a0-8952d73e94a4}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</si>
  <si>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</si>
  <si>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</si>
  <si>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</si>
  <si>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</si>
  <si>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</si>
  <si>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</si>
  <si>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</si>
  <si>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</si>
  <si>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</si>
  <si>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J12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</si>
  <si>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</si>
  <si>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</si>
  <si>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jižní terasy zámku Nečtiny</t>
  </si>
  <si>
    <t>KSO:</t>
  </si>
  <si>
    <t>CC-CZ:</t>
  </si>
  <si>
    <t>Místo:</t>
  </si>
  <si>
    <t>Nečtiny</t>
  </si>
  <si>
    <t>Datum:</t>
  </si>
  <si>
    <t>10. 2. 2022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</si>
  <si>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</si>
  <si>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</si>
  <si>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</si>
  <si>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</si>
  <si>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</si>
  <si>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</si>
  <si>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</si>
  <si>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Bernášek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</si>
  <si>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</si>
  <si>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</si>
  <si>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</si>
  <si>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</si>
  <si>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</si>
  <si>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</si>
  <si>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</si>
  <si>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</si>
  <si>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</si>
  <si>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</si>
  <si>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</si>
  <si>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</si>
  <si>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</si>
  <si>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</si>
  <si>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</si>
  <si>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</si>
  <si>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</si>
  <si>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</si>
  <si>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</si>
  <si>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</si>
  <si>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</si>
  <si>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</si>
  <si>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</si>
  <si>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</si>
  <si>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</si>
  <si>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</si>
  <si>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</si>
  <si>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</si>
  <si>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</si>
  <si>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</si>
  <si>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</si>
  <si>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</si>
  <si>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</si>
  <si>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</si>
  <si>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</si>
  <si>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</si>
  <si>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</si>
  <si>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</si>
  <si>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</si>
  <si>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</si>
  <si>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</si>
  <si>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</si>
  <si>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</si>
  <si>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</si>
  <si>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</si>
  <si>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</t>
  </si>
  <si>
    <t>STA</t>
  </si>
  <si>
    <t>1</t>
  </si>
  <si>
    <t>{488b54ee-3f1d-42e1-bbbf-57d9bb518051}</t>
  </si>
  <si>
    <t>2</t>
  </si>
  <si>
    <t>KRYCÍ LIST SOUPISU PRACÍ</t>
  </si>
  <si>
    <t>Objekt:</t>
  </si>
  <si>
    <t>SO 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</si>
  <si>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</si>
  <si>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</si>
  <si>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</si>
  <si>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</si>
  <si>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</si>
  <si>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</si>
  <si>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</si>
  <si>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</si>
  <si>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</si>
  <si>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998 - Přesun hmot</t>
  </si>
  <si>
    <t xml:space="preserve">    4 - Vodorovné konstrukce</t>
  </si>
  <si>
    <t xml:space="preserve">    8 - Trubní vedení</t>
  </si>
  <si>
    <t xml:space="preserve">    997 - Přesun sutě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</si>
  <si>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</si>
  <si>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</si>
  <si>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</si>
  <si>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</si>
  <si>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</si>
  <si>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783 - Dokončovací práce - nátěry</t>
  </si>
  <si>
    <t xml:space="preserve">      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</si>
  <si>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</si>
  <si>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</si>
  <si>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</si>
  <si>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</si>
  <si>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</si>
  <si>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</si>
  <si>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</si>
  <si>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</si>
  <si>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</si>
  <si>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</si>
  <si>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</si>
  <si>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</si>
  <si>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</si>
  <si>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</si>
  <si>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</si>
  <si>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</si>
  <si>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</si>
  <si>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</si>
  <si>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</si>
  <si>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</si>
  <si>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</si>
  <si>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</si>
  <si>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</si>
  <si>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</si>
  <si>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m2</t>
  </si>
  <si>
    <t>CS ÚRS 2022 01</t>
  </si>
  <si>
    <t>4</t>
  </si>
  <si>
    <t>-647011625</t>
  </si>
  <si>
    <t>Online PSC</t>
  </si>
  <si>
    <t>https://podminky.urs.cz/item/CS_URS_2022_01/113107122</t>
  </si>
  <si>
    <t>VV</t>
  </si>
  <si>
    <t>odstranění stávající dlažby před schodištěm</t>
  </si>
  <si>
    <t>1,5*3,285</t>
  </si>
  <si>
    <t>1,501*3,314</t>
  </si>
  <si>
    <t>Součet</t>
  </si>
  <si>
    <t>121112003</t>
  </si>
  <si>
    <t>Sejmutí ornice ručně při souvislé ploše, tl. vrstvy do 200 mm</t>
  </si>
  <si>
    <t>-2008103529</t>
  </si>
  <si>
    <t>https://podminky.urs.cz/item/CS_URS_2022_01/121112003</t>
  </si>
  <si>
    <t>3</t>
  </si>
  <si>
    <t>122211101</t>
  </si>
  <si>
    <t>Odkopávky a prokopávky ručně zapažené i nezapažené v hornině třídy těžitelnosti I skupiny 3</t>
  </si>
  <si>
    <t>m3</t>
  </si>
  <si>
    <t>-500834876</t>
  </si>
  <si>
    <t>https://podminky.urs.cz/item/CS_URS_2022_01/122211101</t>
  </si>
  <si>
    <t>odkopání terénu před schodištěm</t>
  </si>
  <si>
    <t>(nutno zachovat spádování od objektu)</t>
  </si>
  <si>
    <t>26,5*0,1</t>
  </si>
  <si>
    <t>odstranění násypu pod terasou</t>
  </si>
  <si>
    <t>21*0,25</t>
  </si>
  <si>
    <t>131213701</t>
  </si>
  <si>
    <t>Hloubení nezapažených jam ručně s urovnáním dna do předepsaného profilu a spádu v hornině třídy těžitelnosti I skupiny 3 soudržných</t>
  </si>
  <si>
    <t>-286485055</t>
  </si>
  <si>
    <t>https://podminky.urs.cz/item/CS_URS_2022_01/131213701</t>
  </si>
  <si>
    <t>výkop pro osazení venkovních schodů</t>
  </si>
  <si>
    <t>0,9*1,9*0,45</t>
  </si>
  <si>
    <t>5</t>
  </si>
  <si>
    <t>132212131</t>
  </si>
  <si>
    <t>Hloubení nezapažených rýh šířky do 800 mm ručně s urovnáním dna do předepsaného profilu a spádu v hornině třídy těžitelnosti I skupiny 3 soudržných</t>
  </si>
  <si>
    <t>1798217495</t>
  </si>
  <si>
    <t>https://podminky.urs.cz/item/CS_URS_2022_01/132212131</t>
  </si>
  <si>
    <t>dopojení dešťové kanalizace</t>
  </si>
  <si>
    <t>0,5*3*0,75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</si>
  <si>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</si>
  <si>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</si>
  <si>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</si>
  <si>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-1981510840</t>
  </si>
  <si>
    <t>https://podminky.urs.cz/item/CS_URS_2022_01/162751117</t>
  </si>
  <si>
    <t>7,9</t>
  </si>
  <si>
    <t>0,77</t>
  </si>
  <si>
    <t>2,25</t>
  </si>
  <si>
    <t xml:space="preserve">výkopek pro zpětny zásyp </t>
  </si>
  <si>
    <t>-2,85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</si>
  <si>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</si>
  <si>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</si>
  <si>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</si>
  <si>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838420215</t>
  </si>
  <si>
    <t>https://podminky.urs.cz/item/CS_URS_2022_01/162751119</t>
  </si>
  <si>
    <t>8,07*10</t>
  </si>
  <si>
    <t>8</t>
  </si>
  <si>
    <t>167151101</t>
  </si>
  <si>
    <t>Nakládání, skládání a překládání neulehlého výkopku nebo sypaniny strojně nakládání, množství do 100 m3, z horniny třídy těžitelnosti I, skupiny 1 až 3</t>
  </si>
  <si>
    <t>1343097126</t>
  </si>
  <si>
    <t>https://podminky.urs.cz/item/CS_URS_2022_01/167151101</t>
  </si>
  <si>
    <t>9</t>
  </si>
  <si>
    <t>171201231</t>
  </si>
  <si>
    <t>Poplatek za uložení stavebního odpadu na recyklační skládce (skládkovné) zeminy a kamení zatříděného do Katalogu odpadů pod kódem 17 05 04</t>
  </si>
  <si>
    <t>t</t>
  </si>
  <si>
    <t>843460367</t>
  </si>
  <si>
    <t>https://podminky.urs.cz/item/CS_URS_2022_01/171201231</t>
  </si>
  <si>
    <t>8,07*1,8</t>
  </si>
  <si>
    <t>10</t>
  </si>
  <si>
    <t>171251201</t>
  </si>
  <si>
    <t>Uložení sypaniny na skládky nebo meziskládky bez hutnění s upravením uložené sypaniny do předepsaného tvaru</t>
  </si>
  <si>
    <t>-1706093109</t>
  </si>
  <si>
    <t>https://podminky.urs.cz/item/CS_URS_2022_01/171251201</t>
  </si>
  <si>
    <t>8,07</t>
  </si>
  <si>
    <t>11</t>
  </si>
  <si>
    <t>174111101</t>
  </si>
  <si>
    <t>Zásyp sypaninou z jakékoliv horniny ručně s uložením výkopku ve vrstvách se zhutněním jam, šachet, rýh nebo kolem objektů v těchto vykopávkách</t>
  </si>
  <si>
    <t>1147309510</t>
  </si>
  <si>
    <t>https://podminky.urs.cz/item/CS_URS_2022_01/174111101</t>
  </si>
  <si>
    <t>bude použita zemina z výkopku</t>
  </si>
  <si>
    <t>0,5*3*0,35</t>
  </si>
  <si>
    <t>dosypání terénu v okolí terasy</t>
  </si>
  <si>
    <t>bude použita původní ornice</t>
  </si>
  <si>
    <t>18*0,1</t>
  </si>
  <si>
    <t>12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</si>
  <si>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</si>
  <si>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</si>
  <si>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994883997</t>
  </si>
  <si>
    <t>0,5*3*0,4</t>
  </si>
  <si>
    <t>13</t>
  </si>
  <si>
    <t>M</t>
  </si>
  <si>
    <t>58331200</t>
  </si>
  <si>
    <t>štěrkopísek netříděný</t>
  </si>
  <si>
    <t>952916584</t>
  </si>
  <si>
    <t>1,2*1,8 'Přepočtené koeficientem množství</t>
  </si>
  <si>
    <t>Svislé a kompletní konstrukce</t>
  </si>
  <si>
    <t>14</t>
  </si>
  <si>
    <t>311231125X</t>
  </si>
  <si>
    <t>Zdivo z cihel pálených nosné z cihel plných dl. 290 mm P 20 až 25, na maltu vápennou</t>
  </si>
  <si>
    <t>-1759115366</t>
  </si>
  <si>
    <t>dozdění narušených částí zdiva terasy poškozených zatékáním</t>
  </si>
  <si>
    <t>předpklad</t>
  </si>
  <si>
    <t>nová podezdívka stupňů schodiště dle PD</t>
  </si>
  <si>
    <t>Úpravy povrchů, podlahy a osazování výplní</t>
  </si>
  <si>
    <t>612131100</t>
  </si>
  <si>
    <t>Podkladní a spojovací vrstva vnitřních omítaných ploch vápenný postřik nanášený ručně celoplošně stěn</t>
  </si>
  <si>
    <t>-1413131951</t>
  </si>
  <si>
    <t>https://podminky.urs.cz/item/CS_URS_2022_01/612131100</t>
  </si>
  <si>
    <t>omítky pod terasou</t>
  </si>
  <si>
    <t>1,8*13*2</t>
  </si>
  <si>
    <t>16</t>
  </si>
  <si>
    <t>612311111</t>
  </si>
  <si>
    <t>Omítka vápenná vnitřních ploch nanášená ručně jednovrstvá hrubá, tloušťky do 10 mm zatřená svislých konstrukcí stěn</t>
  </si>
  <si>
    <t>-49848071</t>
  </si>
  <si>
    <t>https://podminky.urs.cz/item/CS_URS_2022_01/612311111</t>
  </si>
  <si>
    <t>17</t>
  </si>
  <si>
    <t>622131100</t>
  </si>
  <si>
    <t>Podkladní a spojovací vrstva vnějších omítaných ploch vápenný postřik nanášený ručně celoplošně stěn</t>
  </si>
  <si>
    <t>-146824146</t>
  </si>
  <si>
    <t>https://podminky.urs.cz/item/CS_URS_2022_01/622131100</t>
  </si>
  <si>
    <t>omítky na schodišti (terase)</t>
  </si>
  <si>
    <t>18</t>
  </si>
  <si>
    <t>622311121</t>
  </si>
  <si>
    <t>Omítka vápenná vnějších ploch nanášená ručně jednovrstvá, tloušťky do 15 mm hladká stěn</t>
  </si>
  <si>
    <t>1886828317</t>
  </si>
  <si>
    <t>https://podminky.urs.cz/item/CS_URS_2022_01/622311121</t>
  </si>
  <si>
    <t>otlučení omítek na schodišti</t>
  </si>
  <si>
    <t>19</t>
  </si>
  <si>
    <t>631311224</t>
  </si>
  <si>
    <t>Mazanina z betonu prostého se zvýšenými nároky na prostředí tl. přes 80 do 120 mm tř. C 25/30</t>
  </si>
  <si>
    <t>-2138455965</t>
  </si>
  <si>
    <t>https://podminky.urs.cz/item/CS_URS_2022_01/631311224</t>
  </si>
  <si>
    <t>nová skladba terasy</t>
  </si>
  <si>
    <t>22,9*0,1</t>
  </si>
  <si>
    <t>20</t>
  </si>
  <si>
    <t>631362021</t>
  </si>
  <si>
    <t>Výztuž mazanin ze svařovaných sítí z drátů typu KARI</t>
  </si>
  <si>
    <t>461644201</t>
  </si>
  <si>
    <t>https://podminky.urs.cz/item/CS_URS_2022_01/631362021</t>
  </si>
  <si>
    <t>22,9*0,0045</t>
  </si>
  <si>
    <t>632481215</t>
  </si>
  <si>
    <t>Separační vrstva k oddělení podlahových vrstev z geotextilie</t>
  </si>
  <si>
    <t>-44036314</t>
  </si>
  <si>
    <t>https://podminky.urs.cz/item/CS_URS_2022_01/632481215</t>
  </si>
  <si>
    <t>22,9</t>
  </si>
  <si>
    <t>22</t>
  </si>
  <si>
    <t>635111115</t>
  </si>
  <si>
    <t>Násyp ze štěrkopísku, písku nebo kameniva pod podlahy s udusáním a urovnáním povrchu ze štěrkopísku</t>
  </si>
  <si>
    <t>1695933410</t>
  </si>
  <si>
    <t>https://podminky.urs.cz/item/CS_URS_2022_01/635111115</t>
  </si>
  <si>
    <t>dlažba pod terasou</t>
  </si>
  <si>
    <t>21*0,05</t>
  </si>
  <si>
    <t>dlažba před schodišti</t>
  </si>
  <si>
    <t>3,239*1,5*0,05</t>
  </si>
  <si>
    <t>dlažba před vstupem pod terasu</t>
  </si>
  <si>
    <t>0,8*0,05</t>
  </si>
  <si>
    <t>23</t>
  </si>
  <si>
    <t>635111242</t>
  </si>
  <si>
    <t>Násyp ze štěrkopísku, písku nebo kameniva pod podlahy se zhutněním z kameniva hrubého 16-32</t>
  </si>
  <si>
    <t>-1910101757</t>
  </si>
  <si>
    <t>https://podminky.urs.cz/item/CS_URS_2022_01/635111242</t>
  </si>
  <si>
    <t>21*0,15</t>
  </si>
  <si>
    <t>3,239*1,5*0,15</t>
  </si>
  <si>
    <t>0,8*0,15</t>
  </si>
  <si>
    <t>24</t>
  </si>
  <si>
    <t>636212211</t>
  </si>
  <si>
    <t>Dlažba z cihel pálených lícových se zalitím spár na celou výšku cementovou maltou pro spárování dl. 290 mm (290x140x65) do pískového lože, kladených naplocho</t>
  </si>
  <si>
    <t>121405529</t>
  </si>
  <si>
    <t>https://podminky.urs.cz/item/CS_URS_2022_01/636212211</t>
  </si>
  <si>
    <t>vstup pod terasu</t>
  </si>
  <si>
    <t>0,8</t>
  </si>
  <si>
    <t>25</t>
  </si>
  <si>
    <t>636311112X</t>
  </si>
  <si>
    <t>Kladení dlažby z kamenných dlaždic na sucho na terče z umělé hmoty o rozměru dlažby 40x40 cm, o výšce terče přes 25 do 70 mm</t>
  </si>
  <si>
    <t>444526257</t>
  </si>
  <si>
    <t>26</t>
  </si>
  <si>
    <t>58381129X</t>
  </si>
  <si>
    <t>deska dlažební broušená žula 400x400mm tl 50mm</t>
  </si>
  <si>
    <t>1214055330</t>
  </si>
  <si>
    <t>22,9*1,02 'Přepočtené koeficientem množství</t>
  </si>
  <si>
    <t>27</t>
  </si>
  <si>
    <t>317941121</t>
  </si>
  <si>
    <t>Osazování ocelových válcovaných nosníků na zdivu I nebo IE nebo U nebo UE nebo L do č. 12 nebo výšky do 120 mm</t>
  </si>
  <si>
    <t>-211640069</t>
  </si>
  <si>
    <t>https://podminky.urs.cz/item/CS_URS_2022_01/317941121</t>
  </si>
  <si>
    <t>0,483+0,044+0,033</t>
  </si>
  <si>
    <t>28</t>
  </si>
  <si>
    <t>13010434</t>
  </si>
  <si>
    <t>úhelník ocelový rovnostranný jakost S235JR (11 375) 80x80x8mm, povrchová úprava žárový zinek</t>
  </si>
  <si>
    <t>1067376616</t>
  </si>
  <si>
    <t>vynásobeno koeficientem 1,1</t>
  </si>
  <si>
    <t>(2*4+2,4*4+2,8*10)*0,00963*1,1</t>
  </si>
  <si>
    <t>29</t>
  </si>
  <si>
    <t>13011027</t>
  </si>
  <si>
    <t>ocel profilová jakost S235JR (11 375) průřez UPE 100, povrchová úprava žárový zinek</t>
  </si>
  <si>
    <t>2034576037</t>
  </si>
  <si>
    <t>(1,803+1,595)*0,00982</t>
  </si>
  <si>
    <t>30</t>
  </si>
  <si>
    <t>13010266</t>
  </si>
  <si>
    <t>tyč ocelová plochá jakost S235JR (11 375) 80x5mm, povrchová úprava žárový zinek</t>
  </si>
  <si>
    <t>-544863467</t>
  </si>
  <si>
    <t>(32*0,4)*0,00314*1,1</t>
  </si>
  <si>
    <t>Ostatní konstrukce a práce-bourání</t>
  </si>
  <si>
    <t>31</t>
  </si>
  <si>
    <t>941211111</t>
  </si>
  <si>
    <t>Montáž lešení řadového rámového lehkého pracovního s podlahami s provozním zatížením tř. 3 do 200 kg/m2 šířky tř. SW06 přes 0,6 do 0,9 m, výšky do 10 m</t>
  </si>
  <si>
    <t>653896813</t>
  </si>
  <si>
    <t>https://podminky.urs.cz/item/CS_URS_2022_01/941211111</t>
  </si>
  <si>
    <t>pro úpravu svodu a žlabu</t>
  </si>
  <si>
    <t>12*6</t>
  </si>
  <si>
    <t>32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</si>
  <si>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</si>
  <si>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</si>
  <si>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-585130950</t>
  </si>
  <si>
    <t>https://podminky.urs.cz/item/CS_URS_2022_01/941211211</t>
  </si>
  <si>
    <t>144*7</t>
  </si>
  <si>
    <t>33</t>
  </si>
  <si>
    <t>941211811</t>
  </si>
  <si>
    <t>Demontáž lešení řadového rámového lehkého pracovního s provozním zatížením tř. 3 do 200 kg/m2 šířky tř. SW06 přes 0,6 do 0,9 m, výšky do 10 m</t>
  </si>
  <si>
    <t>-2131445409</t>
  </si>
  <si>
    <t>https://podminky.urs.cz/item/CS_URS_2022_01/941211811</t>
  </si>
  <si>
    <t>34</t>
  </si>
  <si>
    <t>944511111</t>
  </si>
  <si>
    <t>Montáž ochranné sítě zavěšené na konstrukci lešení z textilie z umělých vláken</t>
  </si>
  <si>
    <t>-1045599781</t>
  </si>
  <si>
    <t>https://podminky.urs.cz/item/CS_URS_2022_01/944511111</t>
  </si>
  <si>
    <t>35</t>
  </si>
  <si>
    <t>944511211</t>
  </si>
  <si>
    <t>Montáž ochranné sítě Příplatek za první a každý další den použití sítě k ceně -1111</t>
  </si>
  <si>
    <t>-749088823</t>
  </si>
  <si>
    <t>https://podminky.urs.cz/item/CS_URS_2022_01/944511211</t>
  </si>
  <si>
    <t>36</t>
  </si>
  <si>
    <t>944511811</t>
  </si>
  <si>
    <t>Demontáž ochranné sítě zavěšené na konstrukci lešení z textilie z umělých vláken</t>
  </si>
  <si>
    <t>1013701677</t>
  </si>
  <si>
    <t>https://podminky.urs.cz/item/CS_URS_2022_01/944511811</t>
  </si>
  <si>
    <t>37</t>
  </si>
  <si>
    <t>949101111</t>
  </si>
  <si>
    <t>Lešení pomocné pracovní pro objekty pozemních staveb pro zatížení do 150 kg/m2, o výšce lešeňové podlahy do 1,9 m</t>
  </si>
  <si>
    <t>-1436818208</t>
  </si>
  <si>
    <t>https://podminky.urs.cz/item/CS_URS_2022_01/949101111</t>
  </si>
  <si>
    <t>38</t>
  </si>
  <si>
    <t>962032231</t>
  </si>
  <si>
    <t>Bourání zdiva nadzákladového z cihel nebo tvárnic z cihel pálených nebo vápenopískových, na maltu vápennou nebo vápenocementovou, objemu přes 1 m3</t>
  </si>
  <si>
    <t>1165086255</t>
  </si>
  <si>
    <t>https://podminky.urs.cz/item/CS_URS_2022_01/962032231</t>
  </si>
  <si>
    <t>rozebrání cihelné zdi pod terasou</t>
  </si>
  <si>
    <t>(bude posouzeno po rozebrání terasy)</t>
  </si>
  <si>
    <t>0,629*4,207*2,18</t>
  </si>
  <si>
    <t>Bourání narušených částí zdiva terasy poškozených zatékáním</t>
  </si>
  <si>
    <t>39</t>
  </si>
  <si>
    <t>962042320</t>
  </si>
  <si>
    <t>Bourání zdiva z betonu prostého nadzákladového objemu do 1 m3</t>
  </si>
  <si>
    <t>-147780978</t>
  </si>
  <si>
    <t>https://podminky.urs.cz/item/CS_URS_2022_01/962042320</t>
  </si>
  <si>
    <t>odstranění betonového krytu dešťového svodu</t>
  </si>
  <si>
    <t>3*0,5*0,3</t>
  </si>
  <si>
    <t>40</t>
  </si>
  <si>
    <t>965042141</t>
  </si>
  <si>
    <t>Bourání mazanin betonových nebo z litého asfaltu tl. do 100 mm, plochy přes 4 m2</t>
  </si>
  <si>
    <t>-607680921</t>
  </si>
  <si>
    <t>https://podminky.urs.cz/item/CS_URS_2022_01/965042141</t>
  </si>
  <si>
    <t>bourání sklady terasy</t>
  </si>
  <si>
    <t>22,9*0,05</t>
  </si>
  <si>
    <t>1,5*3,285*0,05</t>
  </si>
  <si>
    <t>1,501*3,314*0,05</t>
  </si>
  <si>
    <t>41</t>
  </si>
  <si>
    <t>965081333</t>
  </si>
  <si>
    <t>Bourání podlah z dlaždic bez podkladního lože nebo mazaniny, s jakoukoliv výplní spár betonových, teracových nebo čedičových tl. do 30 mm, plochy přes 1 m2</t>
  </si>
  <si>
    <t>1345895933</t>
  </si>
  <si>
    <t>https://podminky.urs.cz/item/CS_URS_2022_01/965081333</t>
  </si>
  <si>
    <t>bourání skladby terasy</t>
  </si>
  <si>
    <t>42</t>
  </si>
  <si>
    <t>R111123</t>
  </si>
  <si>
    <t>M+D Resturátorké práce, veškeré restaurátorské práce dle PD, (oprava a doplnění kamenného parapetu, oprava a doplnění kamenného soklu, oprava a dolnění kamenných pilířů, oprava schodiště)</t>
  </si>
  <si>
    <t>kpl</t>
  </si>
  <si>
    <t>2124553179</t>
  </si>
  <si>
    <t>Přesný rozsah restaurátorských zásahů bude upřesněn po provedení demontáží terasy na základě restaurátorského záměru, který bude schválen NPÚ.</t>
  </si>
  <si>
    <t xml:space="preserve">předpoklad 250 000 </t>
  </si>
  <si>
    <t>43</t>
  </si>
  <si>
    <t>R1111346</t>
  </si>
  <si>
    <t>Demontáž + zpětná montáž kamenného parapetu pravého schodiště</t>
  </si>
  <si>
    <t>4394865</t>
  </si>
  <si>
    <t>44</t>
  </si>
  <si>
    <t>R111324</t>
  </si>
  <si>
    <t>Demontáž kamenných desek tl. 200 mm</t>
  </si>
  <si>
    <t>2015347027</t>
  </si>
  <si>
    <t>skladba terasy</t>
  </si>
  <si>
    <t>DEmontáž stávajících kamenných desek k dalšímu použití</t>
  </si>
  <si>
    <t>45</t>
  </si>
  <si>
    <t>R111325</t>
  </si>
  <si>
    <t>Montáž kamenných desek tl. 200 mm</t>
  </si>
  <si>
    <t>432885657</t>
  </si>
  <si>
    <t xml:space="preserve">zpětná montáž stávajících kamenných desek </t>
  </si>
  <si>
    <t>46</t>
  </si>
  <si>
    <t>R11354</t>
  </si>
  <si>
    <t>Demontáž kamenných průvlaků tl. 300mm</t>
  </si>
  <si>
    <t>m</t>
  </si>
  <si>
    <t>-243610284</t>
  </si>
  <si>
    <t>demontáž stávající terasy</t>
  </si>
  <si>
    <t>průvlaky uchovány ke zpětému použití</t>
  </si>
  <si>
    <t>(2*2+2,4*2+2,8*5)</t>
  </si>
  <si>
    <t>47</t>
  </si>
  <si>
    <t>R11355</t>
  </si>
  <si>
    <t>montáž kamenných průvlaků tl. 300 mm</t>
  </si>
  <si>
    <t>801241964</t>
  </si>
  <si>
    <t>zpětná montáž původních průvlaků</t>
  </si>
  <si>
    <t>22,8</t>
  </si>
  <si>
    <t>48</t>
  </si>
  <si>
    <t>M16546</t>
  </si>
  <si>
    <t>kamenný průvlak tl. 300 mm</t>
  </si>
  <si>
    <t>-809530319</t>
  </si>
  <si>
    <t>nahrazení původních poškozených kusů</t>
  </si>
  <si>
    <t>49</t>
  </si>
  <si>
    <t>R18644</t>
  </si>
  <si>
    <t>Demontáž ocelového nosníku</t>
  </si>
  <si>
    <t>ku</t>
  </si>
  <si>
    <t>1090245566</t>
  </si>
  <si>
    <t xml:space="preserve">Demontáž ocelových nosníků v suterénu </t>
  </si>
  <si>
    <t>50</t>
  </si>
  <si>
    <t>R21684651</t>
  </si>
  <si>
    <t>Bourání kamenných schodišťových stupňů oblých, rovných nebo kosých zhotovených na místě</t>
  </si>
  <si>
    <t>-14471578</t>
  </si>
  <si>
    <t>Demontáž stávajícíh stupňů k dalšímu použití</t>
  </si>
  <si>
    <t>1,7*20</t>
  </si>
  <si>
    <t>51</t>
  </si>
  <si>
    <t>978015361</t>
  </si>
  <si>
    <t>Otlučení vápenných nebo vápenocementových omítek vnějších ploch s vyškrabáním spar a s očištěním zdiva stupně členitosti 1 a 2, v rozsahu přes 30 do 50 %</t>
  </si>
  <si>
    <t>-2038465445</t>
  </si>
  <si>
    <t>https://podminky.urs.cz/item/CS_URS_2022_01/978015361</t>
  </si>
  <si>
    <t>otlučení části omítek objektu</t>
  </si>
  <si>
    <t>52</t>
  </si>
  <si>
    <t>978015391</t>
  </si>
  <si>
    <t>Otlučení vápenných nebo vápenocementových omítek vnějších ploch s vyškrabáním spar a s očištěním zdiva stupně členitosti 1 a 2, v rozsahu přes 80 do 100 %</t>
  </si>
  <si>
    <t>1196030327</t>
  </si>
  <si>
    <t>https://podminky.urs.cz/item/CS_URS_2022_01/978015391</t>
  </si>
  <si>
    <t>998</t>
  </si>
  <si>
    <t>Přesun hmot</t>
  </si>
  <si>
    <t>53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</si>
  <si>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</si>
  <si>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</si>
  <si>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1183032774</t>
  </si>
  <si>
    <t>https://podminky.urs.cz/item/CS_URS_2022_01/998011002</t>
  </si>
  <si>
    <t>Vodorovné konstrukce</t>
  </si>
  <si>
    <t>54</t>
  </si>
  <si>
    <t>434191423</t>
  </si>
  <si>
    <t>Osazování schodišťových stupňů kamenných s vyspárováním styčných spár, s provizorním dřevěným zábradlím a dočasným zakrytím stupnic prkny na desku, stupňů pemrlovaných nebo ostatních</t>
  </si>
  <si>
    <t>1547057587</t>
  </si>
  <si>
    <t>nový kamenný stupeň u vstupu do terasy</t>
  </si>
  <si>
    <t>3,8</t>
  </si>
  <si>
    <t>nový kamenný práh u vstupu dosuterénu</t>
  </si>
  <si>
    <t>1,3</t>
  </si>
  <si>
    <t>zpětné osazení kamenného schodiště</t>
  </si>
  <si>
    <t>20*2</t>
  </si>
  <si>
    <t>55</t>
  </si>
  <si>
    <t>58388010X</t>
  </si>
  <si>
    <t>stupeň schodišťový kamenný plný 150x300x1000mm rovný tryskaný</t>
  </si>
  <si>
    <t>kus</t>
  </si>
  <si>
    <t>-1811562121</t>
  </si>
  <si>
    <t>doplnění nového jalového stupně kamenného schodiště</t>
  </si>
  <si>
    <t>56</t>
  </si>
  <si>
    <t>451572111</t>
  </si>
  <si>
    <t>Lože pod potrubí, stoky a drobné objekty v otevřeném výkopu z kameniva drobného těženého 0 až 4 mm</t>
  </si>
  <si>
    <t>-990125713</t>
  </si>
  <si>
    <t>0,5*3*0,1</t>
  </si>
  <si>
    <t>Trubní vedení</t>
  </si>
  <si>
    <t>57</t>
  </si>
  <si>
    <t>871260310</t>
  </si>
  <si>
    <t>Montáž kanalizačního potrubí z plastů z polypropylenu PP hladkého plnostěnného SN 10 DN 100</t>
  </si>
  <si>
    <t>-940424589</t>
  </si>
  <si>
    <t>https://podminky.urs.cz/item/CS_URS_2022_01/871260310</t>
  </si>
  <si>
    <t>58</t>
  </si>
  <si>
    <t>28611112</t>
  </si>
  <si>
    <t>trubka kanalizační PVC DN 110x500mm SN4</t>
  </si>
  <si>
    <t>694804564</t>
  </si>
  <si>
    <t>6*1,015 'Přepočtené koeficientem množství</t>
  </si>
  <si>
    <t>997</t>
  </si>
  <si>
    <t>Přesun sutě</t>
  </si>
  <si>
    <t>59</t>
  </si>
  <si>
    <t>997013501</t>
  </si>
  <si>
    <t>Odvoz suti a vybouraných hmot na skládku nebo meziskládku se složením, na vzdálenost do 1 km</t>
  </si>
  <si>
    <t>-1903676512</t>
  </si>
  <si>
    <t>https://podminky.urs.cz/item/CS_URS_2022_01/997013501</t>
  </si>
  <si>
    <t>60</t>
  </si>
  <si>
    <t>997013509</t>
  </si>
  <si>
    <t>Odvoz suti a vybouraných hmot na skládku nebo meziskládku se složením, na vzdálenost Příplatek k ceně za každý další i započatý 1 km přes 1 km</t>
  </si>
  <si>
    <t>-1748749727</t>
  </si>
  <si>
    <t>https://podminky.urs.cz/item/CS_URS_2022_01/997013509</t>
  </si>
  <si>
    <t>28,947*19</t>
  </si>
  <si>
    <t>61</t>
  </si>
  <si>
    <t>997013631</t>
  </si>
  <si>
    <t>Poplatek za uložení stavebního odpadu na skládce (skládkovné) směsného stavebního a demoličního zatříděného do Katalogu odpadů pod kódem 17 09 04</t>
  </si>
  <si>
    <t>892152285</t>
  </si>
  <si>
    <t>https://podminky.urs.cz/item/CS_URS_2022_01/997013631</t>
  </si>
  <si>
    <t>PSV</t>
  </si>
  <si>
    <t>Práce a dodávky PSV</t>
  </si>
  <si>
    <t>711</t>
  </si>
  <si>
    <t>Izolace proti vodě, vlhkosti a plynům</t>
  </si>
  <si>
    <t>62</t>
  </si>
  <si>
    <t>711193121</t>
  </si>
  <si>
    <t>Izolace proti zemní vlhkosti ostatní těsnicí hmotou dvousložkovou na bázi cementu na ploše vodorovné V</t>
  </si>
  <si>
    <t>-809183689</t>
  </si>
  <si>
    <t>https://podminky.urs.cz/item/CS_URS_2022_01/711193121</t>
  </si>
  <si>
    <t xml:space="preserve">hdroizolace terasy </t>
  </si>
  <si>
    <t>63</t>
  </si>
  <si>
    <t>998711102</t>
  </si>
  <si>
    <t>Přesun hmot pro izolace proti vodě, vlhkosti a plynům stanovený z hmotnosti přesunovaného materiálu vodorovná dopravní vzdálenost do 50 m v objektech výšky přes 6 do 12 m</t>
  </si>
  <si>
    <t>-816139749</t>
  </si>
  <si>
    <t>https://podminky.urs.cz/item/CS_URS_2022_01/998711102</t>
  </si>
  <si>
    <t>764</t>
  </si>
  <si>
    <t>Konstrukce klempířské</t>
  </si>
  <si>
    <t>64</t>
  </si>
  <si>
    <t>764004863</t>
  </si>
  <si>
    <t>Demontáž klempířských konstrukcí svodu k dalšímu použití</t>
  </si>
  <si>
    <t>1107958000</t>
  </si>
  <si>
    <t>https://podminky.urs.cz/item/CS_URS_2022_01/764004863</t>
  </si>
  <si>
    <t>Demontáž dešťového svodu včetně kotle</t>
  </si>
  <si>
    <t>9,5</t>
  </si>
  <si>
    <t>65</t>
  </si>
  <si>
    <t>764508131</t>
  </si>
  <si>
    <t>Montáž svodu kruhového, průměru svodu</t>
  </si>
  <si>
    <t>-792412480</t>
  </si>
  <si>
    <t>https://podminky.urs.cz/item/CS_URS_2022_01/764508131</t>
  </si>
  <si>
    <t>montáž dešťového svodu včetně kotle</t>
  </si>
  <si>
    <t>(použít stávající svod)</t>
  </si>
  <si>
    <t>66</t>
  </si>
  <si>
    <t>55344204</t>
  </si>
  <si>
    <t>svod kruhový Pz 100mm</t>
  </si>
  <si>
    <t>-17546956</t>
  </si>
  <si>
    <t>předpoklad doplnění novými</t>
  </si>
  <si>
    <t>67</t>
  </si>
  <si>
    <t>764508132</t>
  </si>
  <si>
    <t>Montáž svodu kruhového, průměru objímek</t>
  </si>
  <si>
    <t>-1494229005</t>
  </si>
  <si>
    <t>https://podminky.urs.cz/item/CS_URS_2022_01/764508132</t>
  </si>
  <si>
    <t>68</t>
  </si>
  <si>
    <t>55344331</t>
  </si>
  <si>
    <t>objímka svodu Pz 100mm trn 200mm</t>
  </si>
  <si>
    <t>514520877</t>
  </si>
  <si>
    <t>69</t>
  </si>
  <si>
    <t>764508134</t>
  </si>
  <si>
    <t>Montáž svodu kruhového, průměru kolen horních dvojitých</t>
  </si>
  <si>
    <t>-1089840555</t>
  </si>
  <si>
    <t>https://podminky.urs.cz/item/CS_URS_2022_01/764508134</t>
  </si>
  <si>
    <t>70</t>
  </si>
  <si>
    <t>55344348</t>
  </si>
  <si>
    <t>koleno kruhové 72° lisované Pz 100mm</t>
  </si>
  <si>
    <t>1378062</t>
  </si>
  <si>
    <t>71</t>
  </si>
  <si>
    <t>R16435</t>
  </si>
  <si>
    <t>Přespádování částí okapů (žlabů)</t>
  </si>
  <si>
    <t>-343862796</t>
  </si>
  <si>
    <t>72</t>
  </si>
  <si>
    <t>721241102</t>
  </si>
  <si>
    <t>Lapače střešních splavenin litinové DN 125</t>
  </si>
  <si>
    <t>-1333136815</t>
  </si>
  <si>
    <t>https://podminky.urs.cz/item/CS_URS_2022_01/721241102</t>
  </si>
  <si>
    <t>73</t>
  </si>
  <si>
    <t>R1684354</t>
  </si>
  <si>
    <t>Demontáž odvodnění terasy</t>
  </si>
  <si>
    <t>-2108690017</t>
  </si>
  <si>
    <t xml:space="preserve">Demontáž stávajícího odvodnění </t>
  </si>
  <si>
    <t>74</t>
  </si>
  <si>
    <t>998764102</t>
  </si>
  <si>
    <t>Přesun hmot pro konstrukce klempířské stanovený z hmotnosti přesunovaného materiálu vodorovná dopravní vzdálenost do 50 m v objektech výšky přes 6 do 12 m</t>
  </si>
  <si>
    <t>-1834670637</t>
  </si>
  <si>
    <t>https://podminky.urs.cz/item/CS_URS_2022_01/998764102</t>
  </si>
  <si>
    <t>766</t>
  </si>
  <si>
    <t>Konstrukce truhlářské</t>
  </si>
  <si>
    <t>75</t>
  </si>
  <si>
    <t>D0</t>
  </si>
  <si>
    <t>Demontáž stávajícíh dveří do suterénu</t>
  </si>
  <si>
    <t>-534076392</t>
  </si>
  <si>
    <t>76</t>
  </si>
  <si>
    <t>D1</t>
  </si>
  <si>
    <t xml:space="preserve">M+D Dveře (svlakové) do hrotitého oblouku vstupu do suterénu, včetně výkresu dveří v měřítku 1:10 pro NPÚ, včetně kování, dle stávajících dveří </t>
  </si>
  <si>
    <t>-614703614</t>
  </si>
  <si>
    <t>77</t>
  </si>
  <si>
    <t>998766102</t>
  </si>
  <si>
    <t>Přesun hmot pro konstrukce truhlářské stanovený z hmotnosti přesunovaného materiálu vodorovná dopravní vzdálenost do 50 m v objektech výšky přes 6 do 12 m</t>
  </si>
  <si>
    <t>810227671</t>
  </si>
  <si>
    <t>https://podminky.urs.cz/item/CS_URS_2022_01/998766102</t>
  </si>
  <si>
    <t>771</t>
  </si>
  <si>
    <t>Podlahy z dlaždic</t>
  </si>
  <si>
    <t>78</t>
  </si>
  <si>
    <t>771531007X</t>
  </si>
  <si>
    <t>Montáž podlah z dlaždic cihelných nebo portlandských tloušťky do 30 mm kladených do pískového lože přes 22 do 25 ks/m2</t>
  </si>
  <si>
    <t>1157872407</t>
  </si>
  <si>
    <t>79</t>
  </si>
  <si>
    <t>59631102</t>
  </si>
  <si>
    <t>dlažba ruční cihelná 200x200x30mm</t>
  </si>
  <si>
    <t>1049666099</t>
  </si>
  <si>
    <t>21*27,5 'Přepočtené koeficientem množství</t>
  </si>
  <si>
    <t>80</t>
  </si>
  <si>
    <t>771531103</t>
  </si>
  <si>
    <t>Montáž podlah z dlaždic cihelných nebo portlandských Příplatek k cenám za provádění podlahy v omezeném prostoru</t>
  </si>
  <si>
    <t>422079545</t>
  </si>
  <si>
    <t>https://podminky.urs.cz/item/CS_URS_2022_01/771531103</t>
  </si>
  <si>
    <t>81</t>
  </si>
  <si>
    <t>771551112X</t>
  </si>
  <si>
    <t>Montáž podlah z dlaždic kladených do pískového lože přes 6 do 9 ks/ m2</t>
  </si>
  <si>
    <t>-638535241</t>
  </si>
  <si>
    <t>(doplnění původní dlažby)</t>
  </si>
  <si>
    <t>3,239*1,5</t>
  </si>
  <si>
    <t>82</t>
  </si>
  <si>
    <t>59246002</t>
  </si>
  <si>
    <t>dlažba plošná betonová terasová hladká 400x400x40mm</t>
  </si>
  <si>
    <t>519803875</t>
  </si>
  <si>
    <t>9,718*1,1 'Přepočtené koeficientem množství</t>
  </si>
  <si>
    <t>83</t>
  </si>
  <si>
    <t>771591325</t>
  </si>
  <si>
    <t>Odvodnění balkonů nebo teras montáž chrliče</t>
  </si>
  <si>
    <t>-1130277490</t>
  </si>
  <si>
    <t>https://podminky.urs.cz/item/CS_URS_2022_01/771591325</t>
  </si>
  <si>
    <t>84</t>
  </si>
  <si>
    <t>SCS.BRSP40DN50GM</t>
  </si>
  <si>
    <t>Schlüter-BARIN-RAC Speier 40cm</t>
  </si>
  <si>
    <t>-742586851</t>
  </si>
  <si>
    <t>85</t>
  </si>
  <si>
    <t>998771102</t>
  </si>
  <si>
    <t>Přesun hmot pro podlahy z dlaždic stanovený z hmotnosti přesunovaného materiálu vodorovná dopravní vzdálenost do 50 m v objektech výšky přes 6 do 12 m</t>
  </si>
  <si>
    <t>1743229133</t>
  </si>
  <si>
    <t>https://podminky.urs.cz/item/CS_URS_2022_01/998771102</t>
  </si>
  <si>
    <t>783</t>
  </si>
  <si>
    <t>Dokončovací práce - nátěry</t>
  </si>
  <si>
    <t>86</t>
  </si>
  <si>
    <t>783301303</t>
  </si>
  <si>
    <t>Příprava podkladu zámečnických konstrukcí před provedením nátěru odrezivění odrezovačem bezoplachovým</t>
  </si>
  <si>
    <t>-1848159554</t>
  </si>
  <si>
    <t>https://podminky.urs.cz/item/CS_URS_2022_01/783301303</t>
  </si>
  <si>
    <t>nový nátěr zábradlí, madla</t>
  </si>
  <si>
    <t>8,6*0,5*2</t>
  </si>
  <si>
    <t>87</t>
  </si>
  <si>
    <t>783301313</t>
  </si>
  <si>
    <t>Příprava podkladu zámečnických konstrukcí před provedením nátěru odmaštění odmašťovačem ředidlovým</t>
  </si>
  <si>
    <t>883701371</t>
  </si>
  <si>
    <t>https://podminky.urs.cz/item/CS_URS_2022_01/783301313</t>
  </si>
  <si>
    <t>Odstranění stávajícího nátěru zábradlí, madla</t>
  </si>
  <si>
    <t>88</t>
  </si>
  <si>
    <t>783306805</t>
  </si>
  <si>
    <t>Odstranění nátěrů ze zámečnických konstrukcí opálením s obroušením</t>
  </si>
  <si>
    <t>1261093048</t>
  </si>
  <si>
    <t>https://podminky.urs.cz/item/CS_URS_2022_01/783306805</t>
  </si>
  <si>
    <t>89</t>
  </si>
  <si>
    <t>783314201</t>
  </si>
  <si>
    <t>Základní antikorozní nátěr zámečnických konstrukcí jednonásobný syntetický standardní</t>
  </si>
  <si>
    <t>859192746</t>
  </si>
  <si>
    <t>https://podminky.urs.cz/item/CS_URS_2022_01/783314201</t>
  </si>
  <si>
    <t>90</t>
  </si>
  <si>
    <t>783315101</t>
  </si>
  <si>
    <t>Mezinátěr zámečnických konstrukcí jednonásobný syntetický standardní</t>
  </si>
  <si>
    <t>-1323870017</t>
  </si>
  <si>
    <t>https://podminky.urs.cz/item/CS_URS_2022_01/783315101</t>
  </si>
  <si>
    <t>91</t>
  </si>
  <si>
    <t>783317101</t>
  </si>
  <si>
    <t>Krycí nátěr (email) zámečnických konstrukcí jednonásobný syntetický standardní</t>
  </si>
  <si>
    <t>-753981735</t>
  </si>
  <si>
    <t>https://podminky.urs.cz/item/CS_URS_2022_01/783317101</t>
  </si>
  <si>
    <t>8,6*0,5*2*2</t>
  </si>
  <si>
    <t>92</t>
  </si>
  <si>
    <t>783823137</t>
  </si>
  <si>
    <t>Penetrační nátěr omítek hladkých omítek hladkých, zrnitých tenkovrstvých nebo štukových stupně členitosti 1 a 2 vápenný</t>
  </si>
  <si>
    <t>327806090</t>
  </si>
  <si>
    <t>https://podminky.urs.cz/item/CS_URS_2022_01/783823137</t>
  </si>
  <si>
    <t>omítky na schodišti (terase), Opravované omítky na zdi zámku zůstanou bez nátěru</t>
  </si>
  <si>
    <t>93</t>
  </si>
  <si>
    <t>783823159</t>
  </si>
  <si>
    <t>Fungicidní penetrační nátěr omítek hrubých betonových povrchů nebo omítek hrubých, rýhovaných tenkovrstvých nebo škrábaných (břízolitových)</t>
  </si>
  <si>
    <t>486087061</t>
  </si>
  <si>
    <t>https://podminky.urs.cz/item/CS_URS_2022_01/783823159</t>
  </si>
  <si>
    <t>omítky na schodišti (terase), pod terasou</t>
  </si>
  <si>
    <t>46,8</t>
  </si>
  <si>
    <t>94</t>
  </si>
  <si>
    <t>783827427</t>
  </si>
  <si>
    <t>Krycí (ochranný ) nátěr omítek dvojnásobný hladkých omítek hladkých, zrnitých tenkovrstvých nebo štukových stupně členitosti 1 a 2 vápenný</t>
  </si>
  <si>
    <t>-1783718825</t>
  </si>
  <si>
    <t>https://podminky.urs.cz/item/CS_URS_2022_01/783827427</t>
  </si>
  <si>
    <t>omítky na schodišti (terase),Opravované omítky na zdi zámku zůstanou bez nátěru</t>
  </si>
  <si>
    <t>HZS</t>
  </si>
  <si>
    <t>Hodinové zúčtovací sazby</t>
  </si>
  <si>
    <t>95</t>
  </si>
  <si>
    <t>HZS1301.1</t>
  </si>
  <si>
    <t>Hodinové zúčtovací sazby profesí HSV provádění konstrukcí zedník</t>
  </si>
  <si>
    <t>hod</t>
  </si>
  <si>
    <t>CS ÚRS 2019 01</t>
  </si>
  <si>
    <t>512</t>
  </si>
  <si>
    <t>-567373541</t>
  </si>
  <si>
    <t>96</t>
  </si>
  <si>
    <t>HZS1311</t>
  </si>
  <si>
    <t>Hodinové zúčtovací sazby profesí HSV provádění konstrukcí omítkář</t>
  </si>
  <si>
    <t>649897149</t>
  </si>
  <si>
    <t>https://podminky.urs.cz/item/CS_URS_2022_01/HZS1311</t>
  </si>
  <si>
    <t>VRN</t>
  </si>
  <si>
    <t>Vedlejší rozpočtové náklady</t>
  </si>
  <si>
    <t>VRN1</t>
  </si>
  <si>
    <t>Průzkumné, geodetické a projektové práce</t>
  </si>
  <si>
    <t>97</t>
  </si>
  <si>
    <t>012002000</t>
  </si>
  <si>
    <t>Vytyčení, zameření stavby</t>
  </si>
  <si>
    <t>1024</t>
  </si>
  <si>
    <t>-1676709367</t>
  </si>
  <si>
    <t>98</t>
  </si>
  <si>
    <t>013254000</t>
  </si>
  <si>
    <t>Průzkumné, geodetické a projektové práce projektové práce dokumentace stavby (výkresová a textová) skutečného provedení stavby</t>
  </si>
  <si>
    <t>1618010174</t>
  </si>
  <si>
    <t>VRN3</t>
  </si>
  <si>
    <t>Zařízení staveniště</t>
  </si>
  <si>
    <t>99</t>
  </si>
  <si>
    <t>030001000.1</t>
  </si>
  <si>
    <t xml:space="preserve">Zařízení staveniště (Zajištění vody, elektro, vytápění objektu po dobu stavby, ostraha, oplocení staveniště, dopravní značení, stavební buňky a pod.) </t>
  </si>
  <si>
    <t>-1079343650</t>
  </si>
  <si>
    <t>VRN4</t>
  </si>
  <si>
    <t>Inženýrská činnost</t>
  </si>
  <si>
    <t>100</t>
  </si>
  <si>
    <t>045002000</t>
  </si>
  <si>
    <t>Hlavní tituly průvodních činností a nákladů inženýrská činnost kompletační a koordinační činnost</t>
  </si>
  <si>
    <t>-1706524675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</si>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</sst>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22" TargetMode="External" /><Relationship Id="rId2" Type="http://schemas.openxmlformats.org/officeDocument/2006/relationships/hyperlink" Target="https://podminky.urs.cz/item/CS_URS_2022_01/121112003" TargetMode="External" /><Relationship Id="rId3" Type="http://schemas.openxmlformats.org/officeDocument/2006/relationships/hyperlink" Target="https://podminky.urs.cz/item/CS_URS_2022_01/122211101" TargetMode="External" /><Relationship Id="rId4" Type="http://schemas.openxmlformats.org/officeDocument/2006/relationships/hyperlink" Target="https://podminky.urs.cz/item/CS_URS_2022_01/131213701" TargetMode="External" /><Relationship Id="rId5" Type="http://schemas.openxmlformats.org/officeDocument/2006/relationships/hyperlink" Target="https://podminky.urs.cz/item/CS_URS_2022_01/132212131" TargetMode="External" /><Relationship Id="rId6" Type="http://schemas.openxmlformats.org/officeDocument/2006/relationships/hyperlink" Target="https://podminky.urs.cz/item/CS_URS_2022_01/162751117" TargetMode="External" /><Relationship Id="rId7" Type="http://schemas.openxmlformats.org/officeDocument/2006/relationships/hyperlink" Target="https://podminky.urs.cz/item/CS_URS_2022_01/162751119" TargetMode="External" /><Relationship Id="rId8" Type="http://schemas.openxmlformats.org/officeDocument/2006/relationships/hyperlink" Target="https://podminky.urs.cz/item/CS_URS_2022_01/167151101" TargetMode="External" /><Relationship Id="rId9" Type="http://schemas.openxmlformats.org/officeDocument/2006/relationships/hyperlink" Target="https://podminky.urs.cz/item/CS_URS_2022_01/171201231" TargetMode="External" /><Relationship Id="rId10" Type="http://schemas.openxmlformats.org/officeDocument/2006/relationships/hyperlink" Target="https://podminky.urs.cz/item/CS_URS_2022_01/171251201" TargetMode="External" /><Relationship Id="rId11" Type="http://schemas.openxmlformats.org/officeDocument/2006/relationships/hyperlink" Target="https://podminky.urs.cz/item/CS_URS_2022_01/174111101" TargetMode="External" /><Relationship Id="rId12" Type="http://schemas.openxmlformats.org/officeDocument/2006/relationships/hyperlink" Target="https://podminky.urs.cz/item/CS_URS_2022_01/612131100" TargetMode="External" /><Relationship Id="rId13" Type="http://schemas.openxmlformats.org/officeDocument/2006/relationships/hyperlink" Target="https://podminky.urs.cz/item/CS_URS_2022_01/612311111" TargetMode="External" /><Relationship Id="rId14" Type="http://schemas.openxmlformats.org/officeDocument/2006/relationships/hyperlink" Target="https://podminky.urs.cz/item/CS_URS_2022_01/622131100" TargetMode="External" /><Relationship Id="rId15" Type="http://schemas.openxmlformats.org/officeDocument/2006/relationships/hyperlink" Target="https://podminky.urs.cz/item/CS_URS_2022_01/622311121" TargetMode="External" /><Relationship Id="rId16" Type="http://schemas.openxmlformats.org/officeDocument/2006/relationships/hyperlink" Target="https://podminky.urs.cz/item/CS_URS_2022_01/631311224" TargetMode="External" /><Relationship Id="rId17" Type="http://schemas.openxmlformats.org/officeDocument/2006/relationships/hyperlink" Target="https://podminky.urs.cz/item/CS_URS_2022_01/631362021" TargetMode="External" /><Relationship Id="rId18" Type="http://schemas.openxmlformats.org/officeDocument/2006/relationships/hyperlink" Target="https://podminky.urs.cz/item/CS_URS_2022_01/632481215" TargetMode="External" /><Relationship Id="rId19" Type="http://schemas.openxmlformats.org/officeDocument/2006/relationships/hyperlink" Target="https://podminky.urs.cz/item/CS_URS_2022_01/635111115" TargetMode="External" /><Relationship Id="rId20" Type="http://schemas.openxmlformats.org/officeDocument/2006/relationships/hyperlink" Target="https://podminky.urs.cz/item/CS_URS_2022_01/635111242" TargetMode="External" /><Relationship Id="rId21" Type="http://schemas.openxmlformats.org/officeDocument/2006/relationships/hyperlink" Target="https://podminky.urs.cz/item/CS_URS_2022_01/636212211" TargetMode="External" /><Relationship Id="rId22" Type="http://schemas.openxmlformats.org/officeDocument/2006/relationships/hyperlink" Target="https://podminky.urs.cz/item/CS_URS_2022_01/317941121" TargetMode="External" /><Relationship Id="rId23" Type="http://schemas.openxmlformats.org/officeDocument/2006/relationships/hyperlink" Target="https://podminky.urs.cz/item/CS_URS_2022_01/941211111" TargetMode="External" /><Relationship Id="rId24" Type="http://schemas.openxmlformats.org/officeDocument/2006/relationships/hyperlink" Target="https://podminky.urs.cz/item/CS_URS_2022_01/941211211" TargetMode="External" /><Relationship Id="rId25" Type="http://schemas.openxmlformats.org/officeDocument/2006/relationships/hyperlink" Target="https://podminky.urs.cz/item/CS_URS_2022_01/941211811" TargetMode="External" /><Relationship Id="rId26" Type="http://schemas.openxmlformats.org/officeDocument/2006/relationships/hyperlink" Target="https://podminky.urs.cz/item/CS_URS_2022_01/944511111" TargetMode="External" /><Relationship Id="rId27" Type="http://schemas.openxmlformats.org/officeDocument/2006/relationships/hyperlink" Target="https://podminky.urs.cz/item/CS_URS_2022_01/944511211" TargetMode="External" /><Relationship Id="rId28" Type="http://schemas.openxmlformats.org/officeDocument/2006/relationships/hyperlink" Target="https://podminky.urs.cz/item/CS_URS_2022_01/944511811" TargetMode="External" /><Relationship Id="rId29" Type="http://schemas.openxmlformats.org/officeDocument/2006/relationships/hyperlink" Target="https://podminky.urs.cz/item/CS_URS_2022_01/949101111" TargetMode="External" /><Relationship Id="rId30" Type="http://schemas.openxmlformats.org/officeDocument/2006/relationships/hyperlink" Target="https://podminky.urs.cz/item/CS_URS_2022_01/962032231" TargetMode="External" /><Relationship Id="rId31" Type="http://schemas.openxmlformats.org/officeDocument/2006/relationships/hyperlink" Target="https://podminky.urs.cz/item/CS_URS_2022_01/962042320" TargetMode="External" /><Relationship Id="rId32" Type="http://schemas.openxmlformats.org/officeDocument/2006/relationships/hyperlink" Target="https://podminky.urs.cz/item/CS_URS_2022_01/965042141" TargetMode="External" /><Relationship Id="rId33" Type="http://schemas.openxmlformats.org/officeDocument/2006/relationships/hyperlink" Target="https://podminky.urs.cz/item/CS_URS_2022_01/965081333" TargetMode="External" /><Relationship Id="rId34" Type="http://schemas.openxmlformats.org/officeDocument/2006/relationships/hyperlink" Target="https://podminky.urs.cz/item/CS_URS_2022_01/978015361" TargetMode="External" /><Relationship Id="rId35" Type="http://schemas.openxmlformats.org/officeDocument/2006/relationships/hyperlink" Target="https://podminky.urs.cz/item/CS_URS_2022_01/978015391" TargetMode="External" /><Relationship Id="rId36" Type="http://schemas.openxmlformats.org/officeDocument/2006/relationships/hyperlink" Target="https://podminky.urs.cz/item/CS_URS_2022_01/998011002" TargetMode="External" /><Relationship Id="rId37" Type="http://schemas.openxmlformats.org/officeDocument/2006/relationships/hyperlink" Target="https://podminky.urs.cz/item/CS_URS_2022_01/871260310" TargetMode="External" /><Relationship Id="rId38" Type="http://schemas.openxmlformats.org/officeDocument/2006/relationships/hyperlink" Target="https://podminky.urs.cz/item/CS_URS_2022_01/997013501" TargetMode="External" /><Relationship Id="rId39" Type="http://schemas.openxmlformats.org/officeDocument/2006/relationships/hyperlink" Target="https://podminky.urs.cz/item/CS_URS_2022_01/997013509" TargetMode="External" /><Relationship Id="rId40" Type="http://schemas.openxmlformats.org/officeDocument/2006/relationships/hyperlink" Target="https://podminky.urs.cz/item/CS_URS_2022_01/997013631" TargetMode="External" /><Relationship Id="rId41" Type="http://schemas.openxmlformats.org/officeDocument/2006/relationships/hyperlink" Target="https://podminky.urs.cz/item/CS_URS_2022_01/711193121" TargetMode="External" /><Relationship Id="rId42" Type="http://schemas.openxmlformats.org/officeDocument/2006/relationships/hyperlink" Target="https://podminky.urs.cz/item/CS_URS_2022_01/998711102" TargetMode="External" /><Relationship Id="rId43" Type="http://schemas.openxmlformats.org/officeDocument/2006/relationships/hyperlink" Target="https://podminky.urs.cz/item/CS_URS_2022_01/764004863" TargetMode="External" /><Relationship Id="rId44" Type="http://schemas.openxmlformats.org/officeDocument/2006/relationships/hyperlink" Target="https://podminky.urs.cz/item/CS_URS_2022_01/764508131" TargetMode="External" /><Relationship Id="rId45" Type="http://schemas.openxmlformats.org/officeDocument/2006/relationships/hyperlink" Target="https://podminky.urs.cz/item/CS_URS_2022_01/764508132" TargetMode="External" /><Relationship Id="rId46" Type="http://schemas.openxmlformats.org/officeDocument/2006/relationships/hyperlink" Target="https://podminky.urs.cz/item/CS_URS_2022_01/764508134" TargetMode="External" /><Relationship Id="rId47" Type="http://schemas.openxmlformats.org/officeDocument/2006/relationships/hyperlink" Target="https://podminky.urs.cz/item/CS_URS_2022_01/721241102" TargetMode="External" /><Relationship Id="rId48" Type="http://schemas.openxmlformats.org/officeDocument/2006/relationships/hyperlink" Target="https://podminky.urs.cz/item/CS_URS_2022_01/998764102" TargetMode="External" /><Relationship Id="rId49" Type="http://schemas.openxmlformats.org/officeDocument/2006/relationships/hyperlink" Target="https://podminky.urs.cz/item/CS_URS_2022_01/998766102" TargetMode="External" /><Relationship Id="rId50" Type="http://schemas.openxmlformats.org/officeDocument/2006/relationships/hyperlink" Target="https://podminky.urs.cz/item/CS_URS_2022_01/771531103" TargetMode="External" /><Relationship Id="rId51" Type="http://schemas.openxmlformats.org/officeDocument/2006/relationships/hyperlink" Target="https://podminky.urs.cz/item/CS_URS_2022_01/771591325" TargetMode="External" /><Relationship Id="rId52" Type="http://schemas.openxmlformats.org/officeDocument/2006/relationships/hyperlink" Target="https://podminky.urs.cz/item/CS_URS_2022_01/998771102" TargetMode="External" /><Relationship Id="rId53" Type="http://schemas.openxmlformats.org/officeDocument/2006/relationships/hyperlink" Target="https://podminky.urs.cz/item/CS_URS_2022_01/783301303" TargetMode="External" /><Relationship Id="rId54" Type="http://schemas.openxmlformats.org/officeDocument/2006/relationships/hyperlink" Target="https://podminky.urs.cz/item/CS_URS_2022_01/783301313" TargetMode="External" /><Relationship Id="rId55" Type="http://schemas.openxmlformats.org/officeDocument/2006/relationships/hyperlink" Target="https://podminky.urs.cz/item/CS_URS_2022_01/783306805" TargetMode="External" /><Relationship Id="rId56" Type="http://schemas.openxmlformats.org/officeDocument/2006/relationships/hyperlink" Target="https://podminky.urs.cz/item/CS_URS_2022_01/783314201" TargetMode="External" /><Relationship Id="rId57" Type="http://schemas.openxmlformats.org/officeDocument/2006/relationships/hyperlink" Target="https://podminky.urs.cz/item/CS_URS_2022_01/783315101" TargetMode="External" /><Relationship Id="rId58" Type="http://schemas.openxmlformats.org/officeDocument/2006/relationships/hyperlink" Target="https://podminky.urs.cz/item/CS_URS_2022_01/783317101" TargetMode="External" /><Relationship Id="rId59" Type="http://schemas.openxmlformats.org/officeDocument/2006/relationships/hyperlink" Target="https://podminky.urs.cz/item/CS_URS_2022_01/783823137" TargetMode="External" /><Relationship Id="rId60" Type="http://schemas.openxmlformats.org/officeDocument/2006/relationships/hyperlink" Target="https://podminky.urs.cz/item/CS_URS_2022_01/783823159" TargetMode="External" /><Relationship Id="rId61" Type="http://schemas.openxmlformats.org/officeDocument/2006/relationships/hyperlink" Target="https://podminky.urs.cz/item/CS_URS_2022_01/783827427" TargetMode="External" /><Relationship Id="rId62" Type="http://schemas.openxmlformats.org/officeDocument/2006/relationships/hyperlink" Target="https://podminky.urs.cz/item/CS_URS_2022_01/HZS1311" TargetMode="External" /><Relationship Id="rId6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pans="2:71" s="1" customFormat="1" ht="36.95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pans="2:71" s="1" customFormat="1" ht="12" customHeight="1">
      <c r="B7" s="22"/>
      <c r="D7" s="32" t="s">
        <v>19</v>
      </c>
      <c r="K7" s="27" t="s">
        <v>3</v>
      </c>
      <c r="AK7" s="32" t="s">
        <v>20</v>
      </c>
      <c r="AN7" s="27" t="s">
        <v>3</v>
      </c>
      <c r="AR7" s="22"/>
      <c r="BE7" s="31"/>
      <c r="BS7" s="19" t="s">
        <v>7</v>
      </c>
    </row>
    <row r="8" spans="2:71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7</v>
      </c>
    </row>
    <row r="9" spans="2:71" s="1" customFormat="1" ht="14.4" customHeight="1">
      <c r="B9" s="22"/>
      <c r="AR9" s="22"/>
      <c r="BE9" s="31"/>
      <c r="BS9" s="19" t="s">
        <v>7</v>
      </c>
    </row>
    <row r="10" spans="2:71" s="1" customFormat="1" ht="12" customHeight="1">
      <c r="B10" s="22"/>
      <c r="D10" s="32" t="s">
        <v>25</v>
      </c>
      <c r="AK10" s="32" t="s">
        <v>26</v>
      </c>
      <c r="AN10" s="27" t="s">
        <v>3</v>
      </c>
      <c r="AR10" s="22"/>
      <c r="BE10" s="31"/>
      <c r="BS10" s="19" t="s">
        <v>7</v>
      </c>
    </row>
    <row r="11" spans="2:71" s="1" customFormat="1" ht="18.45" customHeight="1">
      <c r="B11" s="22"/>
      <c r="E11" s="27" t="s">
        <v>27</v>
      </c>
      <c r="AK11" s="32" t="s">
        <v>28</v>
      </c>
      <c r="AN11" s="27" t="s">
        <v>3</v>
      </c>
      <c r="AR11" s="22"/>
      <c r="BE11" s="31"/>
      <c r="BS11" s="19" t="s">
        <v>7</v>
      </c>
    </row>
    <row r="12" spans="2:71" s="1" customFormat="1" ht="6.95" customHeight="1">
      <c r="B12" s="22"/>
      <c r="AR12" s="22"/>
      <c r="BE12" s="31"/>
      <c r="BS12" s="19" t="s">
        <v>7</v>
      </c>
    </row>
    <row r="13" spans="2:71" s="1" customFormat="1" ht="12" customHeight="1">
      <c r="B13" s="22"/>
      <c r="D13" s="32" t="s">
        <v>29</v>
      </c>
      <c r="AK13" s="32" t="s">
        <v>26</v>
      </c>
      <c r="AN13" s="34" t="s">
        <v>30</v>
      </c>
      <c r="AR13" s="22"/>
      <c r="BE13" s="31"/>
      <c r="BS13" s="19" t="s">
        <v>7</v>
      </c>
    </row>
    <row r="14" spans="2:71" ht="12">
      <c r="B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N14" s="34" t="s">
        <v>30</v>
      </c>
      <c r="AR14" s="22"/>
      <c r="BE14" s="31"/>
      <c r="BS14" s="19" t="s">
        <v>7</v>
      </c>
    </row>
    <row r="15" spans="2:71" s="1" customFormat="1" ht="6.95" customHeight="1">
      <c r="B15" s="22"/>
      <c r="AR15" s="22"/>
      <c r="BE15" s="31"/>
      <c r="BS15" s="19" t="s">
        <v>4</v>
      </c>
    </row>
    <row r="16" spans="2:71" s="1" customFormat="1" ht="12" customHeight="1">
      <c r="B16" s="22"/>
      <c r="D16" s="32" t="s">
        <v>31</v>
      </c>
      <c r="AK16" s="32" t="s">
        <v>26</v>
      </c>
      <c r="AN16" s="27" t="s">
        <v>3</v>
      </c>
      <c r="AR16" s="22"/>
      <c r="BE16" s="31"/>
      <c r="BS16" s="19" t="s">
        <v>4</v>
      </c>
    </row>
    <row r="17" spans="2:71" s="1" customFormat="1" ht="18.45" customHeight="1">
      <c r="B17" s="22"/>
      <c r="E17" s="27" t="s">
        <v>32</v>
      </c>
      <c r="AK17" s="32" t="s">
        <v>28</v>
      </c>
      <c r="AN17" s="27" t="s">
        <v>3</v>
      </c>
      <c r="AR17" s="22"/>
      <c r="BE17" s="31"/>
      <c r="BS17" s="19" t="s">
        <v>33</v>
      </c>
    </row>
    <row r="18" spans="2:71" s="1" customFormat="1" ht="6.95" customHeight="1">
      <c r="B18" s="22"/>
      <c r="AR18" s="22"/>
      <c r="BE18" s="31"/>
      <c r="BS18" s="19" t="s">
        <v>7</v>
      </c>
    </row>
    <row r="19" spans="2:71" s="1" customFormat="1" ht="12" customHeight="1">
      <c r="B19" s="22"/>
      <c r="D19" s="32" t="s">
        <v>34</v>
      </c>
      <c r="AK19" s="32" t="s">
        <v>26</v>
      </c>
      <c r="AN19" s="27" t="s">
        <v>3</v>
      </c>
      <c r="AR19" s="22"/>
      <c r="BE19" s="31"/>
      <c r="BS19" s="19" t="s">
        <v>7</v>
      </c>
    </row>
    <row r="20" spans="2:71" s="1" customFormat="1" ht="18.45" customHeight="1">
      <c r="B20" s="22"/>
      <c r="E20" s="27" t="s">
        <v>35</v>
      </c>
      <c r="AK20" s="32" t="s">
        <v>28</v>
      </c>
      <c r="AN20" s="27" t="s">
        <v>3</v>
      </c>
      <c r="AR20" s="22"/>
      <c r="BE20" s="31"/>
      <c r="BS20" s="19" t="s">
        <v>4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36</v>
      </c>
      <c r="AR22" s="22"/>
      <c r="BE22" s="31"/>
    </row>
    <row r="23" spans="2:57" s="1" customFormat="1" ht="47.25" customHeight="1">
      <c r="B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42</v>
      </c>
      <c r="E29" s="3"/>
      <c r="F29" s="32" t="s">
        <v>43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44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45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46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47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pans="1:57" s="2" customFormat="1" ht="25.9" customHeight="1">
      <c r="A35" s="38"/>
      <c r="B35" s="39"/>
      <c r="C35" s="48"/>
      <c r="D35" s="49" t="s">
        <v>48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49</v>
      </c>
      <c r="U35" s="50"/>
      <c r="V35" s="50"/>
      <c r="W35" s="50"/>
      <c r="X35" s="52" t="s">
        <v>50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6.95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pans="1:57" s="2" customFormat="1" ht="6.95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pans="1:57" s="2" customFormat="1" ht="24.95" customHeight="1">
      <c r="A42" s="38"/>
      <c r="B42" s="39"/>
      <c r="C42" s="23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pans="1:57" s="2" customFormat="1" ht="6.95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pans="1:57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J12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pans="1:57" s="5" customFormat="1" ht="36.95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>Rekonstrukce jižní terasy zámku Nečtiny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pans="1:57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pans="1:57" s="2" customFormat="1" ht="12" customHeight="1">
      <c r="A47" s="38"/>
      <c r="B47" s="39"/>
      <c r="C47" s="32" t="s">
        <v>21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>Nečtiny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23</v>
      </c>
      <c r="AJ47" s="38"/>
      <c r="AK47" s="38"/>
      <c r="AL47" s="38"/>
      <c r="AM47" s="64" t="str">
        <f>IF(AN8="","",AN8)</f>
        <v>10. 2. 2022</v>
      </c>
      <c r="AN47" s="64"/>
      <c r="AO47" s="38"/>
      <c r="AP47" s="38"/>
      <c r="AQ47" s="38"/>
      <c r="AR47" s="39"/>
      <c r="BE47" s="38"/>
    </row>
    <row r="48" spans="1:57" s="2" customFormat="1" ht="6.95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pans="1:57" s="2" customFormat="1" ht="15.15" customHeight="1">
      <c r="A49" s="38"/>
      <c r="B49" s="39"/>
      <c r="C49" s="32" t="s">
        <v>25</v>
      </c>
      <c r="D49" s="38"/>
      <c r="E49" s="38"/>
      <c r="F49" s="38"/>
      <c r="G49" s="38"/>
      <c r="H49" s="38"/>
      <c r="I49" s="38"/>
      <c r="J49" s="38"/>
      <c r="K49" s="38"/>
      <c r="L49" s="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31</v>
      </c>
      <c r="AJ49" s="38"/>
      <c r="AK49" s="38"/>
      <c r="AL49" s="38"/>
      <c r="AM49" s="65" t="str">
        <f>IF(E17="","",E17)</f>
        <v>Bernášek</v>
      </c>
      <c r="AN49" s="4"/>
      <c r="AO49" s="4"/>
      <c r="AP49" s="4"/>
      <c r="AQ49" s="38"/>
      <c r="AR49" s="39"/>
      <c r="AS49" s="66" t="s">
        <v>52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pans="1:57" s="2" customFormat="1" ht="15.15" customHeight="1">
      <c r="A50" s="38"/>
      <c r="B50" s="39"/>
      <c r="C50" s="32" t="s">
        <v>29</v>
      </c>
      <c r="D50" s="38"/>
      <c r="E50" s="38"/>
      <c r="F50" s="38"/>
      <c r="G50" s="38"/>
      <c r="H50" s="38"/>
      <c r="I50" s="38"/>
      <c r="J50" s="38"/>
      <c r="K50" s="38"/>
      <c r="L50" s="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34</v>
      </c>
      <c r="AJ50" s="38"/>
      <c r="AK50" s="38"/>
      <c r="AL50" s="38"/>
      <c r="AM50" s="65" t="str">
        <f>IF(E20="","",E20)</f>
        <v>Jaroslav Kudláček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pans="1:57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pans="1:57" s="2" customFormat="1" ht="29.25" customHeight="1">
      <c r="A52" s="38"/>
      <c r="B52" s="39"/>
      <c r="C52" s="74" t="s">
        <v>53</v>
      </c>
      <c r="D52" s="75"/>
      <c r="E52" s="75"/>
      <c r="F52" s="75"/>
      <c r="G52" s="75"/>
      <c r="H52" s="76"/>
      <c r="I52" s="77" t="s">
        <v>54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55</v>
      </c>
      <c r="AH52" s="75"/>
      <c r="AI52" s="75"/>
      <c r="AJ52" s="75"/>
      <c r="AK52" s="75"/>
      <c r="AL52" s="75"/>
      <c r="AM52" s="75"/>
      <c r="AN52" s="77" t="s">
        <v>56</v>
      </c>
      <c r="AO52" s="75"/>
      <c r="AP52" s="75"/>
      <c r="AQ52" s="79" t="s">
        <v>57</v>
      </c>
      <c r="AR52" s="39"/>
      <c r="AS52" s="80" t="s">
        <v>58</v>
      </c>
      <c r="AT52" s="81" t="s">
        <v>59</v>
      </c>
      <c r="AU52" s="81" t="s">
        <v>60</v>
      </c>
      <c r="AV52" s="81" t="s">
        <v>61</v>
      </c>
      <c r="AW52" s="81" t="s">
        <v>62</v>
      </c>
      <c r="AX52" s="81" t="s">
        <v>63</v>
      </c>
      <c r="AY52" s="81" t="s">
        <v>64</v>
      </c>
      <c r="AZ52" s="81" t="s">
        <v>65</v>
      </c>
      <c r="BA52" s="81" t="s">
        <v>66</v>
      </c>
      <c r="BB52" s="81" t="s">
        <v>67</v>
      </c>
      <c r="BC52" s="81" t="s">
        <v>68</v>
      </c>
      <c r="BD52" s="82" t="s">
        <v>69</v>
      </c>
      <c r="BE52" s="38"/>
    </row>
    <row r="53" spans="1:57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pans="1:90" s="6" customFormat="1" ht="32.4" customHeight="1">
      <c r="A54" s="6"/>
      <c r="B54" s="86"/>
      <c r="C54" s="87" t="s">
        <v>70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ROUND(AG55,2)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ROUND(AS55,2)</f>
        <v>0</v>
      </c>
      <c r="AT54" s="93">
        <f>ROUND(SUM(AV54:AW54),2)</f>
        <v>0</v>
      </c>
      <c r="AU54" s="94">
        <f>ROUND(AU55,5)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ROUND(AZ55,2)</f>
        <v>0</v>
      </c>
      <c r="BA54" s="93">
        <f>ROUND(BA55,2)</f>
        <v>0</v>
      </c>
      <c r="BB54" s="93">
        <f>ROUND(BB55,2)</f>
        <v>0</v>
      </c>
      <c r="BC54" s="93">
        <f>ROUND(BC55,2)</f>
        <v>0</v>
      </c>
      <c r="BD54" s="95">
        <f>ROUND(BD55,2)</f>
        <v>0</v>
      </c>
      <c r="BE54" s="6"/>
      <c r="BS54" s="96" t="s">
        <v>71</v>
      </c>
      <c r="BT54" s="96" t="s">
        <v>72</v>
      </c>
      <c r="BU54" s="97" t="s">
        <v>73</v>
      </c>
      <c r="BV54" s="96" t="s">
        <v>74</v>
      </c>
      <c r="BW54" s="96" t="s">
        <v>5</v>
      </c>
      <c r="BX54" s="96" t="s">
        <v>75</v>
      </c>
      <c r="CL54" s="96" t="s">
        <v>3</v>
      </c>
    </row>
    <row r="55" spans="1:91" s="7" customFormat="1" ht="16.5" customHeight="1">
      <c r="A55" s="98" t="s">
        <v>76</v>
      </c>
      <c r="B55" s="99"/>
      <c r="C55" s="100"/>
      <c r="D55" s="101" t="s">
        <v>77</v>
      </c>
      <c r="E55" s="101"/>
      <c r="F55" s="101"/>
      <c r="G55" s="101"/>
      <c r="H55" s="101"/>
      <c r="I55" s="102"/>
      <c r="J55" s="101" t="s">
        <v>78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'SO 01 - Stavební část'!J30</f>
        <v>0</v>
      </c>
      <c r="AH55" s="102"/>
      <c r="AI55" s="102"/>
      <c r="AJ55" s="102"/>
      <c r="AK55" s="102"/>
      <c r="AL55" s="102"/>
      <c r="AM55" s="102"/>
      <c r="AN55" s="103">
        <f>SUM(AG55,AT55)</f>
        <v>0</v>
      </c>
      <c r="AO55" s="102"/>
      <c r="AP55" s="102"/>
      <c r="AQ55" s="104" t="s">
        <v>79</v>
      </c>
      <c r="AR55" s="99"/>
      <c r="AS55" s="105">
        <v>0</v>
      </c>
      <c r="AT55" s="106">
        <f>ROUND(SUM(AV55:AW55),2)</f>
        <v>0</v>
      </c>
      <c r="AU55" s="107">
        <f>'SO 01 - Stavební část'!P99</f>
        <v>0</v>
      </c>
      <c r="AV55" s="106">
        <f>'SO 01 - Stavební část'!J33</f>
        <v>0</v>
      </c>
      <c r="AW55" s="106">
        <f>'SO 01 - Stavební část'!J34</f>
        <v>0</v>
      </c>
      <c r="AX55" s="106">
        <f>'SO 01 - Stavební část'!J35</f>
        <v>0</v>
      </c>
      <c r="AY55" s="106">
        <f>'SO 01 - Stavební část'!J36</f>
        <v>0</v>
      </c>
      <c r="AZ55" s="106">
        <f>'SO 01 - Stavební část'!F33</f>
        <v>0</v>
      </c>
      <c r="BA55" s="106">
        <f>'SO 01 - Stavební část'!F34</f>
        <v>0</v>
      </c>
      <c r="BB55" s="106">
        <f>'SO 01 - Stavební část'!F35</f>
        <v>0</v>
      </c>
      <c r="BC55" s="106">
        <f>'SO 01 - Stavební část'!F36</f>
        <v>0</v>
      </c>
      <c r="BD55" s="108">
        <f>'SO 01 - Stavební část'!F37</f>
        <v>0</v>
      </c>
      <c r="BE55" s="7"/>
      <c r="BT55" s="109" t="s">
        <v>80</v>
      </c>
      <c r="BV55" s="109" t="s">
        <v>74</v>
      </c>
      <c r="BW55" s="109" t="s">
        <v>81</v>
      </c>
      <c r="BX55" s="109" t="s">
        <v>5</v>
      </c>
      <c r="CL55" s="109" t="s">
        <v>3</v>
      </c>
      <c r="CM55" s="109" t="s">
        <v>82</v>
      </c>
    </row>
    <row r="56" spans="1:57" s="2" customFormat="1" ht="30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9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39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83</v>
      </c>
      <c r="L4" s="22"/>
      <c r="M4" s="11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1" t="str">
        <f>'Rekapitulace stavby'!K6</f>
        <v>Rekonstrukce jižní terasy zámku Nečtiny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84</v>
      </c>
      <c r="E8" s="38"/>
      <c r="F8" s="38"/>
      <c r="G8" s="38"/>
      <c r="H8" s="38"/>
      <c r="I8" s="38"/>
      <c r="J8" s="38"/>
      <c r="K8" s="38"/>
      <c r="L8" s="112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85</v>
      </c>
      <c r="F9" s="38"/>
      <c r="G9" s="38"/>
      <c r="H9" s="38"/>
      <c r="I9" s="38"/>
      <c r="J9" s="38"/>
      <c r="K9" s="38"/>
      <c r="L9" s="112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2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10. 2. 2022</v>
      </c>
      <c r="K12" s="38"/>
      <c r="L12" s="112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2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2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28</v>
      </c>
      <c r="J15" s="27" t="str">
        <f>IF('Rekapitulace stavby'!AN11="","",'Rekapitulace stavby'!AN11)</f>
        <v/>
      </c>
      <c r="K15" s="38"/>
      <c r="L15" s="112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2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2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2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32</v>
      </c>
      <c r="F21" s="38"/>
      <c r="G21" s="38"/>
      <c r="H21" s="38"/>
      <c r="I21" s="32" t="s">
        <v>28</v>
      </c>
      <c r="J21" s="27" t="s">
        <v>3</v>
      </c>
      <c r="K21" s="38"/>
      <c r="L21" s="112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2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35</v>
      </c>
      <c r="F24" s="38"/>
      <c r="G24" s="38"/>
      <c r="H24" s="38"/>
      <c r="I24" s="32" t="s">
        <v>28</v>
      </c>
      <c r="J24" s="27" t="s">
        <v>3</v>
      </c>
      <c r="K24" s="38"/>
      <c r="L24" s="112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2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36</v>
      </c>
      <c r="E26" s="38"/>
      <c r="F26" s="38"/>
      <c r="G26" s="38"/>
      <c r="H26" s="38"/>
      <c r="I26" s="38"/>
      <c r="J26" s="38"/>
      <c r="K26" s="38"/>
      <c r="L26" s="112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3"/>
      <c r="B27" s="114"/>
      <c r="C27" s="113"/>
      <c r="D27" s="113"/>
      <c r="E27" s="36" t="s">
        <v>3</v>
      </c>
      <c r="F27" s="36"/>
      <c r="G27" s="36"/>
      <c r="H27" s="36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2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2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16" t="s">
        <v>38</v>
      </c>
      <c r="E30" s="38"/>
      <c r="F30" s="38"/>
      <c r="G30" s="38"/>
      <c r="H30" s="38"/>
      <c r="I30" s="38"/>
      <c r="J30" s="90">
        <f>ROUND(J99,2)</f>
        <v>0</v>
      </c>
      <c r="K30" s="38"/>
      <c r="L30" s="112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2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40</v>
      </c>
      <c r="G32" s="38"/>
      <c r="H32" s="38"/>
      <c r="I32" s="43" t="s">
        <v>39</v>
      </c>
      <c r="J32" s="43" t="s">
        <v>41</v>
      </c>
      <c r="K32" s="38"/>
      <c r="L32" s="112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17" t="s">
        <v>42</v>
      </c>
      <c r="E33" s="32" t="s">
        <v>43</v>
      </c>
      <c r="F33" s="118">
        <f>ROUND((SUM(BE99:BE523)),2)</f>
        <v>0</v>
      </c>
      <c r="G33" s="38"/>
      <c r="H33" s="38"/>
      <c r="I33" s="119">
        <v>0.21</v>
      </c>
      <c r="J33" s="118">
        <f>ROUND(((SUM(BE99:BE523))*I33),2)</f>
        <v>0</v>
      </c>
      <c r="K33" s="38"/>
      <c r="L33" s="112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44</v>
      </c>
      <c r="F34" s="118">
        <f>ROUND((SUM(BF99:BF523)),2)</f>
        <v>0</v>
      </c>
      <c r="G34" s="38"/>
      <c r="H34" s="38"/>
      <c r="I34" s="119">
        <v>0.15</v>
      </c>
      <c r="J34" s="118">
        <f>ROUND(((SUM(BF99:BF523))*I34),2)</f>
        <v>0</v>
      </c>
      <c r="K34" s="38"/>
      <c r="L34" s="112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45</v>
      </c>
      <c r="F35" s="118">
        <f>ROUND((SUM(BG99:BG523)),2)</f>
        <v>0</v>
      </c>
      <c r="G35" s="38"/>
      <c r="H35" s="38"/>
      <c r="I35" s="119">
        <v>0.21</v>
      </c>
      <c r="J35" s="118">
        <f>0</f>
        <v>0</v>
      </c>
      <c r="K35" s="38"/>
      <c r="L35" s="112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46</v>
      </c>
      <c r="F36" s="118">
        <f>ROUND((SUM(BH99:BH523)),2)</f>
        <v>0</v>
      </c>
      <c r="G36" s="38"/>
      <c r="H36" s="38"/>
      <c r="I36" s="119">
        <v>0.15</v>
      </c>
      <c r="J36" s="118">
        <f>0</f>
        <v>0</v>
      </c>
      <c r="K36" s="38"/>
      <c r="L36" s="112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47</v>
      </c>
      <c r="F37" s="118">
        <f>ROUND((SUM(BI99:BI523)),2)</f>
        <v>0</v>
      </c>
      <c r="G37" s="38"/>
      <c r="H37" s="38"/>
      <c r="I37" s="119">
        <v>0</v>
      </c>
      <c r="J37" s="118">
        <f>0</f>
        <v>0</v>
      </c>
      <c r="K37" s="38"/>
      <c r="L37" s="112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2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0"/>
      <c r="D39" s="121" t="s">
        <v>48</v>
      </c>
      <c r="E39" s="76"/>
      <c r="F39" s="76"/>
      <c r="G39" s="122" t="s">
        <v>49</v>
      </c>
      <c r="H39" s="123" t="s">
        <v>50</v>
      </c>
      <c r="I39" s="76"/>
      <c r="J39" s="124">
        <f>SUM(J30:J37)</f>
        <v>0</v>
      </c>
      <c r="K39" s="125"/>
      <c r="L39" s="112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2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2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86</v>
      </c>
      <c r="D45" s="38"/>
      <c r="E45" s="38"/>
      <c r="F45" s="38"/>
      <c r="G45" s="38"/>
      <c r="H45" s="38"/>
      <c r="I45" s="38"/>
      <c r="J45" s="38"/>
      <c r="K45" s="38"/>
      <c r="L45" s="112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2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2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1" t="str">
        <f>E7</f>
        <v>Rekonstrukce jižní terasy zámku Nečtiny</v>
      </c>
      <c r="F48" s="32"/>
      <c r="G48" s="32"/>
      <c r="H48" s="32"/>
      <c r="I48" s="38"/>
      <c r="J48" s="38"/>
      <c r="K48" s="38"/>
      <c r="L48" s="112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84</v>
      </c>
      <c r="D49" s="38"/>
      <c r="E49" s="38"/>
      <c r="F49" s="38"/>
      <c r="G49" s="38"/>
      <c r="H49" s="38"/>
      <c r="I49" s="38"/>
      <c r="J49" s="38"/>
      <c r="K49" s="38"/>
      <c r="L49" s="112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SO 01 - Stavební část</v>
      </c>
      <c r="F50" s="38"/>
      <c r="G50" s="38"/>
      <c r="H50" s="38"/>
      <c r="I50" s="38"/>
      <c r="J50" s="38"/>
      <c r="K50" s="38"/>
      <c r="L50" s="112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2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Nečtiny</v>
      </c>
      <c r="G52" s="38"/>
      <c r="H52" s="38"/>
      <c r="I52" s="32" t="s">
        <v>23</v>
      </c>
      <c r="J52" s="64" t="str">
        <f>IF(J12="","",J12)</f>
        <v>10. 2. 2022</v>
      </c>
      <c r="K52" s="38"/>
      <c r="L52" s="112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2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31</v>
      </c>
      <c r="J54" s="36" t="str">
        <f>E21</f>
        <v>Bernášek</v>
      </c>
      <c r="K54" s="38"/>
      <c r="L54" s="112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Jaroslav Kudláček</v>
      </c>
      <c r="K55" s="38"/>
      <c r="L55" s="112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2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26" t="s">
        <v>87</v>
      </c>
      <c r="D57" s="120"/>
      <c r="E57" s="120"/>
      <c r="F57" s="120"/>
      <c r="G57" s="120"/>
      <c r="H57" s="120"/>
      <c r="I57" s="120"/>
      <c r="J57" s="127" t="s">
        <v>88</v>
      </c>
      <c r="K57" s="120"/>
      <c r="L57" s="112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2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28" t="s">
        <v>70</v>
      </c>
      <c r="D59" s="38"/>
      <c r="E59" s="38"/>
      <c r="F59" s="38"/>
      <c r="G59" s="38"/>
      <c r="H59" s="38"/>
      <c r="I59" s="38"/>
      <c r="J59" s="90">
        <f>J99</f>
        <v>0</v>
      </c>
      <c r="K59" s="38"/>
      <c r="L59" s="112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89</v>
      </c>
    </row>
    <row r="60" spans="1:31" s="9" customFormat="1" ht="24.95" customHeight="1">
      <c r="A60" s="9"/>
      <c r="B60" s="129"/>
      <c r="C60" s="9"/>
      <c r="D60" s="130" t="s">
        <v>90</v>
      </c>
      <c r="E60" s="131"/>
      <c r="F60" s="131"/>
      <c r="G60" s="131"/>
      <c r="H60" s="131"/>
      <c r="I60" s="131"/>
      <c r="J60" s="132">
        <f>J100</f>
        <v>0</v>
      </c>
      <c r="K60" s="9"/>
      <c r="L60" s="12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3"/>
      <c r="C61" s="10"/>
      <c r="D61" s="134" t="s">
        <v>91</v>
      </c>
      <c r="E61" s="135"/>
      <c r="F61" s="135"/>
      <c r="G61" s="135"/>
      <c r="H61" s="135"/>
      <c r="I61" s="135"/>
      <c r="J61" s="136">
        <f>J101</f>
        <v>0</v>
      </c>
      <c r="K61" s="10"/>
      <c r="L61" s="13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3"/>
      <c r="C62" s="10"/>
      <c r="D62" s="134" t="s">
        <v>92</v>
      </c>
      <c r="E62" s="135"/>
      <c r="F62" s="135"/>
      <c r="G62" s="135"/>
      <c r="H62" s="135"/>
      <c r="I62" s="135"/>
      <c r="J62" s="136">
        <f>J170</f>
        <v>0</v>
      </c>
      <c r="K62" s="10"/>
      <c r="L62" s="13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3"/>
      <c r="C63" s="10"/>
      <c r="D63" s="134" t="s">
        <v>93</v>
      </c>
      <c r="E63" s="135"/>
      <c r="F63" s="135"/>
      <c r="G63" s="135"/>
      <c r="H63" s="135"/>
      <c r="I63" s="135"/>
      <c r="J63" s="136">
        <f>J178</f>
        <v>0</v>
      </c>
      <c r="K63" s="10"/>
      <c r="L63" s="13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3"/>
      <c r="C64" s="10"/>
      <c r="D64" s="134" t="s">
        <v>94</v>
      </c>
      <c r="E64" s="135"/>
      <c r="F64" s="135"/>
      <c r="G64" s="135"/>
      <c r="H64" s="135"/>
      <c r="I64" s="135"/>
      <c r="J64" s="136">
        <f>J252</f>
        <v>0</v>
      </c>
      <c r="K64" s="10"/>
      <c r="L64" s="13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3"/>
      <c r="C65" s="10"/>
      <c r="D65" s="134" t="s">
        <v>95</v>
      </c>
      <c r="E65" s="135"/>
      <c r="F65" s="135"/>
      <c r="G65" s="135"/>
      <c r="H65" s="135"/>
      <c r="I65" s="135"/>
      <c r="J65" s="136">
        <f>J356</f>
        <v>0</v>
      </c>
      <c r="K65" s="10"/>
      <c r="L65" s="13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3"/>
      <c r="C66" s="10"/>
      <c r="D66" s="134" t="s">
        <v>96</v>
      </c>
      <c r="E66" s="135"/>
      <c r="F66" s="135"/>
      <c r="G66" s="135"/>
      <c r="H66" s="135"/>
      <c r="I66" s="135"/>
      <c r="J66" s="136">
        <f>J359</f>
        <v>0</v>
      </c>
      <c r="K66" s="10"/>
      <c r="L66" s="13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3"/>
      <c r="C67" s="10"/>
      <c r="D67" s="134" t="s">
        <v>97</v>
      </c>
      <c r="E67" s="135"/>
      <c r="F67" s="135"/>
      <c r="G67" s="135"/>
      <c r="H67" s="135"/>
      <c r="I67" s="135"/>
      <c r="J67" s="136">
        <f>J381</f>
        <v>0</v>
      </c>
      <c r="K67" s="10"/>
      <c r="L67" s="13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3"/>
      <c r="C68" s="10"/>
      <c r="D68" s="134" t="s">
        <v>98</v>
      </c>
      <c r="E68" s="135"/>
      <c r="F68" s="135"/>
      <c r="G68" s="135"/>
      <c r="H68" s="135"/>
      <c r="I68" s="135"/>
      <c r="J68" s="136">
        <f>J390</f>
        <v>0</v>
      </c>
      <c r="K68" s="10"/>
      <c r="L68" s="13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29"/>
      <c r="C69" s="9"/>
      <c r="D69" s="130" t="s">
        <v>99</v>
      </c>
      <c r="E69" s="131"/>
      <c r="F69" s="131"/>
      <c r="G69" s="131"/>
      <c r="H69" s="131"/>
      <c r="I69" s="131"/>
      <c r="J69" s="132">
        <f>J398</f>
        <v>0</v>
      </c>
      <c r="K69" s="9"/>
      <c r="L69" s="12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33"/>
      <c r="C70" s="10"/>
      <c r="D70" s="134" t="s">
        <v>100</v>
      </c>
      <c r="E70" s="135"/>
      <c r="F70" s="135"/>
      <c r="G70" s="135"/>
      <c r="H70" s="135"/>
      <c r="I70" s="135"/>
      <c r="J70" s="136">
        <f>J399</f>
        <v>0</v>
      </c>
      <c r="K70" s="10"/>
      <c r="L70" s="13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33"/>
      <c r="C71" s="10"/>
      <c r="D71" s="134" t="s">
        <v>101</v>
      </c>
      <c r="E71" s="135"/>
      <c r="F71" s="135"/>
      <c r="G71" s="135"/>
      <c r="H71" s="135"/>
      <c r="I71" s="135"/>
      <c r="J71" s="136">
        <f>J406</f>
        <v>0</v>
      </c>
      <c r="K71" s="10"/>
      <c r="L71" s="13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33"/>
      <c r="C72" s="10"/>
      <c r="D72" s="134" t="s">
        <v>102</v>
      </c>
      <c r="E72" s="135"/>
      <c r="F72" s="135"/>
      <c r="G72" s="135"/>
      <c r="H72" s="135"/>
      <c r="I72" s="135"/>
      <c r="J72" s="136">
        <f>J441</f>
        <v>0</v>
      </c>
      <c r="K72" s="10"/>
      <c r="L72" s="13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33"/>
      <c r="C73" s="10"/>
      <c r="D73" s="134" t="s">
        <v>103</v>
      </c>
      <c r="E73" s="135"/>
      <c r="F73" s="135"/>
      <c r="G73" s="135"/>
      <c r="H73" s="135"/>
      <c r="I73" s="135"/>
      <c r="J73" s="136">
        <f>J446</f>
        <v>0</v>
      </c>
      <c r="K73" s="10"/>
      <c r="L73" s="13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33"/>
      <c r="C74" s="10"/>
      <c r="D74" s="134" t="s">
        <v>104</v>
      </c>
      <c r="E74" s="135"/>
      <c r="F74" s="135"/>
      <c r="G74" s="135"/>
      <c r="H74" s="135"/>
      <c r="I74" s="135"/>
      <c r="J74" s="136">
        <f>J469</f>
        <v>0</v>
      </c>
      <c r="K74" s="10"/>
      <c r="L74" s="13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4.85" customHeight="1">
      <c r="A75" s="10"/>
      <c r="B75" s="133"/>
      <c r="C75" s="10"/>
      <c r="D75" s="134" t="s">
        <v>105</v>
      </c>
      <c r="E75" s="135"/>
      <c r="F75" s="135"/>
      <c r="G75" s="135"/>
      <c r="H75" s="135"/>
      <c r="I75" s="135"/>
      <c r="J75" s="136">
        <f>J512</f>
        <v>0</v>
      </c>
      <c r="K75" s="10"/>
      <c r="L75" s="13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29"/>
      <c r="C76" s="9"/>
      <c r="D76" s="130" t="s">
        <v>106</v>
      </c>
      <c r="E76" s="131"/>
      <c r="F76" s="131"/>
      <c r="G76" s="131"/>
      <c r="H76" s="131"/>
      <c r="I76" s="131"/>
      <c r="J76" s="132">
        <f>J516</f>
        <v>0</v>
      </c>
      <c r="K76" s="9"/>
      <c r="L76" s="12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33"/>
      <c r="C77" s="10"/>
      <c r="D77" s="134" t="s">
        <v>107</v>
      </c>
      <c r="E77" s="135"/>
      <c r="F77" s="135"/>
      <c r="G77" s="135"/>
      <c r="H77" s="135"/>
      <c r="I77" s="135"/>
      <c r="J77" s="136">
        <f>J517</f>
        <v>0</v>
      </c>
      <c r="K77" s="10"/>
      <c r="L77" s="13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33"/>
      <c r="C78" s="10"/>
      <c r="D78" s="134" t="s">
        <v>108</v>
      </c>
      <c r="E78" s="135"/>
      <c r="F78" s="135"/>
      <c r="G78" s="135"/>
      <c r="H78" s="135"/>
      <c r="I78" s="135"/>
      <c r="J78" s="136">
        <f>J520</f>
        <v>0</v>
      </c>
      <c r="K78" s="10"/>
      <c r="L78" s="13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33"/>
      <c r="C79" s="10"/>
      <c r="D79" s="134" t="s">
        <v>109</v>
      </c>
      <c r="E79" s="135"/>
      <c r="F79" s="135"/>
      <c r="G79" s="135"/>
      <c r="H79" s="135"/>
      <c r="I79" s="135"/>
      <c r="J79" s="136">
        <f>J522</f>
        <v>0</v>
      </c>
      <c r="K79" s="10"/>
      <c r="L79" s="13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38"/>
      <c r="B80" s="39"/>
      <c r="C80" s="38"/>
      <c r="D80" s="38"/>
      <c r="E80" s="38"/>
      <c r="F80" s="38"/>
      <c r="G80" s="38"/>
      <c r="H80" s="38"/>
      <c r="I80" s="38"/>
      <c r="J80" s="38"/>
      <c r="K80" s="38"/>
      <c r="L80" s="112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112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5" spans="1:31" s="2" customFormat="1" ht="6.95" customHeight="1">
      <c r="A85" s="38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112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4.95" customHeight="1">
      <c r="A86" s="38"/>
      <c r="B86" s="39"/>
      <c r="C86" s="23" t="s">
        <v>110</v>
      </c>
      <c r="D86" s="38"/>
      <c r="E86" s="38"/>
      <c r="F86" s="38"/>
      <c r="G86" s="38"/>
      <c r="H86" s="38"/>
      <c r="I86" s="38"/>
      <c r="J86" s="38"/>
      <c r="K86" s="38"/>
      <c r="L86" s="112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112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17</v>
      </c>
      <c r="D88" s="38"/>
      <c r="E88" s="38"/>
      <c r="F88" s="38"/>
      <c r="G88" s="38"/>
      <c r="H88" s="38"/>
      <c r="I88" s="38"/>
      <c r="J88" s="38"/>
      <c r="K88" s="38"/>
      <c r="L88" s="112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111" t="str">
        <f>E7</f>
        <v>Rekonstrukce jižní terasy zámku Nečtiny</v>
      </c>
      <c r="F89" s="32"/>
      <c r="G89" s="32"/>
      <c r="H89" s="32"/>
      <c r="I89" s="38"/>
      <c r="J89" s="38"/>
      <c r="K89" s="38"/>
      <c r="L89" s="112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84</v>
      </c>
      <c r="D90" s="38"/>
      <c r="E90" s="38"/>
      <c r="F90" s="38"/>
      <c r="G90" s="38"/>
      <c r="H90" s="38"/>
      <c r="I90" s="38"/>
      <c r="J90" s="38"/>
      <c r="K90" s="38"/>
      <c r="L90" s="112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38"/>
      <c r="D91" s="38"/>
      <c r="E91" s="62" t="str">
        <f>E9</f>
        <v>SO 01 - Stavební část</v>
      </c>
      <c r="F91" s="38"/>
      <c r="G91" s="38"/>
      <c r="H91" s="38"/>
      <c r="I91" s="38"/>
      <c r="J91" s="38"/>
      <c r="K91" s="38"/>
      <c r="L91" s="112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112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21</v>
      </c>
      <c r="D93" s="38"/>
      <c r="E93" s="38"/>
      <c r="F93" s="27" t="str">
        <f>F12</f>
        <v>Nečtiny</v>
      </c>
      <c r="G93" s="38"/>
      <c r="H93" s="38"/>
      <c r="I93" s="32" t="s">
        <v>23</v>
      </c>
      <c r="J93" s="64" t="str">
        <f>IF(J12="","",J12)</f>
        <v>10. 2. 2022</v>
      </c>
      <c r="K93" s="38"/>
      <c r="L93" s="112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38"/>
      <c r="D94" s="38"/>
      <c r="E94" s="38"/>
      <c r="F94" s="38"/>
      <c r="G94" s="38"/>
      <c r="H94" s="38"/>
      <c r="I94" s="38"/>
      <c r="J94" s="38"/>
      <c r="K94" s="38"/>
      <c r="L94" s="112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25</v>
      </c>
      <c r="D95" s="38"/>
      <c r="E95" s="38"/>
      <c r="F95" s="27" t="str">
        <f>E15</f>
        <v xml:space="preserve"> </v>
      </c>
      <c r="G95" s="38"/>
      <c r="H95" s="38"/>
      <c r="I95" s="32" t="s">
        <v>31</v>
      </c>
      <c r="J95" s="36" t="str">
        <f>E21</f>
        <v>Bernášek</v>
      </c>
      <c r="K95" s="38"/>
      <c r="L95" s="112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29</v>
      </c>
      <c r="D96" s="38"/>
      <c r="E96" s="38"/>
      <c r="F96" s="27" t="str">
        <f>IF(E18="","",E18)</f>
        <v>Vyplň údaj</v>
      </c>
      <c r="G96" s="38"/>
      <c r="H96" s="38"/>
      <c r="I96" s="32" t="s">
        <v>34</v>
      </c>
      <c r="J96" s="36" t="str">
        <f>E24</f>
        <v>Jaroslav Kudláček</v>
      </c>
      <c r="K96" s="38"/>
      <c r="L96" s="112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38"/>
      <c r="J97" s="38"/>
      <c r="K97" s="38"/>
      <c r="L97" s="112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11" customFormat="1" ht="29.25" customHeight="1">
      <c r="A98" s="137"/>
      <c r="B98" s="138"/>
      <c r="C98" s="139" t="s">
        <v>111</v>
      </c>
      <c r="D98" s="140" t="s">
        <v>57</v>
      </c>
      <c r="E98" s="140" t="s">
        <v>53</v>
      </c>
      <c r="F98" s="140" t="s">
        <v>54</v>
      </c>
      <c r="G98" s="140" t="s">
        <v>112</v>
      </c>
      <c r="H98" s="140" t="s">
        <v>113</v>
      </c>
      <c r="I98" s="140" t="s">
        <v>114</v>
      </c>
      <c r="J98" s="140" t="s">
        <v>88</v>
      </c>
      <c r="K98" s="141" t="s">
        <v>115</v>
      </c>
      <c r="L98" s="142"/>
      <c r="M98" s="80" t="s">
        <v>3</v>
      </c>
      <c r="N98" s="81" t="s">
        <v>42</v>
      </c>
      <c r="O98" s="81" t="s">
        <v>116</v>
      </c>
      <c r="P98" s="81" t="s">
        <v>117</v>
      </c>
      <c r="Q98" s="81" t="s">
        <v>118</v>
      </c>
      <c r="R98" s="81" t="s">
        <v>119</v>
      </c>
      <c r="S98" s="81" t="s">
        <v>120</v>
      </c>
      <c r="T98" s="82" t="s">
        <v>121</v>
      </c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</row>
    <row r="99" spans="1:63" s="2" customFormat="1" ht="22.8" customHeight="1">
      <c r="A99" s="38"/>
      <c r="B99" s="39"/>
      <c r="C99" s="87" t="s">
        <v>122</v>
      </c>
      <c r="D99" s="38"/>
      <c r="E99" s="38"/>
      <c r="F99" s="38"/>
      <c r="G99" s="38"/>
      <c r="H99" s="38"/>
      <c r="I99" s="38"/>
      <c r="J99" s="143">
        <f>BK99</f>
        <v>0</v>
      </c>
      <c r="K99" s="38"/>
      <c r="L99" s="39"/>
      <c r="M99" s="83"/>
      <c r="N99" s="68"/>
      <c r="O99" s="84"/>
      <c r="P99" s="144">
        <f>P100+P398+P516</f>
        <v>0</v>
      </c>
      <c r="Q99" s="84"/>
      <c r="R99" s="144">
        <f>R100+R398+R516</f>
        <v>37.15324041000001</v>
      </c>
      <c r="S99" s="84"/>
      <c r="T99" s="145">
        <f>T100+T398+T516</f>
        <v>28.946820000000002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9" t="s">
        <v>71</v>
      </c>
      <c r="AU99" s="19" t="s">
        <v>89</v>
      </c>
      <c r="BK99" s="146">
        <f>BK100+BK398+BK516</f>
        <v>0</v>
      </c>
    </row>
    <row r="100" spans="1:63" s="12" customFormat="1" ht="25.9" customHeight="1">
      <c r="A100" s="12"/>
      <c r="B100" s="147"/>
      <c r="C100" s="12"/>
      <c r="D100" s="148" t="s">
        <v>71</v>
      </c>
      <c r="E100" s="149" t="s">
        <v>123</v>
      </c>
      <c r="F100" s="149" t="s">
        <v>124</v>
      </c>
      <c r="G100" s="12"/>
      <c r="H100" s="12"/>
      <c r="I100" s="150"/>
      <c r="J100" s="151">
        <f>BK100</f>
        <v>0</v>
      </c>
      <c r="K100" s="12"/>
      <c r="L100" s="147"/>
      <c r="M100" s="152"/>
      <c r="N100" s="153"/>
      <c r="O100" s="153"/>
      <c r="P100" s="154">
        <f>P101+P170+P178+P252+P356+P359+P381+P390</f>
        <v>0</v>
      </c>
      <c r="Q100" s="153"/>
      <c r="R100" s="154">
        <f>R101+R170+R178+R252+R356+R359+R381+R390</f>
        <v>33.44968581000001</v>
      </c>
      <c r="S100" s="153"/>
      <c r="T100" s="155">
        <f>T101+T170+T178+T252+T356+T359+T381+T390</f>
        <v>28.87196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48" t="s">
        <v>80</v>
      </c>
      <c r="AT100" s="156" t="s">
        <v>71</v>
      </c>
      <c r="AU100" s="156" t="s">
        <v>72</v>
      </c>
      <c r="AY100" s="148" t="s">
        <v>125</v>
      </c>
      <c r="BK100" s="157">
        <f>BK101+BK170+BK178+BK252+BK356+BK359+BK381+BK390</f>
        <v>0</v>
      </c>
    </row>
    <row r="101" spans="1:63" s="12" customFormat="1" ht="22.8" customHeight="1">
      <c r="A101" s="12"/>
      <c r="B101" s="147"/>
      <c r="C101" s="12"/>
      <c r="D101" s="148" t="s">
        <v>71</v>
      </c>
      <c r="E101" s="158" t="s">
        <v>80</v>
      </c>
      <c r="F101" s="158" t="s">
        <v>126</v>
      </c>
      <c r="G101" s="12"/>
      <c r="H101" s="12"/>
      <c r="I101" s="150"/>
      <c r="J101" s="159">
        <f>BK101</f>
        <v>0</v>
      </c>
      <c r="K101" s="12"/>
      <c r="L101" s="147"/>
      <c r="M101" s="152"/>
      <c r="N101" s="153"/>
      <c r="O101" s="153"/>
      <c r="P101" s="154">
        <f>SUM(P102:P169)</f>
        <v>0</v>
      </c>
      <c r="Q101" s="153"/>
      <c r="R101" s="154">
        <f>SUM(R102:R169)</f>
        <v>2.16</v>
      </c>
      <c r="S101" s="153"/>
      <c r="T101" s="155">
        <f>SUM(T102:T169)</f>
        <v>2.87158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48" t="s">
        <v>80</v>
      </c>
      <c r="AT101" s="156" t="s">
        <v>71</v>
      </c>
      <c r="AU101" s="156" t="s">
        <v>80</v>
      </c>
      <c r="AY101" s="148" t="s">
        <v>125</v>
      </c>
      <c r="BK101" s="157">
        <f>SUM(BK102:BK169)</f>
        <v>0</v>
      </c>
    </row>
    <row r="102" spans="1:65" s="2" customFormat="1" ht="33" customHeight="1">
      <c r="A102" s="38"/>
      <c r="B102" s="160"/>
      <c r="C102" s="161" t="s">
        <v>80</v>
      </c>
      <c r="D102" s="161" t="s">
        <v>127</v>
      </c>
      <c r="E102" s="162" t="s">
        <v>128</v>
      </c>
      <c r="F102" s="163" t="s">
        <v>129</v>
      </c>
      <c r="G102" s="164" t="s">
        <v>130</v>
      </c>
      <c r="H102" s="165">
        <v>9.902</v>
      </c>
      <c r="I102" s="166"/>
      <c r="J102" s="167">
        <f>ROUND(I102*H102,2)</f>
        <v>0</v>
      </c>
      <c r="K102" s="163" t="s">
        <v>131</v>
      </c>
      <c r="L102" s="39"/>
      <c r="M102" s="168" t="s">
        <v>3</v>
      </c>
      <c r="N102" s="169" t="s">
        <v>43</v>
      </c>
      <c r="O102" s="72"/>
      <c r="P102" s="170">
        <f>O102*H102</f>
        <v>0</v>
      </c>
      <c r="Q102" s="170">
        <v>0</v>
      </c>
      <c r="R102" s="170">
        <f>Q102*H102</f>
        <v>0</v>
      </c>
      <c r="S102" s="170">
        <v>0.29</v>
      </c>
      <c r="T102" s="171">
        <f>S102*H102</f>
        <v>2.87158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72" t="s">
        <v>132</v>
      </c>
      <c r="AT102" s="172" t="s">
        <v>127</v>
      </c>
      <c r="AU102" s="172" t="s">
        <v>82</v>
      </c>
      <c r="AY102" s="19" t="s">
        <v>125</v>
      </c>
      <c r="BE102" s="173">
        <f>IF(N102="základní",J102,0)</f>
        <v>0</v>
      </c>
      <c r="BF102" s="173">
        <f>IF(N102="snížená",J102,0)</f>
        <v>0</v>
      </c>
      <c r="BG102" s="173">
        <f>IF(N102="zákl. přenesená",J102,0)</f>
        <v>0</v>
      </c>
      <c r="BH102" s="173">
        <f>IF(N102="sníž. přenesená",J102,0)</f>
        <v>0</v>
      </c>
      <c r="BI102" s="173">
        <f>IF(N102="nulová",J102,0)</f>
        <v>0</v>
      </c>
      <c r="BJ102" s="19" t="s">
        <v>80</v>
      </c>
      <c r="BK102" s="173">
        <f>ROUND(I102*H102,2)</f>
        <v>0</v>
      </c>
      <c r="BL102" s="19" t="s">
        <v>132</v>
      </c>
      <c r="BM102" s="172" t="s">
        <v>133</v>
      </c>
    </row>
    <row r="103" spans="1:47" s="2" customFormat="1" ht="12">
      <c r="A103" s="38"/>
      <c r="B103" s="39"/>
      <c r="C103" s="38"/>
      <c r="D103" s="174" t="s">
        <v>134</v>
      </c>
      <c r="E103" s="38"/>
      <c r="F103" s="175" t="s">
        <v>135</v>
      </c>
      <c r="G103" s="38"/>
      <c r="H103" s="38"/>
      <c r="I103" s="176"/>
      <c r="J103" s="38"/>
      <c r="K103" s="38"/>
      <c r="L103" s="39"/>
      <c r="M103" s="177"/>
      <c r="N103" s="178"/>
      <c r="O103" s="72"/>
      <c r="P103" s="72"/>
      <c r="Q103" s="72"/>
      <c r="R103" s="72"/>
      <c r="S103" s="72"/>
      <c r="T103" s="73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9" t="s">
        <v>134</v>
      </c>
      <c r="AU103" s="19" t="s">
        <v>82</v>
      </c>
    </row>
    <row r="104" spans="1:51" s="13" customFormat="1" ht="12">
      <c r="A104" s="13"/>
      <c r="B104" s="179"/>
      <c r="C104" s="13"/>
      <c r="D104" s="180" t="s">
        <v>136</v>
      </c>
      <c r="E104" s="181" t="s">
        <v>3</v>
      </c>
      <c r="F104" s="182" t="s">
        <v>137</v>
      </c>
      <c r="G104" s="13"/>
      <c r="H104" s="181" t="s">
        <v>3</v>
      </c>
      <c r="I104" s="183"/>
      <c r="J104" s="13"/>
      <c r="K104" s="13"/>
      <c r="L104" s="179"/>
      <c r="M104" s="184"/>
      <c r="N104" s="185"/>
      <c r="O104" s="185"/>
      <c r="P104" s="185"/>
      <c r="Q104" s="185"/>
      <c r="R104" s="185"/>
      <c r="S104" s="185"/>
      <c r="T104" s="18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1" t="s">
        <v>136</v>
      </c>
      <c r="AU104" s="181" t="s">
        <v>82</v>
      </c>
      <c r="AV104" s="13" t="s">
        <v>80</v>
      </c>
      <c r="AW104" s="13" t="s">
        <v>33</v>
      </c>
      <c r="AX104" s="13" t="s">
        <v>72</v>
      </c>
      <c r="AY104" s="181" t="s">
        <v>125</v>
      </c>
    </row>
    <row r="105" spans="1:51" s="14" customFormat="1" ht="12">
      <c r="A105" s="14"/>
      <c r="B105" s="187"/>
      <c r="C105" s="14"/>
      <c r="D105" s="180" t="s">
        <v>136</v>
      </c>
      <c r="E105" s="188" t="s">
        <v>3</v>
      </c>
      <c r="F105" s="189" t="s">
        <v>138</v>
      </c>
      <c r="G105" s="14"/>
      <c r="H105" s="190">
        <v>4.928</v>
      </c>
      <c r="I105" s="191"/>
      <c r="J105" s="14"/>
      <c r="K105" s="14"/>
      <c r="L105" s="187"/>
      <c r="M105" s="192"/>
      <c r="N105" s="193"/>
      <c r="O105" s="193"/>
      <c r="P105" s="193"/>
      <c r="Q105" s="193"/>
      <c r="R105" s="193"/>
      <c r="S105" s="193"/>
      <c r="T105" s="19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188" t="s">
        <v>136</v>
      </c>
      <c r="AU105" s="188" t="s">
        <v>82</v>
      </c>
      <c r="AV105" s="14" t="s">
        <v>82</v>
      </c>
      <c r="AW105" s="14" t="s">
        <v>33</v>
      </c>
      <c r="AX105" s="14" t="s">
        <v>72</v>
      </c>
      <c r="AY105" s="188" t="s">
        <v>125</v>
      </c>
    </row>
    <row r="106" spans="1:51" s="14" customFormat="1" ht="12">
      <c r="A106" s="14"/>
      <c r="B106" s="187"/>
      <c r="C106" s="14"/>
      <c r="D106" s="180" t="s">
        <v>136</v>
      </c>
      <c r="E106" s="188" t="s">
        <v>3</v>
      </c>
      <c r="F106" s="189" t="s">
        <v>139</v>
      </c>
      <c r="G106" s="14"/>
      <c r="H106" s="190">
        <v>4.974</v>
      </c>
      <c r="I106" s="191"/>
      <c r="J106" s="14"/>
      <c r="K106" s="14"/>
      <c r="L106" s="187"/>
      <c r="M106" s="192"/>
      <c r="N106" s="193"/>
      <c r="O106" s="193"/>
      <c r="P106" s="193"/>
      <c r="Q106" s="193"/>
      <c r="R106" s="193"/>
      <c r="S106" s="193"/>
      <c r="T106" s="19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188" t="s">
        <v>136</v>
      </c>
      <c r="AU106" s="188" t="s">
        <v>82</v>
      </c>
      <c r="AV106" s="14" t="s">
        <v>82</v>
      </c>
      <c r="AW106" s="14" t="s">
        <v>33</v>
      </c>
      <c r="AX106" s="14" t="s">
        <v>72</v>
      </c>
      <c r="AY106" s="188" t="s">
        <v>125</v>
      </c>
    </row>
    <row r="107" spans="1:51" s="15" customFormat="1" ht="12">
      <c r="A107" s="15"/>
      <c r="B107" s="195"/>
      <c r="C107" s="15"/>
      <c r="D107" s="180" t="s">
        <v>136</v>
      </c>
      <c r="E107" s="196" t="s">
        <v>3</v>
      </c>
      <c r="F107" s="197" t="s">
        <v>140</v>
      </c>
      <c r="G107" s="15"/>
      <c r="H107" s="198">
        <v>9.902</v>
      </c>
      <c r="I107" s="199"/>
      <c r="J107" s="15"/>
      <c r="K107" s="15"/>
      <c r="L107" s="195"/>
      <c r="M107" s="200"/>
      <c r="N107" s="201"/>
      <c r="O107" s="201"/>
      <c r="P107" s="201"/>
      <c r="Q107" s="201"/>
      <c r="R107" s="201"/>
      <c r="S107" s="201"/>
      <c r="T107" s="202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196" t="s">
        <v>136</v>
      </c>
      <c r="AU107" s="196" t="s">
        <v>82</v>
      </c>
      <c r="AV107" s="15" t="s">
        <v>132</v>
      </c>
      <c r="AW107" s="15" t="s">
        <v>33</v>
      </c>
      <c r="AX107" s="15" t="s">
        <v>80</v>
      </c>
      <c r="AY107" s="196" t="s">
        <v>125</v>
      </c>
    </row>
    <row r="108" spans="1:65" s="2" customFormat="1" ht="16.5" customHeight="1">
      <c r="A108" s="38"/>
      <c r="B108" s="160"/>
      <c r="C108" s="161" t="s">
        <v>82</v>
      </c>
      <c r="D108" s="161" t="s">
        <v>127</v>
      </c>
      <c r="E108" s="162" t="s">
        <v>141</v>
      </c>
      <c r="F108" s="163" t="s">
        <v>142</v>
      </c>
      <c r="G108" s="164" t="s">
        <v>130</v>
      </c>
      <c r="H108" s="165">
        <v>21</v>
      </c>
      <c r="I108" s="166"/>
      <c r="J108" s="167">
        <f>ROUND(I108*H108,2)</f>
        <v>0</v>
      </c>
      <c r="K108" s="163" t="s">
        <v>131</v>
      </c>
      <c r="L108" s="39"/>
      <c r="M108" s="168" t="s">
        <v>3</v>
      </c>
      <c r="N108" s="169" t="s">
        <v>43</v>
      </c>
      <c r="O108" s="72"/>
      <c r="P108" s="170">
        <f>O108*H108</f>
        <v>0</v>
      </c>
      <c r="Q108" s="170">
        <v>0</v>
      </c>
      <c r="R108" s="170">
        <f>Q108*H108</f>
        <v>0</v>
      </c>
      <c r="S108" s="170">
        <v>0</v>
      </c>
      <c r="T108" s="171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2" t="s">
        <v>132</v>
      </c>
      <c r="AT108" s="172" t="s">
        <v>127</v>
      </c>
      <c r="AU108" s="172" t="s">
        <v>82</v>
      </c>
      <c r="AY108" s="19" t="s">
        <v>125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19" t="s">
        <v>80</v>
      </c>
      <c r="BK108" s="173">
        <f>ROUND(I108*H108,2)</f>
        <v>0</v>
      </c>
      <c r="BL108" s="19" t="s">
        <v>132</v>
      </c>
      <c r="BM108" s="172" t="s">
        <v>143</v>
      </c>
    </row>
    <row r="109" spans="1:47" s="2" customFormat="1" ht="12">
      <c r="A109" s="38"/>
      <c r="B109" s="39"/>
      <c r="C109" s="38"/>
      <c r="D109" s="174" t="s">
        <v>134</v>
      </c>
      <c r="E109" s="38"/>
      <c r="F109" s="175" t="s">
        <v>144</v>
      </c>
      <c r="G109" s="38"/>
      <c r="H109" s="38"/>
      <c r="I109" s="176"/>
      <c r="J109" s="38"/>
      <c r="K109" s="38"/>
      <c r="L109" s="39"/>
      <c r="M109" s="177"/>
      <c r="N109" s="178"/>
      <c r="O109" s="72"/>
      <c r="P109" s="72"/>
      <c r="Q109" s="72"/>
      <c r="R109" s="72"/>
      <c r="S109" s="72"/>
      <c r="T109" s="7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9" t="s">
        <v>134</v>
      </c>
      <c r="AU109" s="19" t="s">
        <v>82</v>
      </c>
    </row>
    <row r="110" spans="1:65" s="2" customFormat="1" ht="16.5" customHeight="1">
      <c r="A110" s="38"/>
      <c r="B110" s="160"/>
      <c r="C110" s="161" t="s">
        <v>145</v>
      </c>
      <c r="D110" s="161" t="s">
        <v>127</v>
      </c>
      <c r="E110" s="162" t="s">
        <v>146</v>
      </c>
      <c r="F110" s="163" t="s">
        <v>147</v>
      </c>
      <c r="G110" s="164" t="s">
        <v>148</v>
      </c>
      <c r="H110" s="165">
        <v>7.9</v>
      </c>
      <c r="I110" s="166"/>
      <c r="J110" s="167">
        <f>ROUND(I110*H110,2)</f>
        <v>0</v>
      </c>
      <c r="K110" s="163" t="s">
        <v>131</v>
      </c>
      <c r="L110" s="39"/>
      <c r="M110" s="168" t="s">
        <v>3</v>
      </c>
      <c r="N110" s="169" t="s">
        <v>43</v>
      </c>
      <c r="O110" s="72"/>
      <c r="P110" s="170">
        <f>O110*H110</f>
        <v>0</v>
      </c>
      <c r="Q110" s="170">
        <v>0</v>
      </c>
      <c r="R110" s="170">
        <f>Q110*H110</f>
        <v>0</v>
      </c>
      <c r="S110" s="170">
        <v>0</v>
      </c>
      <c r="T110" s="171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2" t="s">
        <v>132</v>
      </c>
      <c r="AT110" s="172" t="s">
        <v>127</v>
      </c>
      <c r="AU110" s="172" t="s">
        <v>82</v>
      </c>
      <c r="AY110" s="19" t="s">
        <v>125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19" t="s">
        <v>80</v>
      </c>
      <c r="BK110" s="173">
        <f>ROUND(I110*H110,2)</f>
        <v>0</v>
      </c>
      <c r="BL110" s="19" t="s">
        <v>132</v>
      </c>
      <c r="BM110" s="172" t="s">
        <v>149</v>
      </c>
    </row>
    <row r="111" spans="1:47" s="2" customFormat="1" ht="12">
      <c r="A111" s="38"/>
      <c r="B111" s="39"/>
      <c r="C111" s="38"/>
      <c r="D111" s="174" t="s">
        <v>134</v>
      </c>
      <c r="E111" s="38"/>
      <c r="F111" s="175" t="s">
        <v>150</v>
      </c>
      <c r="G111" s="38"/>
      <c r="H111" s="38"/>
      <c r="I111" s="176"/>
      <c r="J111" s="38"/>
      <c r="K111" s="38"/>
      <c r="L111" s="39"/>
      <c r="M111" s="177"/>
      <c r="N111" s="178"/>
      <c r="O111" s="72"/>
      <c r="P111" s="72"/>
      <c r="Q111" s="72"/>
      <c r="R111" s="72"/>
      <c r="S111" s="72"/>
      <c r="T111" s="73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9" t="s">
        <v>134</v>
      </c>
      <c r="AU111" s="19" t="s">
        <v>82</v>
      </c>
    </row>
    <row r="112" spans="1:51" s="13" customFormat="1" ht="12">
      <c r="A112" s="13"/>
      <c r="B112" s="179"/>
      <c r="C112" s="13"/>
      <c r="D112" s="180" t="s">
        <v>136</v>
      </c>
      <c r="E112" s="181" t="s">
        <v>3</v>
      </c>
      <c r="F112" s="182" t="s">
        <v>151</v>
      </c>
      <c r="G112" s="13"/>
      <c r="H112" s="181" t="s">
        <v>3</v>
      </c>
      <c r="I112" s="183"/>
      <c r="J112" s="13"/>
      <c r="K112" s="13"/>
      <c r="L112" s="179"/>
      <c r="M112" s="184"/>
      <c r="N112" s="185"/>
      <c r="O112" s="185"/>
      <c r="P112" s="185"/>
      <c r="Q112" s="185"/>
      <c r="R112" s="185"/>
      <c r="S112" s="185"/>
      <c r="T112" s="18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1" t="s">
        <v>136</v>
      </c>
      <c r="AU112" s="181" t="s">
        <v>82</v>
      </c>
      <c r="AV112" s="13" t="s">
        <v>80</v>
      </c>
      <c r="AW112" s="13" t="s">
        <v>33</v>
      </c>
      <c r="AX112" s="13" t="s">
        <v>72</v>
      </c>
      <c r="AY112" s="181" t="s">
        <v>125</v>
      </c>
    </row>
    <row r="113" spans="1:51" s="13" customFormat="1" ht="12">
      <c r="A113" s="13"/>
      <c r="B113" s="179"/>
      <c r="C113" s="13"/>
      <c r="D113" s="180" t="s">
        <v>136</v>
      </c>
      <c r="E113" s="181" t="s">
        <v>3</v>
      </c>
      <c r="F113" s="182" t="s">
        <v>152</v>
      </c>
      <c r="G113" s="13"/>
      <c r="H113" s="181" t="s">
        <v>3</v>
      </c>
      <c r="I113" s="183"/>
      <c r="J113" s="13"/>
      <c r="K113" s="13"/>
      <c r="L113" s="179"/>
      <c r="M113" s="184"/>
      <c r="N113" s="185"/>
      <c r="O113" s="185"/>
      <c r="P113" s="185"/>
      <c r="Q113" s="185"/>
      <c r="R113" s="185"/>
      <c r="S113" s="185"/>
      <c r="T113" s="18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1" t="s">
        <v>136</v>
      </c>
      <c r="AU113" s="181" t="s">
        <v>82</v>
      </c>
      <c r="AV113" s="13" t="s">
        <v>80</v>
      </c>
      <c r="AW113" s="13" t="s">
        <v>33</v>
      </c>
      <c r="AX113" s="13" t="s">
        <v>72</v>
      </c>
      <c r="AY113" s="181" t="s">
        <v>125</v>
      </c>
    </row>
    <row r="114" spans="1:51" s="14" customFormat="1" ht="12">
      <c r="A114" s="14"/>
      <c r="B114" s="187"/>
      <c r="C114" s="14"/>
      <c r="D114" s="180" t="s">
        <v>136</v>
      </c>
      <c r="E114" s="188" t="s">
        <v>3</v>
      </c>
      <c r="F114" s="189" t="s">
        <v>153</v>
      </c>
      <c r="G114" s="14"/>
      <c r="H114" s="190">
        <v>2.65</v>
      </c>
      <c r="I114" s="191"/>
      <c r="J114" s="14"/>
      <c r="K114" s="14"/>
      <c r="L114" s="187"/>
      <c r="M114" s="192"/>
      <c r="N114" s="193"/>
      <c r="O114" s="193"/>
      <c r="P114" s="193"/>
      <c r="Q114" s="193"/>
      <c r="R114" s="193"/>
      <c r="S114" s="193"/>
      <c r="T114" s="19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188" t="s">
        <v>136</v>
      </c>
      <c r="AU114" s="188" t="s">
        <v>82</v>
      </c>
      <c r="AV114" s="14" t="s">
        <v>82</v>
      </c>
      <c r="AW114" s="14" t="s">
        <v>33</v>
      </c>
      <c r="AX114" s="14" t="s">
        <v>72</v>
      </c>
      <c r="AY114" s="188" t="s">
        <v>125</v>
      </c>
    </row>
    <row r="115" spans="1:51" s="13" customFormat="1" ht="12">
      <c r="A115" s="13"/>
      <c r="B115" s="179"/>
      <c r="C115" s="13"/>
      <c r="D115" s="180" t="s">
        <v>136</v>
      </c>
      <c r="E115" s="181" t="s">
        <v>3</v>
      </c>
      <c r="F115" s="182" t="s">
        <v>154</v>
      </c>
      <c r="G115" s="13"/>
      <c r="H115" s="181" t="s">
        <v>3</v>
      </c>
      <c r="I115" s="183"/>
      <c r="J115" s="13"/>
      <c r="K115" s="13"/>
      <c r="L115" s="179"/>
      <c r="M115" s="184"/>
      <c r="N115" s="185"/>
      <c r="O115" s="185"/>
      <c r="P115" s="185"/>
      <c r="Q115" s="185"/>
      <c r="R115" s="185"/>
      <c r="S115" s="185"/>
      <c r="T115" s="18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1" t="s">
        <v>136</v>
      </c>
      <c r="AU115" s="181" t="s">
        <v>82</v>
      </c>
      <c r="AV115" s="13" t="s">
        <v>80</v>
      </c>
      <c r="AW115" s="13" t="s">
        <v>33</v>
      </c>
      <c r="AX115" s="13" t="s">
        <v>72</v>
      </c>
      <c r="AY115" s="181" t="s">
        <v>125</v>
      </c>
    </row>
    <row r="116" spans="1:51" s="14" customFormat="1" ht="12">
      <c r="A116" s="14"/>
      <c r="B116" s="187"/>
      <c r="C116" s="14"/>
      <c r="D116" s="180" t="s">
        <v>136</v>
      </c>
      <c r="E116" s="188" t="s">
        <v>3</v>
      </c>
      <c r="F116" s="189" t="s">
        <v>155</v>
      </c>
      <c r="G116" s="14"/>
      <c r="H116" s="190">
        <v>5.25</v>
      </c>
      <c r="I116" s="191"/>
      <c r="J116" s="14"/>
      <c r="K116" s="14"/>
      <c r="L116" s="187"/>
      <c r="M116" s="192"/>
      <c r="N116" s="193"/>
      <c r="O116" s="193"/>
      <c r="P116" s="193"/>
      <c r="Q116" s="193"/>
      <c r="R116" s="193"/>
      <c r="S116" s="193"/>
      <c r="T116" s="19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188" t="s">
        <v>136</v>
      </c>
      <c r="AU116" s="188" t="s">
        <v>82</v>
      </c>
      <c r="AV116" s="14" t="s">
        <v>82</v>
      </c>
      <c r="AW116" s="14" t="s">
        <v>33</v>
      </c>
      <c r="AX116" s="14" t="s">
        <v>72</v>
      </c>
      <c r="AY116" s="188" t="s">
        <v>125</v>
      </c>
    </row>
    <row r="117" spans="1:51" s="15" customFormat="1" ht="12">
      <c r="A117" s="15"/>
      <c r="B117" s="195"/>
      <c r="C117" s="15"/>
      <c r="D117" s="180" t="s">
        <v>136</v>
      </c>
      <c r="E117" s="196" t="s">
        <v>3</v>
      </c>
      <c r="F117" s="197" t="s">
        <v>140</v>
      </c>
      <c r="G117" s="15"/>
      <c r="H117" s="198">
        <v>7.9</v>
      </c>
      <c r="I117" s="199"/>
      <c r="J117" s="15"/>
      <c r="K117" s="15"/>
      <c r="L117" s="195"/>
      <c r="M117" s="200"/>
      <c r="N117" s="201"/>
      <c r="O117" s="201"/>
      <c r="P117" s="201"/>
      <c r="Q117" s="201"/>
      <c r="R117" s="201"/>
      <c r="S117" s="201"/>
      <c r="T117" s="202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196" t="s">
        <v>136</v>
      </c>
      <c r="AU117" s="196" t="s">
        <v>82</v>
      </c>
      <c r="AV117" s="15" t="s">
        <v>132</v>
      </c>
      <c r="AW117" s="15" t="s">
        <v>33</v>
      </c>
      <c r="AX117" s="15" t="s">
        <v>80</v>
      </c>
      <c r="AY117" s="196" t="s">
        <v>125</v>
      </c>
    </row>
    <row r="118" spans="1:65" s="2" customFormat="1" ht="24.15" customHeight="1">
      <c r="A118" s="38"/>
      <c r="B118" s="160"/>
      <c r="C118" s="161" t="s">
        <v>132</v>
      </c>
      <c r="D118" s="161" t="s">
        <v>127</v>
      </c>
      <c r="E118" s="162" t="s">
        <v>156</v>
      </c>
      <c r="F118" s="163" t="s">
        <v>157</v>
      </c>
      <c r="G118" s="164" t="s">
        <v>148</v>
      </c>
      <c r="H118" s="165">
        <v>0.77</v>
      </c>
      <c r="I118" s="166"/>
      <c r="J118" s="167">
        <f>ROUND(I118*H118,2)</f>
        <v>0</v>
      </c>
      <c r="K118" s="163" t="s">
        <v>131</v>
      </c>
      <c r="L118" s="39"/>
      <c r="M118" s="168" t="s">
        <v>3</v>
      </c>
      <c r="N118" s="169" t="s">
        <v>43</v>
      </c>
      <c r="O118" s="72"/>
      <c r="P118" s="170">
        <f>O118*H118</f>
        <v>0</v>
      </c>
      <c r="Q118" s="170">
        <v>0</v>
      </c>
      <c r="R118" s="170">
        <f>Q118*H118</f>
        <v>0</v>
      </c>
      <c r="S118" s="170">
        <v>0</v>
      </c>
      <c r="T118" s="171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2" t="s">
        <v>132</v>
      </c>
      <c r="AT118" s="172" t="s">
        <v>127</v>
      </c>
      <c r="AU118" s="172" t="s">
        <v>82</v>
      </c>
      <c r="AY118" s="19" t="s">
        <v>125</v>
      </c>
      <c r="BE118" s="173">
        <f>IF(N118="základní",J118,0)</f>
        <v>0</v>
      </c>
      <c r="BF118" s="173">
        <f>IF(N118="snížená",J118,0)</f>
        <v>0</v>
      </c>
      <c r="BG118" s="173">
        <f>IF(N118="zákl. přenesená",J118,0)</f>
        <v>0</v>
      </c>
      <c r="BH118" s="173">
        <f>IF(N118="sníž. přenesená",J118,0)</f>
        <v>0</v>
      </c>
      <c r="BI118" s="173">
        <f>IF(N118="nulová",J118,0)</f>
        <v>0</v>
      </c>
      <c r="BJ118" s="19" t="s">
        <v>80</v>
      </c>
      <c r="BK118" s="173">
        <f>ROUND(I118*H118,2)</f>
        <v>0</v>
      </c>
      <c r="BL118" s="19" t="s">
        <v>132</v>
      </c>
      <c r="BM118" s="172" t="s">
        <v>158</v>
      </c>
    </row>
    <row r="119" spans="1:47" s="2" customFormat="1" ht="12">
      <c r="A119" s="38"/>
      <c r="B119" s="39"/>
      <c r="C119" s="38"/>
      <c r="D119" s="174" t="s">
        <v>134</v>
      </c>
      <c r="E119" s="38"/>
      <c r="F119" s="175" t="s">
        <v>159</v>
      </c>
      <c r="G119" s="38"/>
      <c r="H119" s="38"/>
      <c r="I119" s="176"/>
      <c r="J119" s="38"/>
      <c r="K119" s="38"/>
      <c r="L119" s="39"/>
      <c r="M119" s="177"/>
      <c r="N119" s="178"/>
      <c r="O119" s="72"/>
      <c r="P119" s="72"/>
      <c r="Q119" s="72"/>
      <c r="R119" s="72"/>
      <c r="S119" s="72"/>
      <c r="T119" s="73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134</v>
      </c>
      <c r="AU119" s="19" t="s">
        <v>82</v>
      </c>
    </row>
    <row r="120" spans="1:51" s="13" customFormat="1" ht="12">
      <c r="A120" s="13"/>
      <c r="B120" s="179"/>
      <c r="C120" s="13"/>
      <c r="D120" s="180" t="s">
        <v>136</v>
      </c>
      <c r="E120" s="181" t="s">
        <v>3</v>
      </c>
      <c r="F120" s="182" t="s">
        <v>160</v>
      </c>
      <c r="G120" s="13"/>
      <c r="H120" s="181" t="s">
        <v>3</v>
      </c>
      <c r="I120" s="183"/>
      <c r="J120" s="13"/>
      <c r="K120" s="13"/>
      <c r="L120" s="179"/>
      <c r="M120" s="184"/>
      <c r="N120" s="185"/>
      <c r="O120" s="185"/>
      <c r="P120" s="185"/>
      <c r="Q120" s="185"/>
      <c r="R120" s="185"/>
      <c r="S120" s="185"/>
      <c r="T120" s="18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1" t="s">
        <v>136</v>
      </c>
      <c r="AU120" s="181" t="s">
        <v>82</v>
      </c>
      <c r="AV120" s="13" t="s">
        <v>80</v>
      </c>
      <c r="AW120" s="13" t="s">
        <v>33</v>
      </c>
      <c r="AX120" s="13" t="s">
        <v>72</v>
      </c>
      <c r="AY120" s="181" t="s">
        <v>125</v>
      </c>
    </row>
    <row r="121" spans="1:51" s="14" customFormat="1" ht="12">
      <c r="A121" s="14"/>
      <c r="B121" s="187"/>
      <c r="C121" s="14"/>
      <c r="D121" s="180" t="s">
        <v>136</v>
      </c>
      <c r="E121" s="188" t="s">
        <v>3</v>
      </c>
      <c r="F121" s="189" t="s">
        <v>161</v>
      </c>
      <c r="G121" s="14"/>
      <c r="H121" s="190">
        <v>0.77</v>
      </c>
      <c r="I121" s="191"/>
      <c r="J121" s="14"/>
      <c r="K121" s="14"/>
      <c r="L121" s="187"/>
      <c r="M121" s="192"/>
      <c r="N121" s="193"/>
      <c r="O121" s="193"/>
      <c r="P121" s="193"/>
      <c r="Q121" s="193"/>
      <c r="R121" s="193"/>
      <c r="S121" s="193"/>
      <c r="T121" s="19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188" t="s">
        <v>136</v>
      </c>
      <c r="AU121" s="188" t="s">
        <v>82</v>
      </c>
      <c r="AV121" s="14" t="s">
        <v>82</v>
      </c>
      <c r="AW121" s="14" t="s">
        <v>33</v>
      </c>
      <c r="AX121" s="14" t="s">
        <v>80</v>
      </c>
      <c r="AY121" s="188" t="s">
        <v>125</v>
      </c>
    </row>
    <row r="122" spans="1:65" s="2" customFormat="1" ht="24.15" customHeight="1">
      <c r="A122" s="38"/>
      <c r="B122" s="160"/>
      <c r="C122" s="161" t="s">
        <v>162</v>
      </c>
      <c r="D122" s="161" t="s">
        <v>127</v>
      </c>
      <c r="E122" s="162" t="s">
        <v>163</v>
      </c>
      <c r="F122" s="163" t="s">
        <v>164</v>
      </c>
      <c r="G122" s="164" t="s">
        <v>148</v>
      </c>
      <c r="H122" s="165">
        <v>2.25</v>
      </c>
      <c r="I122" s="166"/>
      <c r="J122" s="167">
        <f>ROUND(I122*H122,2)</f>
        <v>0</v>
      </c>
      <c r="K122" s="163" t="s">
        <v>131</v>
      </c>
      <c r="L122" s="39"/>
      <c r="M122" s="168" t="s">
        <v>3</v>
      </c>
      <c r="N122" s="169" t="s">
        <v>43</v>
      </c>
      <c r="O122" s="72"/>
      <c r="P122" s="170">
        <f>O122*H122</f>
        <v>0</v>
      </c>
      <c r="Q122" s="170">
        <v>0</v>
      </c>
      <c r="R122" s="170">
        <f>Q122*H122</f>
        <v>0</v>
      </c>
      <c r="S122" s="170">
        <v>0</v>
      </c>
      <c r="T122" s="171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72" t="s">
        <v>132</v>
      </c>
      <c r="AT122" s="172" t="s">
        <v>127</v>
      </c>
      <c r="AU122" s="172" t="s">
        <v>82</v>
      </c>
      <c r="AY122" s="19" t="s">
        <v>125</v>
      </c>
      <c r="BE122" s="173">
        <f>IF(N122="základní",J122,0)</f>
        <v>0</v>
      </c>
      <c r="BF122" s="173">
        <f>IF(N122="snížená",J122,0)</f>
        <v>0</v>
      </c>
      <c r="BG122" s="173">
        <f>IF(N122="zákl. přenesená",J122,0)</f>
        <v>0</v>
      </c>
      <c r="BH122" s="173">
        <f>IF(N122="sníž. přenesená",J122,0)</f>
        <v>0</v>
      </c>
      <c r="BI122" s="173">
        <f>IF(N122="nulová",J122,0)</f>
        <v>0</v>
      </c>
      <c r="BJ122" s="19" t="s">
        <v>80</v>
      </c>
      <c r="BK122" s="173">
        <f>ROUND(I122*H122,2)</f>
        <v>0</v>
      </c>
      <c r="BL122" s="19" t="s">
        <v>132</v>
      </c>
      <c r="BM122" s="172" t="s">
        <v>165</v>
      </c>
    </row>
    <row r="123" spans="1:47" s="2" customFormat="1" ht="12">
      <c r="A123" s="38"/>
      <c r="B123" s="39"/>
      <c r="C123" s="38"/>
      <c r="D123" s="174" t="s">
        <v>134</v>
      </c>
      <c r="E123" s="38"/>
      <c r="F123" s="175" t="s">
        <v>166</v>
      </c>
      <c r="G123" s="38"/>
      <c r="H123" s="38"/>
      <c r="I123" s="176"/>
      <c r="J123" s="38"/>
      <c r="K123" s="38"/>
      <c r="L123" s="39"/>
      <c r="M123" s="177"/>
      <c r="N123" s="178"/>
      <c r="O123" s="72"/>
      <c r="P123" s="72"/>
      <c r="Q123" s="72"/>
      <c r="R123" s="72"/>
      <c r="S123" s="72"/>
      <c r="T123" s="73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134</v>
      </c>
      <c r="AU123" s="19" t="s">
        <v>82</v>
      </c>
    </row>
    <row r="124" spans="1:51" s="13" customFormat="1" ht="12">
      <c r="A124" s="13"/>
      <c r="B124" s="179"/>
      <c r="C124" s="13"/>
      <c r="D124" s="180" t="s">
        <v>136</v>
      </c>
      <c r="E124" s="181" t="s">
        <v>3</v>
      </c>
      <c r="F124" s="182" t="s">
        <v>167</v>
      </c>
      <c r="G124" s="13"/>
      <c r="H124" s="181" t="s">
        <v>3</v>
      </c>
      <c r="I124" s="183"/>
      <c r="J124" s="13"/>
      <c r="K124" s="13"/>
      <c r="L124" s="179"/>
      <c r="M124" s="184"/>
      <c r="N124" s="185"/>
      <c r="O124" s="185"/>
      <c r="P124" s="185"/>
      <c r="Q124" s="185"/>
      <c r="R124" s="185"/>
      <c r="S124" s="185"/>
      <c r="T124" s="18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1" t="s">
        <v>136</v>
      </c>
      <c r="AU124" s="181" t="s">
        <v>82</v>
      </c>
      <c r="AV124" s="13" t="s">
        <v>80</v>
      </c>
      <c r="AW124" s="13" t="s">
        <v>33</v>
      </c>
      <c r="AX124" s="13" t="s">
        <v>72</v>
      </c>
      <c r="AY124" s="181" t="s">
        <v>125</v>
      </c>
    </row>
    <row r="125" spans="1:51" s="14" customFormat="1" ht="12">
      <c r="A125" s="14"/>
      <c r="B125" s="187"/>
      <c r="C125" s="14"/>
      <c r="D125" s="180" t="s">
        <v>136</v>
      </c>
      <c r="E125" s="188" t="s">
        <v>3</v>
      </c>
      <c r="F125" s="189" t="s">
        <v>168</v>
      </c>
      <c r="G125" s="14"/>
      <c r="H125" s="190">
        <v>1.125</v>
      </c>
      <c r="I125" s="191"/>
      <c r="J125" s="14"/>
      <c r="K125" s="14"/>
      <c r="L125" s="187"/>
      <c r="M125" s="192"/>
      <c r="N125" s="193"/>
      <c r="O125" s="193"/>
      <c r="P125" s="193"/>
      <c r="Q125" s="193"/>
      <c r="R125" s="193"/>
      <c r="S125" s="193"/>
      <c r="T125" s="19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188" t="s">
        <v>136</v>
      </c>
      <c r="AU125" s="188" t="s">
        <v>82</v>
      </c>
      <c r="AV125" s="14" t="s">
        <v>82</v>
      </c>
      <c r="AW125" s="14" t="s">
        <v>33</v>
      </c>
      <c r="AX125" s="14" t="s">
        <v>72</v>
      </c>
      <c r="AY125" s="188" t="s">
        <v>125</v>
      </c>
    </row>
    <row r="126" spans="1:51" s="14" customFormat="1" ht="12">
      <c r="A126" s="14"/>
      <c r="B126" s="187"/>
      <c r="C126" s="14"/>
      <c r="D126" s="180" t="s">
        <v>136</v>
      </c>
      <c r="E126" s="188" t="s">
        <v>3</v>
      </c>
      <c r="F126" s="189" t="s">
        <v>168</v>
      </c>
      <c r="G126" s="14"/>
      <c r="H126" s="190">
        <v>1.125</v>
      </c>
      <c r="I126" s="191"/>
      <c r="J126" s="14"/>
      <c r="K126" s="14"/>
      <c r="L126" s="187"/>
      <c r="M126" s="192"/>
      <c r="N126" s="193"/>
      <c r="O126" s="193"/>
      <c r="P126" s="193"/>
      <c r="Q126" s="193"/>
      <c r="R126" s="193"/>
      <c r="S126" s="193"/>
      <c r="T126" s="19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188" t="s">
        <v>136</v>
      </c>
      <c r="AU126" s="188" t="s">
        <v>82</v>
      </c>
      <c r="AV126" s="14" t="s">
        <v>82</v>
      </c>
      <c r="AW126" s="14" t="s">
        <v>33</v>
      </c>
      <c r="AX126" s="14" t="s">
        <v>72</v>
      </c>
      <c r="AY126" s="188" t="s">
        <v>125</v>
      </c>
    </row>
    <row r="127" spans="1:51" s="15" customFormat="1" ht="12">
      <c r="A127" s="15"/>
      <c r="B127" s="195"/>
      <c r="C127" s="15"/>
      <c r="D127" s="180" t="s">
        <v>136</v>
      </c>
      <c r="E127" s="196" t="s">
        <v>3</v>
      </c>
      <c r="F127" s="197" t="s">
        <v>140</v>
      </c>
      <c r="G127" s="15"/>
      <c r="H127" s="198">
        <v>2.25</v>
      </c>
      <c r="I127" s="199"/>
      <c r="J127" s="15"/>
      <c r="K127" s="15"/>
      <c r="L127" s="195"/>
      <c r="M127" s="200"/>
      <c r="N127" s="201"/>
      <c r="O127" s="201"/>
      <c r="P127" s="201"/>
      <c r="Q127" s="201"/>
      <c r="R127" s="201"/>
      <c r="S127" s="201"/>
      <c r="T127" s="202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196" t="s">
        <v>136</v>
      </c>
      <c r="AU127" s="196" t="s">
        <v>82</v>
      </c>
      <c r="AV127" s="15" t="s">
        <v>132</v>
      </c>
      <c r="AW127" s="15" t="s">
        <v>33</v>
      </c>
      <c r="AX127" s="15" t="s">
        <v>80</v>
      </c>
      <c r="AY127" s="196" t="s">
        <v>125</v>
      </c>
    </row>
    <row r="128" spans="1:65" s="2" customFormat="1" ht="37.8" customHeight="1">
      <c r="A128" s="38"/>
      <c r="B128" s="160"/>
      <c r="C128" s="161" t="s">
        <v>169</v>
      </c>
      <c r="D128" s="161" t="s">
        <v>127</v>
      </c>
      <c r="E128" s="162" t="s">
        <v>170</v>
      </c>
      <c r="F128" s="163" t="s">
        <v>171</v>
      </c>
      <c r="G128" s="164" t="s">
        <v>148</v>
      </c>
      <c r="H128" s="165">
        <v>8.07</v>
      </c>
      <c r="I128" s="166"/>
      <c r="J128" s="167">
        <f>ROUND(I128*H128,2)</f>
        <v>0</v>
      </c>
      <c r="K128" s="163" t="s">
        <v>131</v>
      </c>
      <c r="L128" s="39"/>
      <c r="M128" s="168" t="s">
        <v>3</v>
      </c>
      <c r="N128" s="169" t="s">
        <v>43</v>
      </c>
      <c r="O128" s="72"/>
      <c r="P128" s="170">
        <f>O128*H128</f>
        <v>0</v>
      </c>
      <c r="Q128" s="170">
        <v>0</v>
      </c>
      <c r="R128" s="170">
        <f>Q128*H128</f>
        <v>0</v>
      </c>
      <c r="S128" s="170">
        <v>0</v>
      </c>
      <c r="T128" s="171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72" t="s">
        <v>132</v>
      </c>
      <c r="AT128" s="172" t="s">
        <v>127</v>
      </c>
      <c r="AU128" s="172" t="s">
        <v>82</v>
      </c>
      <c r="AY128" s="19" t="s">
        <v>125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19" t="s">
        <v>80</v>
      </c>
      <c r="BK128" s="173">
        <f>ROUND(I128*H128,2)</f>
        <v>0</v>
      </c>
      <c r="BL128" s="19" t="s">
        <v>132</v>
      </c>
      <c r="BM128" s="172" t="s">
        <v>172</v>
      </c>
    </row>
    <row r="129" spans="1:47" s="2" customFormat="1" ht="12">
      <c r="A129" s="38"/>
      <c r="B129" s="39"/>
      <c r="C129" s="38"/>
      <c r="D129" s="174" t="s">
        <v>134</v>
      </c>
      <c r="E129" s="38"/>
      <c r="F129" s="175" t="s">
        <v>173</v>
      </c>
      <c r="G129" s="38"/>
      <c r="H129" s="38"/>
      <c r="I129" s="176"/>
      <c r="J129" s="38"/>
      <c r="K129" s="38"/>
      <c r="L129" s="39"/>
      <c r="M129" s="177"/>
      <c r="N129" s="178"/>
      <c r="O129" s="72"/>
      <c r="P129" s="72"/>
      <c r="Q129" s="72"/>
      <c r="R129" s="72"/>
      <c r="S129" s="72"/>
      <c r="T129" s="73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134</v>
      </c>
      <c r="AU129" s="19" t="s">
        <v>82</v>
      </c>
    </row>
    <row r="130" spans="1:51" s="14" customFormat="1" ht="12">
      <c r="A130" s="14"/>
      <c r="B130" s="187"/>
      <c r="C130" s="14"/>
      <c r="D130" s="180" t="s">
        <v>136</v>
      </c>
      <c r="E130" s="188" t="s">
        <v>3</v>
      </c>
      <c r="F130" s="189" t="s">
        <v>174</v>
      </c>
      <c r="G130" s="14"/>
      <c r="H130" s="190">
        <v>7.9</v>
      </c>
      <c r="I130" s="191"/>
      <c r="J130" s="14"/>
      <c r="K130" s="14"/>
      <c r="L130" s="187"/>
      <c r="M130" s="192"/>
      <c r="N130" s="193"/>
      <c r="O130" s="193"/>
      <c r="P130" s="193"/>
      <c r="Q130" s="193"/>
      <c r="R130" s="193"/>
      <c r="S130" s="193"/>
      <c r="T130" s="19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188" t="s">
        <v>136</v>
      </c>
      <c r="AU130" s="188" t="s">
        <v>82</v>
      </c>
      <c r="AV130" s="14" t="s">
        <v>82</v>
      </c>
      <c r="AW130" s="14" t="s">
        <v>33</v>
      </c>
      <c r="AX130" s="14" t="s">
        <v>72</v>
      </c>
      <c r="AY130" s="188" t="s">
        <v>125</v>
      </c>
    </row>
    <row r="131" spans="1:51" s="14" customFormat="1" ht="12">
      <c r="A131" s="14"/>
      <c r="B131" s="187"/>
      <c r="C131" s="14"/>
      <c r="D131" s="180" t="s">
        <v>136</v>
      </c>
      <c r="E131" s="188" t="s">
        <v>3</v>
      </c>
      <c r="F131" s="189" t="s">
        <v>175</v>
      </c>
      <c r="G131" s="14"/>
      <c r="H131" s="190">
        <v>0.77</v>
      </c>
      <c r="I131" s="191"/>
      <c r="J131" s="14"/>
      <c r="K131" s="14"/>
      <c r="L131" s="187"/>
      <c r="M131" s="192"/>
      <c r="N131" s="193"/>
      <c r="O131" s="193"/>
      <c r="P131" s="193"/>
      <c r="Q131" s="193"/>
      <c r="R131" s="193"/>
      <c r="S131" s="193"/>
      <c r="T131" s="19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88" t="s">
        <v>136</v>
      </c>
      <c r="AU131" s="188" t="s">
        <v>82</v>
      </c>
      <c r="AV131" s="14" t="s">
        <v>82</v>
      </c>
      <c r="AW131" s="14" t="s">
        <v>33</v>
      </c>
      <c r="AX131" s="14" t="s">
        <v>72</v>
      </c>
      <c r="AY131" s="188" t="s">
        <v>125</v>
      </c>
    </row>
    <row r="132" spans="1:51" s="14" customFormat="1" ht="12">
      <c r="A132" s="14"/>
      <c r="B132" s="187"/>
      <c r="C132" s="14"/>
      <c r="D132" s="180" t="s">
        <v>136</v>
      </c>
      <c r="E132" s="188" t="s">
        <v>3</v>
      </c>
      <c r="F132" s="189" t="s">
        <v>176</v>
      </c>
      <c r="G132" s="14"/>
      <c r="H132" s="190">
        <v>2.25</v>
      </c>
      <c r="I132" s="191"/>
      <c r="J132" s="14"/>
      <c r="K132" s="14"/>
      <c r="L132" s="187"/>
      <c r="M132" s="192"/>
      <c r="N132" s="193"/>
      <c r="O132" s="193"/>
      <c r="P132" s="193"/>
      <c r="Q132" s="193"/>
      <c r="R132" s="193"/>
      <c r="S132" s="193"/>
      <c r="T132" s="19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88" t="s">
        <v>136</v>
      </c>
      <c r="AU132" s="188" t="s">
        <v>82</v>
      </c>
      <c r="AV132" s="14" t="s">
        <v>82</v>
      </c>
      <c r="AW132" s="14" t="s">
        <v>33</v>
      </c>
      <c r="AX132" s="14" t="s">
        <v>72</v>
      </c>
      <c r="AY132" s="188" t="s">
        <v>125</v>
      </c>
    </row>
    <row r="133" spans="1:51" s="13" customFormat="1" ht="12">
      <c r="A133" s="13"/>
      <c r="B133" s="179"/>
      <c r="C133" s="13"/>
      <c r="D133" s="180" t="s">
        <v>136</v>
      </c>
      <c r="E133" s="181" t="s">
        <v>3</v>
      </c>
      <c r="F133" s="182" t="s">
        <v>177</v>
      </c>
      <c r="G133" s="13"/>
      <c r="H133" s="181" t="s">
        <v>3</v>
      </c>
      <c r="I133" s="183"/>
      <c r="J133" s="13"/>
      <c r="K133" s="13"/>
      <c r="L133" s="179"/>
      <c r="M133" s="184"/>
      <c r="N133" s="185"/>
      <c r="O133" s="185"/>
      <c r="P133" s="185"/>
      <c r="Q133" s="185"/>
      <c r="R133" s="185"/>
      <c r="S133" s="185"/>
      <c r="T133" s="18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1" t="s">
        <v>136</v>
      </c>
      <c r="AU133" s="181" t="s">
        <v>82</v>
      </c>
      <c r="AV133" s="13" t="s">
        <v>80</v>
      </c>
      <c r="AW133" s="13" t="s">
        <v>33</v>
      </c>
      <c r="AX133" s="13" t="s">
        <v>72</v>
      </c>
      <c r="AY133" s="181" t="s">
        <v>125</v>
      </c>
    </row>
    <row r="134" spans="1:51" s="14" customFormat="1" ht="12">
      <c r="A134" s="14"/>
      <c r="B134" s="187"/>
      <c r="C134" s="14"/>
      <c r="D134" s="180" t="s">
        <v>136</v>
      </c>
      <c r="E134" s="188" t="s">
        <v>3</v>
      </c>
      <c r="F134" s="189" t="s">
        <v>178</v>
      </c>
      <c r="G134" s="14"/>
      <c r="H134" s="190">
        <v>-2.85</v>
      </c>
      <c r="I134" s="191"/>
      <c r="J134" s="14"/>
      <c r="K134" s="14"/>
      <c r="L134" s="187"/>
      <c r="M134" s="192"/>
      <c r="N134" s="193"/>
      <c r="O134" s="193"/>
      <c r="P134" s="193"/>
      <c r="Q134" s="193"/>
      <c r="R134" s="193"/>
      <c r="S134" s="193"/>
      <c r="T134" s="19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188" t="s">
        <v>136</v>
      </c>
      <c r="AU134" s="188" t="s">
        <v>82</v>
      </c>
      <c r="AV134" s="14" t="s">
        <v>82</v>
      </c>
      <c r="AW134" s="14" t="s">
        <v>33</v>
      </c>
      <c r="AX134" s="14" t="s">
        <v>72</v>
      </c>
      <c r="AY134" s="188" t="s">
        <v>125</v>
      </c>
    </row>
    <row r="135" spans="1:51" s="15" customFormat="1" ht="12">
      <c r="A135" s="15"/>
      <c r="B135" s="195"/>
      <c r="C135" s="15"/>
      <c r="D135" s="180" t="s">
        <v>136</v>
      </c>
      <c r="E135" s="196" t="s">
        <v>3</v>
      </c>
      <c r="F135" s="197" t="s">
        <v>140</v>
      </c>
      <c r="G135" s="15"/>
      <c r="H135" s="198">
        <v>8.07</v>
      </c>
      <c r="I135" s="199"/>
      <c r="J135" s="15"/>
      <c r="K135" s="15"/>
      <c r="L135" s="195"/>
      <c r="M135" s="200"/>
      <c r="N135" s="201"/>
      <c r="O135" s="201"/>
      <c r="P135" s="201"/>
      <c r="Q135" s="201"/>
      <c r="R135" s="201"/>
      <c r="S135" s="201"/>
      <c r="T135" s="20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196" t="s">
        <v>136</v>
      </c>
      <c r="AU135" s="196" t="s">
        <v>82</v>
      </c>
      <c r="AV135" s="15" t="s">
        <v>132</v>
      </c>
      <c r="AW135" s="15" t="s">
        <v>33</v>
      </c>
      <c r="AX135" s="15" t="s">
        <v>80</v>
      </c>
      <c r="AY135" s="196" t="s">
        <v>125</v>
      </c>
    </row>
    <row r="136" spans="1:65" s="2" customFormat="1" ht="37.8" customHeight="1">
      <c r="A136" s="38"/>
      <c r="B136" s="160"/>
      <c r="C136" s="161" t="s">
        <v>179</v>
      </c>
      <c r="D136" s="161" t="s">
        <v>127</v>
      </c>
      <c r="E136" s="162" t="s">
        <v>180</v>
      </c>
      <c r="F136" s="163" t="s">
        <v>181</v>
      </c>
      <c r="G136" s="164" t="s">
        <v>148</v>
      </c>
      <c r="H136" s="165">
        <v>80.7</v>
      </c>
      <c r="I136" s="166"/>
      <c r="J136" s="167">
        <f>ROUND(I136*H136,2)</f>
        <v>0</v>
      </c>
      <c r="K136" s="163" t="s">
        <v>131</v>
      </c>
      <c r="L136" s="39"/>
      <c r="M136" s="168" t="s">
        <v>3</v>
      </c>
      <c r="N136" s="169" t="s">
        <v>43</v>
      </c>
      <c r="O136" s="72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72" t="s">
        <v>132</v>
      </c>
      <c r="AT136" s="172" t="s">
        <v>127</v>
      </c>
      <c r="AU136" s="172" t="s">
        <v>82</v>
      </c>
      <c r="AY136" s="19" t="s">
        <v>125</v>
      </c>
      <c r="BE136" s="173">
        <f>IF(N136="základní",J136,0)</f>
        <v>0</v>
      </c>
      <c r="BF136" s="173">
        <f>IF(N136="snížená",J136,0)</f>
        <v>0</v>
      </c>
      <c r="BG136" s="173">
        <f>IF(N136="zákl. přenesená",J136,0)</f>
        <v>0</v>
      </c>
      <c r="BH136" s="173">
        <f>IF(N136="sníž. přenesená",J136,0)</f>
        <v>0</v>
      </c>
      <c r="BI136" s="173">
        <f>IF(N136="nulová",J136,0)</f>
        <v>0</v>
      </c>
      <c r="BJ136" s="19" t="s">
        <v>80</v>
      </c>
      <c r="BK136" s="173">
        <f>ROUND(I136*H136,2)</f>
        <v>0</v>
      </c>
      <c r="BL136" s="19" t="s">
        <v>132</v>
      </c>
      <c r="BM136" s="172" t="s">
        <v>182</v>
      </c>
    </row>
    <row r="137" spans="1:47" s="2" customFormat="1" ht="12">
      <c r="A137" s="38"/>
      <c r="B137" s="39"/>
      <c r="C137" s="38"/>
      <c r="D137" s="174" t="s">
        <v>134</v>
      </c>
      <c r="E137" s="38"/>
      <c r="F137" s="175" t="s">
        <v>183</v>
      </c>
      <c r="G137" s="38"/>
      <c r="H137" s="38"/>
      <c r="I137" s="176"/>
      <c r="J137" s="38"/>
      <c r="K137" s="38"/>
      <c r="L137" s="39"/>
      <c r="M137" s="177"/>
      <c r="N137" s="178"/>
      <c r="O137" s="72"/>
      <c r="P137" s="72"/>
      <c r="Q137" s="72"/>
      <c r="R137" s="72"/>
      <c r="S137" s="72"/>
      <c r="T137" s="73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9" t="s">
        <v>134</v>
      </c>
      <c r="AU137" s="19" t="s">
        <v>82</v>
      </c>
    </row>
    <row r="138" spans="1:51" s="14" customFormat="1" ht="12">
      <c r="A138" s="14"/>
      <c r="B138" s="187"/>
      <c r="C138" s="14"/>
      <c r="D138" s="180" t="s">
        <v>136</v>
      </c>
      <c r="E138" s="188" t="s">
        <v>3</v>
      </c>
      <c r="F138" s="189" t="s">
        <v>184</v>
      </c>
      <c r="G138" s="14"/>
      <c r="H138" s="190">
        <v>80.7</v>
      </c>
      <c r="I138" s="191"/>
      <c r="J138" s="14"/>
      <c r="K138" s="14"/>
      <c r="L138" s="187"/>
      <c r="M138" s="192"/>
      <c r="N138" s="193"/>
      <c r="O138" s="193"/>
      <c r="P138" s="193"/>
      <c r="Q138" s="193"/>
      <c r="R138" s="193"/>
      <c r="S138" s="193"/>
      <c r="T138" s="19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88" t="s">
        <v>136</v>
      </c>
      <c r="AU138" s="188" t="s">
        <v>82</v>
      </c>
      <c r="AV138" s="14" t="s">
        <v>82</v>
      </c>
      <c r="AW138" s="14" t="s">
        <v>33</v>
      </c>
      <c r="AX138" s="14" t="s">
        <v>80</v>
      </c>
      <c r="AY138" s="188" t="s">
        <v>125</v>
      </c>
    </row>
    <row r="139" spans="1:65" s="2" customFormat="1" ht="24.15" customHeight="1">
      <c r="A139" s="38"/>
      <c r="B139" s="160"/>
      <c r="C139" s="161" t="s">
        <v>185</v>
      </c>
      <c r="D139" s="161" t="s">
        <v>127</v>
      </c>
      <c r="E139" s="162" t="s">
        <v>186</v>
      </c>
      <c r="F139" s="163" t="s">
        <v>187</v>
      </c>
      <c r="G139" s="164" t="s">
        <v>148</v>
      </c>
      <c r="H139" s="165">
        <v>8.07</v>
      </c>
      <c r="I139" s="166"/>
      <c r="J139" s="167">
        <f>ROUND(I139*H139,2)</f>
        <v>0</v>
      </c>
      <c r="K139" s="163" t="s">
        <v>131</v>
      </c>
      <c r="L139" s="39"/>
      <c r="M139" s="168" t="s">
        <v>3</v>
      </c>
      <c r="N139" s="169" t="s">
        <v>43</v>
      </c>
      <c r="O139" s="72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72" t="s">
        <v>132</v>
      </c>
      <c r="AT139" s="172" t="s">
        <v>127</v>
      </c>
      <c r="AU139" s="172" t="s">
        <v>82</v>
      </c>
      <c r="AY139" s="19" t="s">
        <v>125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19" t="s">
        <v>80</v>
      </c>
      <c r="BK139" s="173">
        <f>ROUND(I139*H139,2)</f>
        <v>0</v>
      </c>
      <c r="BL139" s="19" t="s">
        <v>132</v>
      </c>
      <c r="BM139" s="172" t="s">
        <v>188</v>
      </c>
    </row>
    <row r="140" spans="1:47" s="2" customFormat="1" ht="12">
      <c r="A140" s="38"/>
      <c r="B140" s="39"/>
      <c r="C140" s="38"/>
      <c r="D140" s="174" t="s">
        <v>134</v>
      </c>
      <c r="E140" s="38"/>
      <c r="F140" s="175" t="s">
        <v>189</v>
      </c>
      <c r="G140" s="38"/>
      <c r="H140" s="38"/>
      <c r="I140" s="176"/>
      <c r="J140" s="38"/>
      <c r="K140" s="38"/>
      <c r="L140" s="39"/>
      <c r="M140" s="177"/>
      <c r="N140" s="178"/>
      <c r="O140" s="72"/>
      <c r="P140" s="72"/>
      <c r="Q140" s="72"/>
      <c r="R140" s="72"/>
      <c r="S140" s="72"/>
      <c r="T140" s="73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134</v>
      </c>
      <c r="AU140" s="19" t="s">
        <v>82</v>
      </c>
    </row>
    <row r="141" spans="1:51" s="14" customFormat="1" ht="12">
      <c r="A141" s="14"/>
      <c r="B141" s="187"/>
      <c r="C141" s="14"/>
      <c r="D141" s="180" t="s">
        <v>136</v>
      </c>
      <c r="E141" s="188" t="s">
        <v>3</v>
      </c>
      <c r="F141" s="189" t="s">
        <v>174</v>
      </c>
      <c r="G141" s="14"/>
      <c r="H141" s="190">
        <v>7.9</v>
      </c>
      <c r="I141" s="191"/>
      <c r="J141" s="14"/>
      <c r="K141" s="14"/>
      <c r="L141" s="187"/>
      <c r="M141" s="192"/>
      <c r="N141" s="193"/>
      <c r="O141" s="193"/>
      <c r="P141" s="193"/>
      <c r="Q141" s="193"/>
      <c r="R141" s="193"/>
      <c r="S141" s="193"/>
      <c r="T141" s="19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88" t="s">
        <v>136</v>
      </c>
      <c r="AU141" s="188" t="s">
        <v>82</v>
      </c>
      <c r="AV141" s="14" t="s">
        <v>82</v>
      </c>
      <c r="AW141" s="14" t="s">
        <v>33</v>
      </c>
      <c r="AX141" s="14" t="s">
        <v>72</v>
      </c>
      <c r="AY141" s="188" t="s">
        <v>125</v>
      </c>
    </row>
    <row r="142" spans="1:51" s="14" customFormat="1" ht="12">
      <c r="A142" s="14"/>
      <c r="B142" s="187"/>
      <c r="C142" s="14"/>
      <c r="D142" s="180" t="s">
        <v>136</v>
      </c>
      <c r="E142" s="188" t="s">
        <v>3</v>
      </c>
      <c r="F142" s="189" t="s">
        <v>175</v>
      </c>
      <c r="G142" s="14"/>
      <c r="H142" s="190">
        <v>0.77</v>
      </c>
      <c r="I142" s="191"/>
      <c r="J142" s="14"/>
      <c r="K142" s="14"/>
      <c r="L142" s="187"/>
      <c r="M142" s="192"/>
      <c r="N142" s="193"/>
      <c r="O142" s="193"/>
      <c r="P142" s="193"/>
      <c r="Q142" s="193"/>
      <c r="R142" s="193"/>
      <c r="S142" s="193"/>
      <c r="T142" s="19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88" t="s">
        <v>136</v>
      </c>
      <c r="AU142" s="188" t="s">
        <v>82</v>
      </c>
      <c r="AV142" s="14" t="s">
        <v>82</v>
      </c>
      <c r="AW142" s="14" t="s">
        <v>33</v>
      </c>
      <c r="AX142" s="14" t="s">
        <v>72</v>
      </c>
      <c r="AY142" s="188" t="s">
        <v>125</v>
      </c>
    </row>
    <row r="143" spans="1:51" s="14" customFormat="1" ht="12">
      <c r="A143" s="14"/>
      <c r="B143" s="187"/>
      <c r="C143" s="14"/>
      <c r="D143" s="180" t="s">
        <v>136</v>
      </c>
      <c r="E143" s="188" t="s">
        <v>3</v>
      </c>
      <c r="F143" s="189" t="s">
        <v>176</v>
      </c>
      <c r="G143" s="14"/>
      <c r="H143" s="190">
        <v>2.25</v>
      </c>
      <c r="I143" s="191"/>
      <c r="J143" s="14"/>
      <c r="K143" s="14"/>
      <c r="L143" s="187"/>
      <c r="M143" s="192"/>
      <c r="N143" s="193"/>
      <c r="O143" s="193"/>
      <c r="P143" s="193"/>
      <c r="Q143" s="193"/>
      <c r="R143" s="193"/>
      <c r="S143" s="193"/>
      <c r="T143" s="19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88" t="s">
        <v>136</v>
      </c>
      <c r="AU143" s="188" t="s">
        <v>82</v>
      </c>
      <c r="AV143" s="14" t="s">
        <v>82</v>
      </c>
      <c r="AW143" s="14" t="s">
        <v>33</v>
      </c>
      <c r="AX143" s="14" t="s">
        <v>72</v>
      </c>
      <c r="AY143" s="188" t="s">
        <v>125</v>
      </c>
    </row>
    <row r="144" spans="1:51" s="13" customFormat="1" ht="12">
      <c r="A144" s="13"/>
      <c r="B144" s="179"/>
      <c r="C144" s="13"/>
      <c r="D144" s="180" t="s">
        <v>136</v>
      </c>
      <c r="E144" s="181" t="s">
        <v>3</v>
      </c>
      <c r="F144" s="182" t="s">
        <v>177</v>
      </c>
      <c r="G144" s="13"/>
      <c r="H144" s="181" t="s">
        <v>3</v>
      </c>
      <c r="I144" s="183"/>
      <c r="J144" s="13"/>
      <c r="K144" s="13"/>
      <c r="L144" s="179"/>
      <c r="M144" s="184"/>
      <c r="N144" s="185"/>
      <c r="O144" s="185"/>
      <c r="P144" s="185"/>
      <c r="Q144" s="185"/>
      <c r="R144" s="185"/>
      <c r="S144" s="185"/>
      <c r="T144" s="18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1" t="s">
        <v>136</v>
      </c>
      <c r="AU144" s="181" t="s">
        <v>82</v>
      </c>
      <c r="AV144" s="13" t="s">
        <v>80</v>
      </c>
      <c r="AW144" s="13" t="s">
        <v>33</v>
      </c>
      <c r="AX144" s="13" t="s">
        <v>72</v>
      </c>
      <c r="AY144" s="181" t="s">
        <v>125</v>
      </c>
    </row>
    <row r="145" spans="1:51" s="14" customFormat="1" ht="12">
      <c r="A145" s="14"/>
      <c r="B145" s="187"/>
      <c r="C145" s="14"/>
      <c r="D145" s="180" t="s">
        <v>136</v>
      </c>
      <c r="E145" s="188" t="s">
        <v>3</v>
      </c>
      <c r="F145" s="189" t="s">
        <v>178</v>
      </c>
      <c r="G145" s="14"/>
      <c r="H145" s="190">
        <v>-2.85</v>
      </c>
      <c r="I145" s="191"/>
      <c r="J145" s="14"/>
      <c r="K145" s="14"/>
      <c r="L145" s="187"/>
      <c r="M145" s="192"/>
      <c r="N145" s="193"/>
      <c r="O145" s="193"/>
      <c r="P145" s="193"/>
      <c r="Q145" s="193"/>
      <c r="R145" s="193"/>
      <c r="S145" s="193"/>
      <c r="T145" s="19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88" t="s">
        <v>136</v>
      </c>
      <c r="AU145" s="188" t="s">
        <v>82</v>
      </c>
      <c r="AV145" s="14" t="s">
        <v>82</v>
      </c>
      <c r="AW145" s="14" t="s">
        <v>33</v>
      </c>
      <c r="AX145" s="14" t="s">
        <v>72</v>
      </c>
      <c r="AY145" s="188" t="s">
        <v>125</v>
      </c>
    </row>
    <row r="146" spans="1:51" s="15" customFormat="1" ht="12">
      <c r="A146" s="15"/>
      <c r="B146" s="195"/>
      <c r="C146" s="15"/>
      <c r="D146" s="180" t="s">
        <v>136</v>
      </c>
      <c r="E146" s="196" t="s">
        <v>3</v>
      </c>
      <c r="F146" s="197" t="s">
        <v>140</v>
      </c>
      <c r="G146" s="15"/>
      <c r="H146" s="198">
        <v>8.07</v>
      </c>
      <c r="I146" s="199"/>
      <c r="J146" s="15"/>
      <c r="K146" s="15"/>
      <c r="L146" s="195"/>
      <c r="M146" s="200"/>
      <c r="N146" s="201"/>
      <c r="O146" s="201"/>
      <c r="P146" s="201"/>
      <c r="Q146" s="201"/>
      <c r="R146" s="201"/>
      <c r="S146" s="201"/>
      <c r="T146" s="20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196" t="s">
        <v>136</v>
      </c>
      <c r="AU146" s="196" t="s">
        <v>82</v>
      </c>
      <c r="AV146" s="15" t="s">
        <v>132</v>
      </c>
      <c r="AW146" s="15" t="s">
        <v>33</v>
      </c>
      <c r="AX146" s="15" t="s">
        <v>80</v>
      </c>
      <c r="AY146" s="196" t="s">
        <v>125</v>
      </c>
    </row>
    <row r="147" spans="1:65" s="2" customFormat="1" ht="24.15" customHeight="1">
      <c r="A147" s="38"/>
      <c r="B147" s="160"/>
      <c r="C147" s="161" t="s">
        <v>190</v>
      </c>
      <c r="D147" s="161" t="s">
        <v>127</v>
      </c>
      <c r="E147" s="162" t="s">
        <v>191</v>
      </c>
      <c r="F147" s="163" t="s">
        <v>192</v>
      </c>
      <c r="G147" s="164" t="s">
        <v>193</v>
      </c>
      <c r="H147" s="165">
        <v>14.526</v>
      </c>
      <c r="I147" s="166"/>
      <c r="J147" s="167">
        <f>ROUND(I147*H147,2)</f>
        <v>0</v>
      </c>
      <c r="K147" s="163" t="s">
        <v>131</v>
      </c>
      <c r="L147" s="39"/>
      <c r="M147" s="168" t="s">
        <v>3</v>
      </c>
      <c r="N147" s="169" t="s">
        <v>43</v>
      </c>
      <c r="O147" s="72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72" t="s">
        <v>132</v>
      </c>
      <c r="AT147" s="172" t="s">
        <v>127</v>
      </c>
      <c r="AU147" s="172" t="s">
        <v>82</v>
      </c>
      <c r="AY147" s="19" t="s">
        <v>125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19" t="s">
        <v>80</v>
      </c>
      <c r="BK147" s="173">
        <f>ROUND(I147*H147,2)</f>
        <v>0</v>
      </c>
      <c r="BL147" s="19" t="s">
        <v>132</v>
      </c>
      <c r="BM147" s="172" t="s">
        <v>194</v>
      </c>
    </row>
    <row r="148" spans="1:47" s="2" customFormat="1" ht="12">
      <c r="A148" s="38"/>
      <c r="B148" s="39"/>
      <c r="C148" s="38"/>
      <c r="D148" s="174" t="s">
        <v>134</v>
      </c>
      <c r="E148" s="38"/>
      <c r="F148" s="175" t="s">
        <v>195</v>
      </c>
      <c r="G148" s="38"/>
      <c r="H148" s="38"/>
      <c r="I148" s="176"/>
      <c r="J148" s="38"/>
      <c r="K148" s="38"/>
      <c r="L148" s="39"/>
      <c r="M148" s="177"/>
      <c r="N148" s="178"/>
      <c r="O148" s="72"/>
      <c r="P148" s="72"/>
      <c r="Q148" s="72"/>
      <c r="R148" s="72"/>
      <c r="S148" s="72"/>
      <c r="T148" s="73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9" t="s">
        <v>134</v>
      </c>
      <c r="AU148" s="19" t="s">
        <v>82</v>
      </c>
    </row>
    <row r="149" spans="1:51" s="14" customFormat="1" ht="12">
      <c r="A149" s="14"/>
      <c r="B149" s="187"/>
      <c r="C149" s="14"/>
      <c r="D149" s="180" t="s">
        <v>136</v>
      </c>
      <c r="E149" s="188" t="s">
        <v>3</v>
      </c>
      <c r="F149" s="189" t="s">
        <v>196</v>
      </c>
      <c r="G149" s="14"/>
      <c r="H149" s="190">
        <v>14.526</v>
      </c>
      <c r="I149" s="191"/>
      <c r="J149" s="14"/>
      <c r="K149" s="14"/>
      <c r="L149" s="187"/>
      <c r="M149" s="192"/>
      <c r="N149" s="193"/>
      <c r="O149" s="193"/>
      <c r="P149" s="193"/>
      <c r="Q149" s="193"/>
      <c r="R149" s="193"/>
      <c r="S149" s="193"/>
      <c r="T149" s="19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88" t="s">
        <v>136</v>
      </c>
      <c r="AU149" s="188" t="s">
        <v>82</v>
      </c>
      <c r="AV149" s="14" t="s">
        <v>82</v>
      </c>
      <c r="AW149" s="14" t="s">
        <v>33</v>
      </c>
      <c r="AX149" s="14" t="s">
        <v>80</v>
      </c>
      <c r="AY149" s="188" t="s">
        <v>125</v>
      </c>
    </row>
    <row r="150" spans="1:65" s="2" customFormat="1" ht="24.15" customHeight="1">
      <c r="A150" s="38"/>
      <c r="B150" s="160"/>
      <c r="C150" s="161" t="s">
        <v>197</v>
      </c>
      <c r="D150" s="161" t="s">
        <v>127</v>
      </c>
      <c r="E150" s="162" t="s">
        <v>198</v>
      </c>
      <c r="F150" s="163" t="s">
        <v>199</v>
      </c>
      <c r="G150" s="164" t="s">
        <v>148</v>
      </c>
      <c r="H150" s="165">
        <v>8.07</v>
      </c>
      <c r="I150" s="166"/>
      <c r="J150" s="167">
        <f>ROUND(I150*H150,2)</f>
        <v>0</v>
      </c>
      <c r="K150" s="163" t="s">
        <v>131</v>
      </c>
      <c r="L150" s="39"/>
      <c r="M150" s="168" t="s">
        <v>3</v>
      </c>
      <c r="N150" s="169" t="s">
        <v>43</v>
      </c>
      <c r="O150" s="72"/>
      <c r="P150" s="170">
        <f>O150*H150</f>
        <v>0</v>
      </c>
      <c r="Q150" s="170">
        <v>0</v>
      </c>
      <c r="R150" s="170">
        <f>Q150*H150</f>
        <v>0</v>
      </c>
      <c r="S150" s="170">
        <v>0</v>
      </c>
      <c r="T150" s="171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72" t="s">
        <v>132</v>
      </c>
      <c r="AT150" s="172" t="s">
        <v>127</v>
      </c>
      <c r="AU150" s="172" t="s">
        <v>82</v>
      </c>
      <c r="AY150" s="19" t="s">
        <v>125</v>
      </c>
      <c r="BE150" s="173">
        <f>IF(N150="základní",J150,0)</f>
        <v>0</v>
      </c>
      <c r="BF150" s="173">
        <f>IF(N150="snížená",J150,0)</f>
        <v>0</v>
      </c>
      <c r="BG150" s="173">
        <f>IF(N150="zákl. přenesená",J150,0)</f>
        <v>0</v>
      </c>
      <c r="BH150" s="173">
        <f>IF(N150="sníž. přenesená",J150,0)</f>
        <v>0</v>
      </c>
      <c r="BI150" s="173">
        <f>IF(N150="nulová",J150,0)</f>
        <v>0</v>
      </c>
      <c r="BJ150" s="19" t="s">
        <v>80</v>
      </c>
      <c r="BK150" s="173">
        <f>ROUND(I150*H150,2)</f>
        <v>0</v>
      </c>
      <c r="BL150" s="19" t="s">
        <v>132</v>
      </c>
      <c r="BM150" s="172" t="s">
        <v>200</v>
      </c>
    </row>
    <row r="151" spans="1:47" s="2" customFormat="1" ht="12">
      <c r="A151" s="38"/>
      <c r="B151" s="39"/>
      <c r="C151" s="38"/>
      <c r="D151" s="174" t="s">
        <v>134</v>
      </c>
      <c r="E151" s="38"/>
      <c r="F151" s="175" t="s">
        <v>201</v>
      </c>
      <c r="G151" s="38"/>
      <c r="H151" s="38"/>
      <c r="I151" s="176"/>
      <c r="J151" s="38"/>
      <c r="K151" s="38"/>
      <c r="L151" s="39"/>
      <c r="M151" s="177"/>
      <c r="N151" s="178"/>
      <c r="O151" s="72"/>
      <c r="P151" s="72"/>
      <c r="Q151" s="72"/>
      <c r="R151" s="72"/>
      <c r="S151" s="72"/>
      <c r="T151" s="73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9" t="s">
        <v>134</v>
      </c>
      <c r="AU151" s="19" t="s">
        <v>82</v>
      </c>
    </row>
    <row r="152" spans="1:51" s="14" customFormat="1" ht="12">
      <c r="A152" s="14"/>
      <c r="B152" s="187"/>
      <c r="C152" s="14"/>
      <c r="D152" s="180" t="s">
        <v>136</v>
      </c>
      <c r="E152" s="188" t="s">
        <v>3</v>
      </c>
      <c r="F152" s="189" t="s">
        <v>202</v>
      </c>
      <c r="G152" s="14"/>
      <c r="H152" s="190">
        <v>8.07</v>
      </c>
      <c r="I152" s="191"/>
      <c r="J152" s="14"/>
      <c r="K152" s="14"/>
      <c r="L152" s="187"/>
      <c r="M152" s="192"/>
      <c r="N152" s="193"/>
      <c r="O152" s="193"/>
      <c r="P152" s="193"/>
      <c r="Q152" s="193"/>
      <c r="R152" s="193"/>
      <c r="S152" s="193"/>
      <c r="T152" s="19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88" t="s">
        <v>136</v>
      </c>
      <c r="AU152" s="188" t="s">
        <v>82</v>
      </c>
      <c r="AV152" s="14" t="s">
        <v>82</v>
      </c>
      <c r="AW152" s="14" t="s">
        <v>33</v>
      </c>
      <c r="AX152" s="14" t="s">
        <v>80</v>
      </c>
      <c r="AY152" s="188" t="s">
        <v>125</v>
      </c>
    </row>
    <row r="153" spans="1:65" s="2" customFormat="1" ht="24.15" customHeight="1">
      <c r="A153" s="38"/>
      <c r="B153" s="160"/>
      <c r="C153" s="161" t="s">
        <v>203</v>
      </c>
      <c r="D153" s="161" t="s">
        <v>127</v>
      </c>
      <c r="E153" s="162" t="s">
        <v>204</v>
      </c>
      <c r="F153" s="163" t="s">
        <v>205</v>
      </c>
      <c r="G153" s="164" t="s">
        <v>148</v>
      </c>
      <c r="H153" s="165">
        <v>2.85</v>
      </c>
      <c r="I153" s="166"/>
      <c r="J153" s="167">
        <f>ROUND(I153*H153,2)</f>
        <v>0</v>
      </c>
      <c r="K153" s="163" t="s">
        <v>131</v>
      </c>
      <c r="L153" s="39"/>
      <c r="M153" s="168" t="s">
        <v>3</v>
      </c>
      <c r="N153" s="169" t="s">
        <v>43</v>
      </c>
      <c r="O153" s="72"/>
      <c r="P153" s="170">
        <f>O153*H153</f>
        <v>0</v>
      </c>
      <c r="Q153" s="170">
        <v>0</v>
      </c>
      <c r="R153" s="170">
        <f>Q153*H153</f>
        <v>0</v>
      </c>
      <c r="S153" s="170">
        <v>0</v>
      </c>
      <c r="T153" s="17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72" t="s">
        <v>132</v>
      </c>
      <c r="AT153" s="172" t="s">
        <v>127</v>
      </c>
      <c r="AU153" s="172" t="s">
        <v>82</v>
      </c>
      <c r="AY153" s="19" t="s">
        <v>125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19" t="s">
        <v>80</v>
      </c>
      <c r="BK153" s="173">
        <f>ROUND(I153*H153,2)</f>
        <v>0</v>
      </c>
      <c r="BL153" s="19" t="s">
        <v>132</v>
      </c>
      <c r="BM153" s="172" t="s">
        <v>206</v>
      </c>
    </row>
    <row r="154" spans="1:47" s="2" customFormat="1" ht="12">
      <c r="A154" s="38"/>
      <c r="B154" s="39"/>
      <c r="C154" s="38"/>
      <c r="D154" s="174" t="s">
        <v>134</v>
      </c>
      <c r="E154" s="38"/>
      <c r="F154" s="175" t="s">
        <v>207</v>
      </c>
      <c r="G154" s="38"/>
      <c r="H154" s="38"/>
      <c r="I154" s="176"/>
      <c r="J154" s="38"/>
      <c r="K154" s="38"/>
      <c r="L154" s="39"/>
      <c r="M154" s="177"/>
      <c r="N154" s="178"/>
      <c r="O154" s="72"/>
      <c r="P154" s="72"/>
      <c r="Q154" s="72"/>
      <c r="R154" s="72"/>
      <c r="S154" s="72"/>
      <c r="T154" s="73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134</v>
      </c>
      <c r="AU154" s="19" t="s">
        <v>82</v>
      </c>
    </row>
    <row r="155" spans="1:51" s="13" customFormat="1" ht="12">
      <c r="A155" s="13"/>
      <c r="B155" s="179"/>
      <c r="C155" s="13"/>
      <c r="D155" s="180" t="s">
        <v>136</v>
      </c>
      <c r="E155" s="181" t="s">
        <v>3</v>
      </c>
      <c r="F155" s="182" t="s">
        <v>167</v>
      </c>
      <c r="G155" s="13"/>
      <c r="H155" s="181" t="s">
        <v>3</v>
      </c>
      <c r="I155" s="183"/>
      <c r="J155" s="13"/>
      <c r="K155" s="13"/>
      <c r="L155" s="179"/>
      <c r="M155" s="184"/>
      <c r="N155" s="185"/>
      <c r="O155" s="185"/>
      <c r="P155" s="185"/>
      <c r="Q155" s="185"/>
      <c r="R155" s="185"/>
      <c r="S155" s="185"/>
      <c r="T155" s="18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1" t="s">
        <v>136</v>
      </c>
      <c r="AU155" s="181" t="s">
        <v>82</v>
      </c>
      <c r="AV155" s="13" t="s">
        <v>80</v>
      </c>
      <c r="AW155" s="13" t="s">
        <v>33</v>
      </c>
      <c r="AX155" s="13" t="s">
        <v>72</v>
      </c>
      <c r="AY155" s="181" t="s">
        <v>125</v>
      </c>
    </row>
    <row r="156" spans="1:51" s="13" customFormat="1" ht="12">
      <c r="A156" s="13"/>
      <c r="B156" s="179"/>
      <c r="C156" s="13"/>
      <c r="D156" s="180" t="s">
        <v>136</v>
      </c>
      <c r="E156" s="181" t="s">
        <v>3</v>
      </c>
      <c r="F156" s="182" t="s">
        <v>208</v>
      </c>
      <c r="G156" s="13"/>
      <c r="H156" s="181" t="s">
        <v>3</v>
      </c>
      <c r="I156" s="183"/>
      <c r="J156" s="13"/>
      <c r="K156" s="13"/>
      <c r="L156" s="179"/>
      <c r="M156" s="184"/>
      <c r="N156" s="185"/>
      <c r="O156" s="185"/>
      <c r="P156" s="185"/>
      <c r="Q156" s="185"/>
      <c r="R156" s="185"/>
      <c r="S156" s="185"/>
      <c r="T156" s="18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1" t="s">
        <v>136</v>
      </c>
      <c r="AU156" s="181" t="s">
        <v>82</v>
      </c>
      <c r="AV156" s="13" t="s">
        <v>80</v>
      </c>
      <c r="AW156" s="13" t="s">
        <v>33</v>
      </c>
      <c r="AX156" s="13" t="s">
        <v>72</v>
      </c>
      <c r="AY156" s="181" t="s">
        <v>125</v>
      </c>
    </row>
    <row r="157" spans="1:51" s="14" customFormat="1" ht="12">
      <c r="A157" s="14"/>
      <c r="B157" s="187"/>
      <c r="C157" s="14"/>
      <c r="D157" s="180" t="s">
        <v>136</v>
      </c>
      <c r="E157" s="188" t="s">
        <v>3</v>
      </c>
      <c r="F157" s="189" t="s">
        <v>209</v>
      </c>
      <c r="G157" s="14"/>
      <c r="H157" s="190">
        <v>0.525</v>
      </c>
      <c r="I157" s="191"/>
      <c r="J157" s="14"/>
      <c r="K157" s="14"/>
      <c r="L157" s="187"/>
      <c r="M157" s="192"/>
      <c r="N157" s="193"/>
      <c r="O157" s="193"/>
      <c r="P157" s="193"/>
      <c r="Q157" s="193"/>
      <c r="R157" s="193"/>
      <c r="S157" s="193"/>
      <c r="T157" s="19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88" t="s">
        <v>136</v>
      </c>
      <c r="AU157" s="188" t="s">
        <v>82</v>
      </c>
      <c r="AV157" s="14" t="s">
        <v>82</v>
      </c>
      <c r="AW157" s="14" t="s">
        <v>33</v>
      </c>
      <c r="AX157" s="14" t="s">
        <v>72</v>
      </c>
      <c r="AY157" s="188" t="s">
        <v>125</v>
      </c>
    </row>
    <row r="158" spans="1:51" s="14" customFormat="1" ht="12">
      <c r="A158" s="14"/>
      <c r="B158" s="187"/>
      <c r="C158" s="14"/>
      <c r="D158" s="180" t="s">
        <v>136</v>
      </c>
      <c r="E158" s="188" t="s">
        <v>3</v>
      </c>
      <c r="F158" s="189" t="s">
        <v>209</v>
      </c>
      <c r="G158" s="14"/>
      <c r="H158" s="190">
        <v>0.525</v>
      </c>
      <c r="I158" s="191"/>
      <c r="J158" s="14"/>
      <c r="K158" s="14"/>
      <c r="L158" s="187"/>
      <c r="M158" s="192"/>
      <c r="N158" s="193"/>
      <c r="O158" s="193"/>
      <c r="P158" s="193"/>
      <c r="Q158" s="193"/>
      <c r="R158" s="193"/>
      <c r="S158" s="193"/>
      <c r="T158" s="19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88" t="s">
        <v>136</v>
      </c>
      <c r="AU158" s="188" t="s">
        <v>82</v>
      </c>
      <c r="AV158" s="14" t="s">
        <v>82</v>
      </c>
      <c r="AW158" s="14" t="s">
        <v>33</v>
      </c>
      <c r="AX158" s="14" t="s">
        <v>72</v>
      </c>
      <c r="AY158" s="188" t="s">
        <v>125</v>
      </c>
    </row>
    <row r="159" spans="1:51" s="13" customFormat="1" ht="12">
      <c r="A159" s="13"/>
      <c r="B159" s="179"/>
      <c r="C159" s="13"/>
      <c r="D159" s="180" t="s">
        <v>136</v>
      </c>
      <c r="E159" s="181" t="s">
        <v>3</v>
      </c>
      <c r="F159" s="182" t="s">
        <v>210</v>
      </c>
      <c r="G159" s="13"/>
      <c r="H159" s="181" t="s">
        <v>3</v>
      </c>
      <c r="I159" s="183"/>
      <c r="J159" s="13"/>
      <c r="K159" s="13"/>
      <c r="L159" s="179"/>
      <c r="M159" s="184"/>
      <c r="N159" s="185"/>
      <c r="O159" s="185"/>
      <c r="P159" s="185"/>
      <c r="Q159" s="185"/>
      <c r="R159" s="185"/>
      <c r="S159" s="185"/>
      <c r="T159" s="18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1" t="s">
        <v>136</v>
      </c>
      <c r="AU159" s="181" t="s">
        <v>82</v>
      </c>
      <c r="AV159" s="13" t="s">
        <v>80</v>
      </c>
      <c r="AW159" s="13" t="s">
        <v>33</v>
      </c>
      <c r="AX159" s="13" t="s">
        <v>72</v>
      </c>
      <c r="AY159" s="181" t="s">
        <v>125</v>
      </c>
    </row>
    <row r="160" spans="1:51" s="13" customFormat="1" ht="12">
      <c r="A160" s="13"/>
      <c r="B160" s="179"/>
      <c r="C160" s="13"/>
      <c r="D160" s="180" t="s">
        <v>136</v>
      </c>
      <c r="E160" s="181" t="s">
        <v>3</v>
      </c>
      <c r="F160" s="182" t="s">
        <v>211</v>
      </c>
      <c r="G160" s="13"/>
      <c r="H160" s="181" t="s">
        <v>3</v>
      </c>
      <c r="I160" s="183"/>
      <c r="J160" s="13"/>
      <c r="K160" s="13"/>
      <c r="L160" s="179"/>
      <c r="M160" s="184"/>
      <c r="N160" s="185"/>
      <c r="O160" s="185"/>
      <c r="P160" s="185"/>
      <c r="Q160" s="185"/>
      <c r="R160" s="185"/>
      <c r="S160" s="185"/>
      <c r="T160" s="18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1" t="s">
        <v>136</v>
      </c>
      <c r="AU160" s="181" t="s">
        <v>82</v>
      </c>
      <c r="AV160" s="13" t="s">
        <v>80</v>
      </c>
      <c r="AW160" s="13" t="s">
        <v>33</v>
      </c>
      <c r="AX160" s="13" t="s">
        <v>72</v>
      </c>
      <c r="AY160" s="181" t="s">
        <v>125</v>
      </c>
    </row>
    <row r="161" spans="1:51" s="14" customFormat="1" ht="12">
      <c r="A161" s="14"/>
      <c r="B161" s="187"/>
      <c r="C161" s="14"/>
      <c r="D161" s="180" t="s">
        <v>136</v>
      </c>
      <c r="E161" s="188" t="s">
        <v>3</v>
      </c>
      <c r="F161" s="189" t="s">
        <v>212</v>
      </c>
      <c r="G161" s="14"/>
      <c r="H161" s="190">
        <v>1.8</v>
      </c>
      <c r="I161" s="191"/>
      <c r="J161" s="14"/>
      <c r="K161" s="14"/>
      <c r="L161" s="187"/>
      <c r="M161" s="192"/>
      <c r="N161" s="193"/>
      <c r="O161" s="193"/>
      <c r="P161" s="193"/>
      <c r="Q161" s="193"/>
      <c r="R161" s="193"/>
      <c r="S161" s="193"/>
      <c r="T161" s="19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88" t="s">
        <v>136</v>
      </c>
      <c r="AU161" s="188" t="s">
        <v>82</v>
      </c>
      <c r="AV161" s="14" t="s">
        <v>82</v>
      </c>
      <c r="AW161" s="14" t="s">
        <v>33</v>
      </c>
      <c r="AX161" s="14" t="s">
        <v>72</v>
      </c>
      <c r="AY161" s="188" t="s">
        <v>125</v>
      </c>
    </row>
    <row r="162" spans="1:51" s="15" customFormat="1" ht="12">
      <c r="A162" s="15"/>
      <c r="B162" s="195"/>
      <c r="C162" s="15"/>
      <c r="D162" s="180" t="s">
        <v>136</v>
      </c>
      <c r="E162" s="196" t="s">
        <v>3</v>
      </c>
      <c r="F162" s="197" t="s">
        <v>140</v>
      </c>
      <c r="G162" s="15"/>
      <c r="H162" s="198">
        <v>2.85</v>
      </c>
      <c r="I162" s="199"/>
      <c r="J162" s="15"/>
      <c r="K162" s="15"/>
      <c r="L162" s="195"/>
      <c r="M162" s="200"/>
      <c r="N162" s="201"/>
      <c r="O162" s="201"/>
      <c r="P162" s="201"/>
      <c r="Q162" s="201"/>
      <c r="R162" s="201"/>
      <c r="S162" s="201"/>
      <c r="T162" s="20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196" t="s">
        <v>136</v>
      </c>
      <c r="AU162" s="196" t="s">
        <v>82</v>
      </c>
      <c r="AV162" s="15" t="s">
        <v>132</v>
      </c>
      <c r="AW162" s="15" t="s">
        <v>33</v>
      </c>
      <c r="AX162" s="15" t="s">
        <v>80</v>
      </c>
      <c r="AY162" s="196" t="s">
        <v>125</v>
      </c>
    </row>
    <row r="163" spans="1:65" s="2" customFormat="1" ht="37.8" customHeight="1">
      <c r="A163" s="38"/>
      <c r="B163" s="160"/>
      <c r="C163" s="161" t="s">
        <v>213</v>
      </c>
      <c r="D163" s="161" t="s">
        <v>127</v>
      </c>
      <c r="E163" s="162" t="s">
        <v>214</v>
      </c>
      <c r="F163" s="163" t="s">
        <v>215</v>
      </c>
      <c r="G163" s="164" t="s">
        <v>148</v>
      </c>
      <c r="H163" s="165">
        <v>1.2</v>
      </c>
      <c r="I163" s="166"/>
      <c r="J163" s="167">
        <f>ROUND(I163*H163,2)</f>
        <v>0</v>
      </c>
      <c r="K163" s="163" t="s">
        <v>3</v>
      </c>
      <c r="L163" s="39"/>
      <c r="M163" s="168" t="s">
        <v>3</v>
      </c>
      <c r="N163" s="169" t="s">
        <v>43</v>
      </c>
      <c r="O163" s="72"/>
      <c r="P163" s="170">
        <f>O163*H163</f>
        <v>0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72" t="s">
        <v>132</v>
      </c>
      <c r="AT163" s="172" t="s">
        <v>127</v>
      </c>
      <c r="AU163" s="172" t="s">
        <v>82</v>
      </c>
      <c r="AY163" s="19" t="s">
        <v>125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9" t="s">
        <v>80</v>
      </c>
      <c r="BK163" s="173">
        <f>ROUND(I163*H163,2)</f>
        <v>0</v>
      </c>
      <c r="BL163" s="19" t="s">
        <v>132</v>
      </c>
      <c r="BM163" s="172" t="s">
        <v>216</v>
      </c>
    </row>
    <row r="164" spans="1:51" s="13" customFormat="1" ht="12">
      <c r="A164" s="13"/>
      <c r="B164" s="179"/>
      <c r="C164" s="13"/>
      <c r="D164" s="180" t="s">
        <v>136</v>
      </c>
      <c r="E164" s="181" t="s">
        <v>3</v>
      </c>
      <c r="F164" s="182" t="s">
        <v>167</v>
      </c>
      <c r="G164" s="13"/>
      <c r="H164" s="181" t="s">
        <v>3</v>
      </c>
      <c r="I164" s="183"/>
      <c r="J164" s="13"/>
      <c r="K164" s="13"/>
      <c r="L164" s="179"/>
      <c r="M164" s="184"/>
      <c r="N164" s="185"/>
      <c r="O164" s="185"/>
      <c r="P164" s="185"/>
      <c r="Q164" s="185"/>
      <c r="R164" s="185"/>
      <c r="S164" s="185"/>
      <c r="T164" s="18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1" t="s">
        <v>136</v>
      </c>
      <c r="AU164" s="181" t="s">
        <v>82</v>
      </c>
      <c r="AV164" s="13" t="s">
        <v>80</v>
      </c>
      <c r="AW164" s="13" t="s">
        <v>33</v>
      </c>
      <c r="AX164" s="13" t="s">
        <v>72</v>
      </c>
      <c r="AY164" s="181" t="s">
        <v>125</v>
      </c>
    </row>
    <row r="165" spans="1:51" s="14" customFormat="1" ht="12">
      <c r="A165" s="14"/>
      <c r="B165" s="187"/>
      <c r="C165" s="14"/>
      <c r="D165" s="180" t="s">
        <v>136</v>
      </c>
      <c r="E165" s="188" t="s">
        <v>3</v>
      </c>
      <c r="F165" s="189" t="s">
        <v>217</v>
      </c>
      <c r="G165" s="14"/>
      <c r="H165" s="190">
        <v>0.6</v>
      </c>
      <c r="I165" s="191"/>
      <c r="J165" s="14"/>
      <c r="K165" s="14"/>
      <c r="L165" s="187"/>
      <c r="M165" s="192"/>
      <c r="N165" s="193"/>
      <c r="O165" s="193"/>
      <c r="P165" s="193"/>
      <c r="Q165" s="193"/>
      <c r="R165" s="193"/>
      <c r="S165" s="193"/>
      <c r="T165" s="19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88" t="s">
        <v>136</v>
      </c>
      <c r="AU165" s="188" t="s">
        <v>82</v>
      </c>
      <c r="AV165" s="14" t="s">
        <v>82</v>
      </c>
      <c r="AW165" s="14" t="s">
        <v>33</v>
      </c>
      <c r="AX165" s="14" t="s">
        <v>72</v>
      </c>
      <c r="AY165" s="188" t="s">
        <v>125</v>
      </c>
    </row>
    <row r="166" spans="1:51" s="14" customFormat="1" ht="12">
      <c r="A166" s="14"/>
      <c r="B166" s="187"/>
      <c r="C166" s="14"/>
      <c r="D166" s="180" t="s">
        <v>136</v>
      </c>
      <c r="E166" s="188" t="s">
        <v>3</v>
      </c>
      <c r="F166" s="189" t="s">
        <v>217</v>
      </c>
      <c r="G166" s="14"/>
      <c r="H166" s="190">
        <v>0.6</v>
      </c>
      <c r="I166" s="191"/>
      <c r="J166" s="14"/>
      <c r="K166" s="14"/>
      <c r="L166" s="187"/>
      <c r="M166" s="192"/>
      <c r="N166" s="193"/>
      <c r="O166" s="193"/>
      <c r="P166" s="193"/>
      <c r="Q166" s="193"/>
      <c r="R166" s="193"/>
      <c r="S166" s="193"/>
      <c r="T166" s="19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88" t="s">
        <v>136</v>
      </c>
      <c r="AU166" s="188" t="s">
        <v>82</v>
      </c>
      <c r="AV166" s="14" t="s">
        <v>82</v>
      </c>
      <c r="AW166" s="14" t="s">
        <v>33</v>
      </c>
      <c r="AX166" s="14" t="s">
        <v>72</v>
      </c>
      <c r="AY166" s="188" t="s">
        <v>125</v>
      </c>
    </row>
    <row r="167" spans="1:51" s="15" customFormat="1" ht="12">
      <c r="A167" s="15"/>
      <c r="B167" s="195"/>
      <c r="C167" s="15"/>
      <c r="D167" s="180" t="s">
        <v>136</v>
      </c>
      <c r="E167" s="196" t="s">
        <v>3</v>
      </c>
      <c r="F167" s="197" t="s">
        <v>140</v>
      </c>
      <c r="G167" s="15"/>
      <c r="H167" s="198">
        <v>1.2</v>
      </c>
      <c r="I167" s="199"/>
      <c r="J167" s="15"/>
      <c r="K167" s="15"/>
      <c r="L167" s="195"/>
      <c r="M167" s="200"/>
      <c r="N167" s="201"/>
      <c r="O167" s="201"/>
      <c r="P167" s="201"/>
      <c r="Q167" s="201"/>
      <c r="R167" s="201"/>
      <c r="S167" s="201"/>
      <c r="T167" s="202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196" t="s">
        <v>136</v>
      </c>
      <c r="AU167" s="196" t="s">
        <v>82</v>
      </c>
      <c r="AV167" s="15" t="s">
        <v>132</v>
      </c>
      <c r="AW167" s="15" t="s">
        <v>33</v>
      </c>
      <c r="AX167" s="15" t="s">
        <v>80</v>
      </c>
      <c r="AY167" s="196" t="s">
        <v>125</v>
      </c>
    </row>
    <row r="168" spans="1:65" s="2" customFormat="1" ht="16.5" customHeight="1">
      <c r="A168" s="38"/>
      <c r="B168" s="160"/>
      <c r="C168" s="203" t="s">
        <v>218</v>
      </c>
      <c r="D168" s="203" t="s">
        <v>219</v>
      </c>
      <c r="E168" s="204" t="s">
        <v>220</v>
      </c>
      <c r="F168" s="205" t="s">
        <v>221</v>
      </c>
      <c r="G168" s="206" t="s">
        <v>193</v>
      </c>
      <c r="H168" s="207">
        <v>2.16</v>
      </c>
      <c r="I168" s="208"/>
      <c r="J168" s="209">
        <f>ROUND(I168*H168,2)</f>
        <v>0</v>
      </c>
      <c r="K168" s="205" t="s">
        <v>131</v>
      </c>
      <c r="L168" s="210"/>
      <c r="M168" s="211" t="s">
        <v>3</v>
      </c>
      <c r="N168" s="212" t="s">
        <v>43</v>
      </c>
      <c r="O168" s="72"/>
      <c r="P168" s="170">
        <f>O168*H168</f>
        <v>0</v>
      </c>
      <c r="Q168" s="170">
        <v>1</v>
      </c>
      <c r="R168" s="170">
        <f>Q168*H168</f>
        <v>2.16</v>
      </c>
      <c r="S168" s="170">
        <v>0</v>
      </c>
      <c r="T168" s="17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72" t="s">
        <v>185</v>
      </c>
      <c r="AT168" s="172" t="s">
        <v>219</v>
      </c>
      <c r="AU168" s="172" t="s">
        <v>82</v>
      </c>
      <c r="AY168" s="19" t="s">
        <v>125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19" t="s">
        <v>80</v>
      </c>
      <c r="BK168" s="173">
        <f>ROUND(I168*H168,2)</f>
        <v>0</v>
      </c>
      <c r="BL168" s="19" t="s">
        <v>132</v>
      </c>
      <c r="BM168" s="172" t="s">
        <v>222</v>
      </c>
    </row>
    <row r="169" spans="1:51" s="14" customFormat="1" ht="12">
      <c r="A169" s="14"/>
      <c r="B169" s="187"/>
      <c r="C169" s="14"/>
      <c r="D169" s="180" t="s">
        <v>136</v>
      </c>
      <c r="E169" s="14"/>
      <c r="F169" s="189" t="s">
        <v>223</v>
      </c>
      <c r="G169" s="14"/>
      <c r="H169" s="190">
        <v>2.16</v>
      </c>
      <c r="I169" s="191"/>
      <c r="J169" s="14"/>
      <c r="K169" s="14"/>
      <c r="L169" s="187"/>
      <c r="M169" s="192"/>
      <c r="N169" s="193"/>
      <c r="O169" s="193"/>
      <c r="P169" s="193"/>
      <c r="Q169" s="193"/>
      <c r="R169" s="193"/>
      <c r="S169" s="193"/>
      <c r="T169" s="19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88" t="s">
        <v>136</v>
      </c>
      <c r="AU169" s="188" t="s">
        <v>82</v>
      </c>
      <c r="AV169" s="14" t="s">
        <v>82</v>
      </c>
      <c r="AW169" s="14" t="s">
        <v>4</v>
      </c>
      <c r="AX169" s="14" t="s">
        <v>80</v>
      </c>
      <c r="AY169" s="188" t="s">
        <v>125</v>
      </c>
    </row>
    <row r="170" spans="1:63" s="12" customFormat="1" ht="22.8" customHeight="1">
      <c r="A170" s="12"/>
      <c r="B170" s="147"/>
      <c r="C170" s="12"/>
      <c r="D170" s="148" t="s">
        <v>71</v>
      </c>
      <c r="E170" s="158" t="s">
        <v>145</v>
      </c>
      <c r="F170" s="158" t="s">
        <v>224</v>
      </c>
      <c r="G170" s="12"/>
      <c r="H170" s="12"/>
      <c r="I170" s="150"/>
      <c r="J170" s="159">
        <f>BK170</f>
        <v>0</v>
      </c>
      <c r="K170" s="12"/>
      <c r="L170" s="147"/>
      <c r="M170" s="152"/>
      <c r="N170" s="153"/>
      <c r="O170" s="153"/>
      <c r="P170" s="154">
        <f>SUM(P171:P177)</f>
        <v>0</v>
      </c>
      <c r="Q170" s="153"/>
      <c r="R170" s="154">
        <f>SUM(R171:R177)</f>
        <v>3.257</v>
      </c>
      <c r="S170" s="153"/>
      <c r="T170" s="155">
        <f>SUM(T171:T177)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48" t="s">
        <v>80</v>
      </c>
      <c r="AT170" s="156" t="s">
        <v>71</v>
      </c>
      <c r="AU170" s="156" t="s">
        <v>80</v>
      </c>
      <c r="AY170" s="148" t="s">
        <v>125</v>
      </c>
      <c r="BK170" s="157">
        <f>SUM(BK171:BK177)</f>
        <v>0</v>
      </c>
    </row>
    <row r="171" spans="1:65" s="2" customFormat="1" ht="16.5" customHeight="1">
      <c r="A171" s="38"/>
      <c r="B171" s="160"/>
      <c r="C171" s="161" t="s">
        <v>225</v>
      </c>
      <c r="D171" s="161" t="s">
        <v>127</v>
      </c>
      <c r="E171" s="162" t="s">
        <v>226</v>
      </c>
      <c r="F171" s="163" t="s">
        <v>227</v>
      </c>
      <c r="G171" s="164" t="s">
        <v>148</v>
      </c>
      <c r="H171" s="165">
        <v>2</v>
      </c>
      <c r="I171" s="166"/>
      <c r="J171" s="167">
        <f>ROUND(I171*H171,2)</f>
        <v>0</v>
      </c>
      <c r="K171" s="163" t="s">
        <v>3</v>
      </c>
      <c r="L171" s="39"/>
      <c r="M171" s="168" t="s">
        <v>3</v>
      </c>
      <c r="N171" s="169" t="s">
        <v>43</v>
      </c>
      <c r="O171" s="72"/>
      <c r="P171" s="170">
        <f>O171*H171</f>
        <v>0</v>
      </c>
      <c r="Q171" s="170">
        <v>1.6285</v>
      </c>
      <c r="R171" s="170">
        <f>Q171*H171</f>
        <v>3.257</v>
      </c>
      <c r="S171" s="170">
        <v>0</v>
      </c>
      <c r="T171" s="17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72" t="s">
        <v>132</v>
      </c>
      <c r="AT171" s="172" t="s">
        <v>127</v>
      </c>
      <c r="AU171" s="172" t="s">
        <v>82</v>
      </c>
      <c r="AY171" s="19" t="s">
        <v>125</v>
      </c>
      <c r="BE171" s="173">
        <f>IF(N171="základní",J171,0)</f>
        <v>0</v>
      </c>
      <c r="BF171" s="173">
        <f>IF(N171="snížená",J171,0)</f>
        <v>0</v>
      </c>
      <c r="BG171" s="173">
        <f>IF(N171="zákl. přenesená",J171,0)</f>
        <v>0</v>
      </c>
      <c r="BH171" s="173">
        <f>IF(N171="sníž. přenesená",J171,0)</f>
        <v>0</v>
      </c>
      <c r="BI171" s="173">
        <f>IF(N171="nulová",J171,0)</f>
        <v>0</v>
      </c>
      <c r="BJ171" s="19" t="s">
        <v>80</v>
      </c>
      <c r="BK171" s="173">
        <f>ROUND(I171*H171,2)</f>
        <v>0</v>
      </c>
      <c r="BL171" s="19" t="s">
        <v>132</v>
      </c>
      <c r="BM171" s="172" t="s">
        <v>228</v>
      </c>
    </row>
    <row r="172" spans="1:51" s="13" customFormat="1" ht="12">
      <c r="A172" s="13"/>
      <c r="B172" s="179"/>
      <c r="C172" s="13"/>
      <c r="D172" s="180" t="s">
        <v>136</v>
      </c>
      <c r="E172" s="181" t="s">
        <v>3</v>
      </c>
      <c r="F172" s="182" t="s">
        <v>229</v>
      </c>
      <c r="G172" s="13"/>
      <c r="H172" s="181" t="s">
        <v>3</v>
      </c>
      <c r="I172" s="183"/>
      <c r="J172" s="13"/>
      <c r="K172" s="13"/>
      <c r="L172" s="179"/>
      <c r="M172" s="184"/>
      <c r="N172" s="185"/>
      <c r="O172" s="185"/>
      <c r="P172" s="185"/>
      <c r="Q172" s="185"/>
      <c r="R172" s="185"/>
      <c r="S172" s="185"/>
      <c r="T172" s="18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1" t="s">
        <v>136</v>
      </c>
      <c r="AU172" s="181" t="s">
        <v>82</v>
      </c>
      <c r="AV172" s="13" t="s">
        <v>80</v>
      </c>
      <c r="AW172" s="13" t="s">
        <v>33</v>
      </c>
      <c r="AX172" s="13" t="s">
        <v>72</v>
      </c>
      <c r="AY172" s="181" t="s">
        <v>125</v>
      </c>
    </row>
    <row r="173" spans="1:51" s="13" customFormat="1" ht="12">
      <c r="A173" s="13"/>
      <c r="B173" s="179"/>
      <c r="C173" s="13"/>
      <c r="D173" s="180" t="s">
        <v>136</v>
      </c>
      <c r="E173" s="181" t="s">
        <v>3</v>
      </c>
      <c r="F173" s="182" t="s">
        <v>230</v>
      </c>
      <c r="G173" s="13"/>
      <c r="H173" s="181" t="s">
        <v>3</v>
      </c>
      <c r="I173" s="183"/>
      <c r="J173" s="13"/>
      <c r="K173" s="13"/>
      <c r="L173" s="179"/>
      <c r="M173" s="184"/>
      <c r="N173" s="185"/>
      <c r="O173" s="185"/>
      <c r="P173" s="185"/>
      <c r="Q173" s="185"/>
      <c r="R173" s="185"/>
      <c r="S173" s="185"/>
      <c r="T173" s="18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1" t="s">
        <v>136</v>
      </c>
      <c r="AU173" s="181" t="s">
        <v>82</v>
      </c>
      <c r="AV173" s="13" t="s">
        <v>80</v>
      </c>
      <c r="AW173" s="13" t="s">
        <v>33</v>
      </c>
      <c r="AX173" s="13" t="s">
        <v>72</v>
      </c>
      <c r="AY173" s="181" t="s">
        <v>125</v>
      </c>
    </row>
    <row r="174" spans="1:51" s="14" customFormat="1" ht="12">
      <c r="A174" s="14"/>
      <c r="B174" s="187"/>
      <c r="C174" s="14"/>
      <c r="D174" s="180" t="s">
        <v>136</v>
      </c>
      <c r="E174" s="188" t="s">
        <v>3</v>
      </c>
      <c r="F174" s="189" t="s">
        <v>80</v>
      </c>
      <c r="G174" s="14"/>
      <c r="H174" s="190">
        <v>1</v>
      </c>
      <c r="I174" s="191"/>
      <c r="J174" s="14"/>
      <c r="K174" s="14"/>
      <c r="L174" s="187"/>
      <c r="M174" s="192"/>
      <c r="N174" s="193"/>
      <c r="O174" s="193"/>
      <c r="P174" s="193"/>
      <c r="Q174" s="193"/>
      <c r="R174" s="193"/>
      <c r="S174" s="193"/>
      <c r="T174" s="19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188" t="s">
        <v>136</v>
      </c>
      <c r="AU174" s="188" t="s">
        <v>82</v>
      </c>
      <c r="AV174" s="14" t="s">
        <v>82</v>
      </c>
      <c r="AW174" s="14" t="s">
        <v>33</v>
      </c>
      <c r="AX174" s="14" t="s">
        <v>72</v>
      </c>
      <c r="AY174" s="188" t="s">
        <v>125</v>
      </c>
    </row>
    <row r="175" spans="1:51" s="13" customFormat="1" ht="12">
      <c r="A175" s="13"/>
      <c r="B175" s="179"/>
      <c r="C175" s="13"/>
      <c r="D175" s="180" t="s">
        <v>136</v>
      </c>
      <c r="E175" s="181" t="s">
        <v>3</v>
      </c>
      <c r="F175" s="182" t="s">
        <v>231</v>
      </c>
      <c r="G175" s="13"/>
      <c r="H175" s="181" t="s">
        <v>3</v>
      </c>
      <c r="I175" s="183"/>
      <c r="J175" s="13"/>
      <c r="K175" s="13"/>
      <c r="L175" s="179"/>
      <c r="M175" s="184"/>
      <c r="N175" s="185"/>
      <c r="O175" s="185"/>
      <c r="P175" s="185"/>
      <c r="Q175" s="185"/>
      <c r="R175" s="185"/>
      <c r="S175" s="185"/>
      <c r="T175" s="18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1" t="s">
        <v>136</v>
      </c>
      <c r="AU175" s="181" t="s">
        <v>82</v>
      </c>
      <c r="AV175" s="13" t="s">
        <v>80</v>
      </c>
      <c r="AW175" s="13" t="s">
        <v>33</v>
      </c>
      <c r="AX175" s="13" t="s">
        <v>72</v>
      </c>
      <c r="AY175" s="181" t="s">
        <v>125</v>
      </c>
    </row>
    <row r="176" spans="1:51" s="14" customFormat="1" ht="12">
      <c r="A176" s="14"/>
      <c r="B176" s="187"/>
      <c r="C176" s="14"/>
      <c r="D176" s="180" t="s">
        <v>136</v>
      </c>
      <c r="E176" s="188" t="s">
        <v>3</v>
      </c>
      <c r="F176" s="189" t="s">
        <v>80</v>
      </c>
      <c r="G176" s="14"/>
      <c r="H176" s="190">
        <v>1</v>
      </c>
      <c r="I176" s="191"/>
      <c r="J176" s="14"/>
      <c r="K176" s="14"/>
      <c r="L176" s="187"/>
      <c r="M176" s="192"/>
      <c r="N176" s="193"/>
      <c r="O176" s="193"/>
      <c r="P176" s="193"/>
      <c r="Q176" s="193"/>
      <c r="R176" s="193"/>
      <c r="S176" s="193"/>
      <c r="T176" s="19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88" t="s">
        <v>136</v>
      </c>
      <c r="AU176" s="188" t="s">
        <v>82</v>
      </c>
      <c r="AV176" s="14" t="s">
        <v>82</v>
      </c>
      <c r="AW176" s="14" t="s">
        <v>33</v>
      </c>
      <c r="AX176" s="14" t="s">
        <v>72</v>
      </c>
      <c r="AY176" s="188" t="s">
        <v>125</v>
      </c>
    </row>
    <row r="177" spans="1:51" s="15" customFormat="1" ht="12">
      <c r="A177" s="15"/>
      <c r="B177" s="195"/>
      <c r="C177" s="15"/>
      <c r="D177" s="180" t="s">
        <v>136</v>
      </c>
      <c r="E177" s="196" t="s">
        <v>3</v>
      </c>
      <c r="F177" s="197" t="s">
        <v>140</v>
      </c>
      <c r="G177" s="15"/>
      <c r="H177" s="198">
        <v>2</v>
      </c>
      <c r="I177" s="199"/>
      <c r="J177" s="15"/>
      <c r="K177" s="15"/>
      <c r="L177" s="195"/>
      <c r="M177" s="200"/>
      <c r="N177" s="201"/>
      <c r="O177" s="201"/>
      <c r="P177" s="201"/>
      <c r="Q177" s="201"/>
      <c r="R177" s="201"/>
      <c r="S177" s="201"/>
      <c r="T177" s="202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196" t="s">
        <v>136</v>
      </c>
      <c r="AU177" s="196" t="s">
        <v>82</v>
      </c>
      <c r="AV177" s="15" t="s">
        <v>132</v>
      </c>
      <c r="AW177" s="15" t="s">
        <v>33</v>
      </c>
      <c r="AX177" s="15" t="s">
        <v>80</v>
      </c>
      <c r="AY177" s="196" t="s">
        <v>125</v>
      </c>
    </row>
    <row r="178" spans="1:63" s="12" customFormat="1" ht="22.8" customHeight="1">
      <c r="A178" s="12"/>
      <c r="B178" s="147"/>
      <c r="C178" s="12"/>
      <c r="D178" s="148" t="s">
        <v>71</v>
      </c>
      <c r="E178" s="158" t="s">
        <v>169</v>
      </c>
      <c r="F178" s="158" t="s">
        <v>232</v>
      </c>
      <c r="G178" s="12"/>
      <c r="H178" s="12"/>
      <c r="I178" s="150"/>
      <c r="J178" s="159">
        <f>BK178</f>
        <v>0</v>
      </c>
      <c r="K178" s="12"/>
      <c r="L178" s="147"/>
      <c r="M178" s="152"/>
      <c r="N178" s="153"/>
      <c r="O178" s="153"/>
      <c r="P178" s="154">
        <f>SUM(P179:P251)</f>
        <v>0</v>
      </c>
      <c r="Q178" s="153"/>
      <c r="R178" s="154">
        <f>SUM(R179:R251)</f>
        <v>24.784305010000004</v>
      </c>
      <c r="S178" s="153"/>
      <c r="T178" s="155">
        <f>SUM(T179:T251)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48" t="s">
        <v>80</v>
      </c>
      <c r="AT178" s="156" t="s">
        <v>71</v>
      </c>
      <c r="AU178" s="156" t="s">
        <v>80</v>
      </c>
      <c r="AY178" s="148" t="s">
        <v>125</v>
      </c>
      <c r="BK178" s="157">
        <f>SUM(BK179:BK251)</f>
        <v>0</v>
      </c>
    </row>
    <row r="179" spans="1:65" s="2" customFormat="1" ht="21.75" customHeight="1">
      <c r="A179" s="38"/>
      <c r="B179" s="160"/>
      <c r="C179" s="161" t="s">
        <v>9</v>
      </c>
      <c r="D179" s="161" t="s">
        <v>127</v>
      </c>
      <c r="E179" s="162" t="s">
        <v>233</v>
      </c>
      <c r="F179" s="163" t="s">
        <v>234</v>
      </c>
      <c r="G179" s="164" t="s">
        <v>130</v>
      </c>
      <c r="H179" s="165">
        <v>46.8</v>
      </c>
      <c r="I179" s="166"/>
      <c r="J179" s="167">
        <f>ROUND(I179*H179,2)</f>
        <v>0</v>
      </c>
      <c r="K179" s="163" t="s">
        <v>131</v>
      </c>
      <c r="L179" s="39"/>
      <c r="M179" s="168" t="s">
        <v>3</v>
      </c>
      <c r="N179" s="169" t="s">
        <v>43</v>
      </c>
      <c r="O179" s="72"/>
      <c r="P179" s="170">
        <f>O179*H179</f>
        <v>0</v>
      </c>
      <c r="Q179" s="170">
        <v>0.0065</v>
      </c>
      <c r="R179" s="170">
        <f>Q179*H179</f>
        <v>0.30419999999999997</v>
      </c>
      <c r="S179" s="170">
        <v>0</v>
      </c>
      <c r="T179" s="17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2" t="s">
        <v>132</v>
      </c>
      <c r="AT179" s="172" t="s">
        <v>127</v>
      </c>
      <c r="AU179" s="172" t="s">
        <v>82</v>
      </c>
      <c r="AY179" s="19" t="s">
        <v>125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19" t="s">
        <v>80</v>
      </c>
      <c r="BK179" s="173">
        <f>ROUND(I179*H179,2)</f>
        <v>0</v>
      </c>
      <c r="BL179" s="19" t="s">
        <v>132</v>
      </c>
      <c r="BM179" s="172" t="s">
        <v>235</v>
      </c>
    </row>
    <row r="180" spans="1:47" s="2" customFormat="1" ht="12">
      <c r="A180" s="38"/>
      <c r="B180" s="39"/>
      <c r="C180" s="38"/>
      <c r="D180" s="174" t="s">
        <v>134</v>
      </c>
      <c r="E180" s="38"/>
      <c r="F180" s="175" t="s">
        <v>236</v>
      </c>
      <c r="G180" s="38"/>
      <c r="H180" s="38"/>
      <c r="I180" s="176"/>
      <c r="J180" s="38"/>
      <c r="K180" s="38"/>
      <c r="L180" s="39"/>
      <c r="M180" s="177"/>
      <c r="N180" s="178"/>
      <c r="O180" s="72"/>
      <c r="P180" s="72"/>
      <c r="Q180" s="72"/>
      <c r="R180" s="72"/>
      <c r="S180" s="72"/>
      <c r="T180" s="73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134</v>
      </c>
      <c r="AU180" s="19" t="s">
        <v>82</v>
      </c>
    </row>
    <row r="181" spans="1:51" s="13" customFormat="1" ht="12">
      <c r="A181" s="13"/>
      <c r="B181" s="179"/>
      <c r="C181" s="13"/>
      <c r="D181" s="180" t="s">
        <v>136</v>
      </c>
      <c r="E181" s="181" t="s">
        <v>3</v>
      </c>
      <c r="F181" s="182" t="s">
        <v>237</v>
      </c>
      <c r="G181" s="13"/>
      <c r="H181" s="181" t="s">
        <v>3</v>
      </c>
      <c r="I181" s="183"/>
      <c r="J181" s="13"/>
      <c r="K181" s="13"/>
      <c r="L181" s="179"/>
      <c r="M181" s="184"/>
      <c r="N181" s="185"/>
      <c r="O181" s="185"/>
      <c r="P181" s="185"/>
      <c r="Q181" s="185"/>
      <c r="R181" s="185"/>
      <c r="S181" s="185"/>
      <c r="T181" s="18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1" t="s">
        <v>136</v>
      </c>
      <c r="AU181" s="181" t="s">
        <v>82</v>
      </c>
      <c r="AV181" s="13" t="s">
        <v>80</v>
      </c>
      <c r="AW181" s="13" t="s">
        <v>33</v>
      </c>
      <c r="AX181" s="13" t="s">
        <v>72</v>
      </c>
      <c r="AY181" s="181" t="s">
        <v>125</v>
      </c>
    </row>
    <row r="182" spans="1:51" s="14" customFormat="1" ht="12">
      <c r="A182" s="14"/>
      <c r="B182" s="187"/>
      <c r="C182" s="14"/>
      <c r="D182" s="180" t="s">
        <v>136</v>
      </c>
      <c r="E182" s="188" t="s">
        <v>3</v>
      </c>
      <c r="F182" s="189" t="s">
        <v>238</v>
      </c>
      <c r="G182" s="14"/>
      <c r="H182" s="190">
        <v>46.8</v>
      </c>
      <c r="I182" s="191"/>
      <c r="J182" s="14"/>
      <c r="K182" s="14"/>
      <c r="L182" s="187"/>
      <c r="M182" s="192"/>
      <c r="N182" s="193"/>
      <c r="O182" s="193"/>
      <c r="P182" s="193"/>
      <c r="Q182" s="193"/>
      <c r="R182" s="193"/>
      <c r="S182" s="193"/>
      <c r="T182" s="19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188" t="s">
        <v>136</v>
      </c>
      <c r="AU182" s="188" t="s">
        <v>82</v>
      </c>
      <c r="AV182" s="14" t="s">
        <v>82</v>
      </c>
      <c r="AW182" s="14" t="s">
        <v>33</v>
      </c>
      <c r="AX182" s="14" t="s">
        <v>80</v>
      </c>
      <c r="AY182" s="188" t="s">
        <v>125</v>
      </c>
    </row>
    <row r="183" spans="1:65" s="2" customFormat="1" ht="24.15" customHeight="1">
      <c r="A183" s="38"/>
      <c r="B183" s="160"/>
      <c r="C183" s="161" t="s">
        <v>239</v>
      </c>
      <c r="D183" s="161" t="s">
        <v>127</v>
      </c>
      <c r="E183" s="162" t="s">
        <v>240</v>
      </c>
      <c r="F183" s="163" t="s">
        <v>241</v>
      </c>
      <c r="G183" s="164" t="s">
        <v>130</v>
      </c>
      <c r="H183" s="165">
        <v>46.8</v>
      </c>
      <c r="I183" s="166"/>
      <c r="J183" s="167">
        <f>ROUND(I183*H183,2)</f>
        <v>0</v>
      </c>
      <c r="K183" s="163" t="s">
        <v>131</v>
      </c>
      <c r="L183" s="39"/>
      <c r="M183" s="168" t="s">
        <v>3</v>
      </c>
      <c r="N183" s="169" t="s">
        <v>43</v>
      </c>
      <c r="O183" s="72"/>
      <c r="P183" s="170">
        <f>O183*H183</f>
        <v>0</v>
      </c>
      <c r="Q183" s="170">
        <v>0.0147</v>
      </c>
      <c r="R183" s="170">
        <f>Q183*H183</f>
        <v>0.6879599999999999</v>
      </c>
      <c r="S183" s="170">
        <v>0</v>
      </c>
      <c r="T183" s="17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72" t="s">
        <v>132</v>
      </c>
      <c r="AT183" s="172" t="s">
        <v>127</v>
      </c>
      <c r="AU183" s="172" t="s">
        <v>82</v>
      </c>
      <c r="AY183" s="19" t="s">
        <v>125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19" t="s">
        <v>80</v>
      </c>
      <c r="BK183" s="173">
        <f>ROUND(I183*H183,2)</f>
        <v>0</v>
      </c>
      <c r="BL183" s="19" t="s">
        <v>132</v>
      </c>
      <c r="BM183" s="172" t="s">
        <v>242</v>
      </c>
    </row>
    <row r="184" spans="1:47" s="2" customFormat="1" ht="12">
      <c r="A184" s="38"/>
      <c r="B184" s="39"/>
      <c r="C184" s="38"/>
      <c r="D184" s="174" t="s">
        <v>134</v>
      </c>
      <c r="E184" s="38"/>
      <c r="F184" s="175" t="s">
        <v>243</v>
      </c>
      <c r="G184" s="38"/>
      <c r="H184" s="38"/>
      <c r="I184" s="176"/>
      <c r="J184" s="38"/>
      <c r="K184" s="38"/>
      <c r="L184" s="39"/>
      <c r="M184" s="177"/>
      <c r="N184" s="178"/>
      <c r="O184" s="72"/>
      <c r="P184" s="72"/>
      <c r="Q184" s="72"/>
      <c r="R184" s="72"/>
      <c r="S184" s="72"/>
      <c r="T184" s="73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9" t="s">
        <v>134</v>
      </c>
      <c r="AU184" s="19" t="s">
        <v>82</v>
      </c>
    </row>
    <row r="185" spans="1:51" s="13" customFormat="1" ht="12">
      <c r="A185" s="13"/>
      <c r="B185" s="179"/>
      <c r="C185" s="13"/>
      <c r="D185" s="180" t="s">
        <v>136</v>
      </c>
      <c r="E185" s="181" t="s">
        <v>3</v>
      </c>
      <c r="F185" s="182" t="s">
        <v>237</v>
      </c>
      <c r="G185" s="13"/>
      <c r="H185" s="181" t="s">
        <v>3</v>
      </c>
      <c r="I185" s="183"/>
      <c r="J185" s="13"/>
      <c r="K185" s="13"/>
      <c r="L185" s="179"/>
      <c r="M185" s="184"/>
      <c r="N185" s="185"/>
      <c r="O185" s="185"/>
      <c r="P185" s="185"/>
      <c r="Q185" s="185"/>
      <c r="R185" s="185"/>
      <c r="S185" s="185"/>
      <c r="T185" s="18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1" t="s">
        <v>136</v>
      </c>
      <c r="AU185" s="181" t="s">
        <v>82</v>
      </c>
      <c r="AV185" s="13" t="s">
        <v>80</v>
      </c>
      <c r="AW185" s="13" t="s">
        <v>33</v>
      </c>
      <c r="AX185" s="13" t="s">
        <v>72</v>
      </c>
      <c r="AY185" s="181" t="s">
        <v>125</v>
      </c>
    </row>
    <row r="186" spans="1:51" s="14" customFormat="1" ht="12">
      <c r="A186" s="14"/>
      <c r="B186" s="187"/>
      <c r="C186" s="14"/>
      <c r="D186" s="180" t="s">
        <v>136</v>
      </c>
      <c r="E186" s="188" t="s">
        <v>3</v>
      </c>
      <c r="F186" s="189" t="s">
        <v>238</v>
      </c>
      <c r="G186" s="14"/>
      <c r="H186" s="190">
        <v>46.8</v>
      </c>
      <c r="I186" s="191"/>
      <c r="J186" s="14"/>
      <c r="K186" s="14"/>
      <c r="L186" s="187"/>
      <c r="M186" s="192"/>
      <c r="N186" s="193"/>
      <c r="O186" s="193"/>
      <c r="P186" s="193"/>
      <c r="Q186" s="193"/>
      <c r="R186" s="193"/>
      <c r="S186" s="193"/>
      <c r="T186" s="19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188" t="s">
        <v>136</v>
      </c>
      <c r="AU186" s="188" t="s">
        <v>82</v>
      </c>
      <c r="AV186" s="14" t="s">
        <v>82</v>
      </c>
      <c r="AW186" s="14" t="s">
        <v>33</v>
      </c>
      <c r="AX186" s="14" t="s">
        <v>80</v>
      </c>
      <c r="AY186" s="188" t="s">
        <v>125</v>
      </c>
    </row>
    <row r="187" spans="1:65" s="2" customFormat="1" ht="21.75" customHeight="1">
      <c r="A187" s="38"/>
      <c r="B187" s="160"/>
      <c r="C187" s="161" t="s">
        <v>244</v>
      </c>
      <c r="D187" s="161" t="s">
        <v>127</v>
      </c>
      <c r="E187" s="162" t="s">
        <v>245</v>
      </c>
      <c r="F187" s="163" t="s">
        <v>246</v>
      </c>
      <c r="G187" s="164" t="s">
        <v>130</v>
      </c>
      <c r="H187" s="165">
        <v>32</v>
      </c>
      <c r="I187" s="166"/>
      <c r="J187" s="167">
        <f>ROUND(I187*H187,2)</f>
        <v>0</v>
      </c>
      <c r="K187" s="163" t="s">
        <v>131</v>
      </c>
      <c r="L187" s="39"/>
      <c r="M187" s="168" t="s">
        <v>3</v>
      </c>
      <c r="N187" s="169" t="s">
        <v>43</v>
      </c>
      <c r="O187" s="72"/>
      <c r="P187" s="170">
        <f>O187*H187</f>
        <v>0</v>
      </c>
      <c r="Q187" s="170">
        <v>0.0065</v>
      </c>
      <c r="R187" s="170">
        <f>Q187*H187</f>
        <v>0.208</v>
      </c>
      <c r="S187" s="170">
        <v>0</v>
      </c>
      <c r="T187" s="17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72" t="s">
        <v>132</v>
      </c>
      <c r="AT187" s="172" t="s">
        <v>127</v>
      </c>
      <c r="AU187" s="172" t="s">
        <v>82</v>
      </c>
      <c r="AY187" s="19" t="s">
        <v>125</v>
      </c>
      <c r="BE187" s="173">
        <f>IF(N187="základní",J187,0)</f>
        <v>0</v>
      </c>
      <c r="BF187" s="173">
        <f>IF(N187="snížená",J187,0)</f>
        <v>0</v>
      </c>
      <c r="BG187" s="173">
        <f>IF(N187="zákl. přenesená",J187,0)</f>
        <v>0</v>
      </c>
      <c r="BH187" s="173">
        <f>IF(N187="sníž. přenesená",J187,0)</f>
        <v>0</v>
      </c>
      <c r="BI187" s="173">
        <f>IF(N187="nulová",J187,0)</f>
        <v>0</v>
      </c>
      <c r="BJ187" s="19" t="s">
        <v>80</v>
      </c>
      <c r="BK187" s="173">
        <f>ROUND(I187*H187,2)</f>
        <v>0</v>
      </c>
      <c r="BL187" s="19" t="s">
        <v>132</v>
      </c>
      <c r="BM187" s="172" t="s">
        <v>247</v>
      </c>
    </row>
    <row r="188" spans="1:47" s="2" customFormat="1" ht="12">
      <c r="A188" s="38"/>
      <c r="B188" s="39"/>
      <c r="C188" s="38"/>
      <c r="D188" s="174" t="s">
        <v>134</v>
      </c>
      <c r="E188" s="38"/>
      <c r="F188" s="175" t="s">
        <v>248</v>
      </c>
      <c r="G188" s="38"/>
      <c r="H188" s="38"/>
      <c r="I188" s="176"/>
      <c r="J188" s="38"/>
      <c r="K188" s="38"/>
      <c r="L188" s="39"/>
      <c r="M188" s="177"/>
      <c r="N188" s="178"/>
      <c r="O188" s="72"/>
      <c r="P188" s="72"/>
      <c r="Q188" s="72"/>
      <c r="R188" s="72"/>
      <c r="S188" s="72"/>
      <c r="T188" s="73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9" t="s">
        <v>134</v>
      </c>
      <c r="AU188" s="19" t="s">
        <v>82</v>
      </c>
    </row>
    <row r="189" spans="1:51" s="13" customFormat="1" ht="12">
      <c r="A189" s="13"/>
      <c r="B189" s="179"/>
      <c r="C189" s="13"/>
      <c r="D189" s="180" t="s">
        <v>136</v>
      </c>
      <c r="E189" s="181" t="s">
        <v>3</v>
      </c>
      <c r="F189" s="182" t="s">
        <v>249</v>
      </c>
      <c r="G189" s="13"/>
      <c r="H189" s="181" t="s">
        <v>3</v>
      </c>
      <c r="I189" s="183"/>
      <c r="J189" s="13"/>
      <c r="K189" s="13"/>
      <c r="L189" s="179"/>
      <c r="M189" s="184"/>
      <c r="N189" s="185"/>
      <c r="O189" s="185"/>
      <c r="P189" s="185"/>
      <c r="Q189" s="185"/>
      <c r="R189" s="185"/>
      <c r="S189" s="185"/>
      <c r="T189" s="18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1" t="s">
        <v>136</v>
      </c>
      <c r="AU189" s="181" t="s">
        <v>82</v>
      </c>
      <c r="AV189" s="13" t="s">
        <v>80</v>
      </c>
      <c r="AW189" s="13" t="s">
        <v>33</v>
      </c>
      <c r="AX189" s="13" t="s">
        <v>72</v>
      </c>
      <c r="AY189" s="181" t="s">
        <v>125</v>
      </c>
    </row>
    <row r="190" spans="1:51" s="14" customFormat="1" ht="12">
      <c r="A190" s="14"/>
      <c r="B190" s="187"/>
      <c r="C190" s="14"/>
      <c r="D190" s="180" t="s">
        <v>136</v>
      </c>
      <c r="E190" s="188" t="s">
        <v>3</v>
      </c>
      <c r="F190" s="189" t="s">
        <v>250</v>
      </c>
      <c r="G190" s="14"/>
      <c r="H190" s="190">
        <v>18</v>
      </c>
      <c r="I190" s="191"/>
      <c r="J190" s="14"/>
      <c r="K190" s="14"/>
      <c r="L190" s="187"/>
      <c r="M190" s="192"/>
      <c r="N190" s="193"/>
      <c r="O190" s="193"/>
      <c r="P190" s="193"/>
      <c r="Q190" s="193"/>
      <c r="R190" s="193"/>
      <c r="S190" s="193"/>
      <c r="T190" s="19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188" t="s">
        <v>136</v>
      </c>
      <c r="AU190" s="188" t="s">
        <v>82</v>
      </c>
      <c r="AV190" s="14" t="s">
        <v>82</v>
      </c>
      <c r="AW190" s="14" t="s">
        <v>33</v>
      </c>
      <c r="AX190" s="14" t="s">
        <v>72</v>
      </c>
      <c r="AY190" s="188" t="s">
        <v>125</v>
      </c>
    </row>
    <row r="191" spans="1:51" s="14" customFormat="1" ht="12">
      <c r="A191" s="14"/>
      <c r="B191" s="187"/>
      <c r="C191" s="14"/>
      <c r="D191" s="180" t="s">
        <v>136</v>
      </c>
      <c r="E191" s="188" t="s">
        <v>3</v>
      </c>
      <c r="F191" s="189" t="s">
        <v>225</v>
      </c>
      <c r="G191" s="14"/>
      <c r="H191" s="190">
        <v>14</v>
      </c>
      <c r="I191" s="191"/>
      <c r="J191" s="14"/>
      <c r="K191" s="14"/>
      <c r="L191" s="187"/>
      <c r="M191" s="192"/>
      <c r="N191" s="193"/>
      <c r="O191" s="193"/>
      <c r="P191" s="193"/>
      <c r="Q191" s="193"/>
      <c r="R191" s="193"/>
      <c r="S191" s="193"/>
      <c r="T191" s="19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88" t="s">
        <v>136</v>
      </c>
      <c r="AU191" s="188" t="s">
        <v>82</v>
      </c>
      <c r="AV191" s="14" t="s">
        <v>82</v>
      </c>
      <c r="AW191" s="14" t="s">
        <v>33</v>
      </c>
      <c r="AX191" s="14" t="s">
        <v>72</v>
      </c>
      <c r="AY191" s="188" t="s">
        <v>125</v>
      </c>
    </row>
    <row r="192" spans="1:51" s="15" customFormat="1" ht="12">
      <c r="A192" s="15"/>
      <c r="B192" s="195"/>
      <c r="C192" s="15"/>
      <c r="D192" s="180" t="s">
        <v>136</v>
      </c>
      <c r="E192" s="196" t="s">
        <v>3</v>
      </c>
      <c r="F192" s="197" t="s">
        <v>140</v>
      </c>
      <c r="G192" s="15"/>
      <c r="H192" s="198">
        <v>32</v>
      </c>
      <c r="I192" s="199"/>
      <c r="J192" s="15"/>
      <c r="K192" s="15"/>
      <c r="L192" s="195"/>
      <c r="M192" s="200"/>
      <c r="N192" s="201"/>
      <c r="O192" s="201"/>
      <c r="P192" s="201"/>
      <c r="Q192" s="201"/>
      <c r="R192" s="201"/>
      <c r="S192" s="201"/>
      <c r="T192" s="20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196" t="s">
        <v>136</v>
      </c>
      <c r="AU192" s="196" t="s">
        <v>82</v>
      </c>
      <c r="AV192" s="15" t="s">
        <v>132</v>
      </c>
      <c r="AW192" s="15" t="s">
        <v>33</v>
      </c>
      <c r="AX192" s="15" t="s">
        <v>80</v>
      </c>
      <c r="AY192" s="196" t="s">
        <v>125</v>
      </c>
    </row>
    <row r="193" spans="1:65" s="2" customFormat="1" ht="16.5" customHeight="1">
      <c r="A193" s="38"/>
      <c r="B193" s="160"/>
      <c r="C193" s="161" t="s">
        <v>250</v>
      </c>
      <c r="D193" s="161" t="s">
        <v>127</v>
      </c>
      <c r="E193" s="162" t="s">
        <v>251</v>
      </c>
      <c r="F193" s="163" t="s">
        <v>252</v>
      </c>
      <c r="G193" s="164" t="s">
        <v>130</v>
      </c>
      <c r="H193" s="165">
        <v>32</v>
      </c>
      <c r="I193" s="166"/>
      <c r="J193" s="167">
        <f>ROUND(I193*H193,2)</f>
        <v>0</v>
      </c>
      <c r="K193" s="163" t="s">
        <v>131</v>
      </c>
      <c r="L193" s="39"/>
      <c r="M193" s="168" t="s">
        <v>3</v>
      </c>
      <c r="N193" s="169" t="s">
        <v>43</v>
      </c>
      <c r="O193" s="72"/>
      <c r="P193" s="170">
        <f>O193*H193</f>
        <v>0</v>
      </c>
      <c r="Q193" s="170">
        <v>0.021</v>
      </c>
      <c r="R193" s="170">
        <f>Q193*H193</f>
        <v>0.672</v>
      </c>
      <c r="S193" s="170">
        <v>0</v>
      </c>
      <c r="T193" s="17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72" t="s">
        <v>132</v>
      </c>
      <c r="AT193" s="172" t="s">
        <v>127</v>
      </c>
      <c r="AU193" s="172" t="s">
        <v>82</v>
      </c>
      <c r="AY193" s="19" t="s">
        <v>125</v>
      </c>
      <c r="BE193" s="173">
        <f>IF(N193="základní",J193,0)</f>
        <v>0</v>
      </c>
      <c r="BF193" s="173">
        <f>IF(N193="snížená",J193,0)</f>
        <v>0</v>
      </c>
      <c r="BG193" s="173">
        <f>IF(N193="zákl. přenesená",J193,0)</f>
        <v>0</v>
      </c>
      <c r="BH193" s="173">
        <f>IF(N193="sníž. přenesená",J193,0)</f>
        <v>0</v>
      </c>
      <c r="BI193" s="173">
        <f>IF(N193="nulová",J193,0)</f>
        <v>0</v>
      </c>
      <c r="BJ193" s="19" t="s">
        <v>80</v>
      </c>
      <c r="BK193" s="173">
        <f>ROUND(I193*H193,2)</f>
        <v>0</v>
      </c>
      <c r="BL193" s="19" t="s">
        <v>132</v>
      </c>
      <c r="BM193" s="172" t="s">
        <v>253</v>
      </c>
    </row>
    <row r="194" spans="1:47" s="2" customFormat="1" ht="12">
      <c r="A194" s="38"/>
      <c r="B194" s="39"/>
      <c r="C194" s="38"/>
      <c r="D194" s="174" t="s">
        <v>134</v>
      </c>
      <c r="E194" s="38"/>
      <c r="F194" s="175" t="s">
        <v>254</v>
      </c>
      <c r="G194" s="38"/>
      <c r="H194" s="38"/>
      <c r="I194" s="176"/>
      <c r="J194" s="38"/>
      <c r="K194" s="38"/>
      <c r="L194" s="39"/>
      <c r="M194" s="177"/>
      <c r="N194" s="178"/>
      <c r="O194" s="72"/>
      <c r="P194" s="72"/>
      <c r="Q194" s="72"/>
      <c r="R194" s="72"/>
      <c r="S194" s="72"/>
      <c r="T194" s="73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134</v>
      </c>
      <c r="AU194" s="19" t="s">
        <v>82</v>
      </c>
    </row>
    <row r="195" spans="1:51" s="13" customFormat="1" ht="12">
      <c r="A195" s="13"/>
      <c r="B195" s="179"/>
      <c r="C195" s="13"/>
      <c r="D195" s="180" t="s">
        <v>136</v>
      </c>
      <c r="E195" s="181" t="s">
        <v>3</v>
      </c>
      <c r="F195" s="182" t="s">
        <v>255</v>
      </c>
      <c r="G195" s="13"/>
      <c r="H195" s="181" t="s">
        <v>3</v>
      </c>
      <c r="I195" s="183"/>
      <c r="J195" s="13"/>
      <c r="K195" s="13"/>
      <c r="L195" s="179"/>
      <c r="M195" s="184"/>
      <c r="N195" s="185"/>
      <c r="O195" s="185"/>
      <c r="P195" s="185"/>
      <c r="Q195" s="185"/>
      <c r="R195" s="185"/>
      <c r="S195" s="185"/>
      <c r="T195" s="18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1" t="s">
        <v>136</v>
      </c>
      <c r="AU195" s="181" t="s">
        <v>82</v>
      </c>
      <c r="AV195" s="13" t="s">
        <v>80</v>
      </c>
      <c r="AW195" s="13" t="s">
        <v>33</v>
      </c>
      <c r="AX195" s="13" t="s">
        <v>72</v>
      </c>
      <c r="AY195" s="181" t="s">
        <v>125</v>
      </c>
    </row>
    <row r="196" spans="1:51" s="14" customFormat="1" ht="12">
      <c r="A196" s="14"/>
      <c r="B196" s="187"/>
      <c r="C196" s="14"/>
      <c r="D196" s="180" t="s">
        <v>136</v>
      </c>
      <c r="E196" s="188" t="s">
        <v>3</v>
      </c>
      <c r="F196" s="189" t="s">
        <v>250</v>
      </c>
      <c r="G196" s="14"/>
      <c r="H196" s="190">
        <v>18</v>
      </c>
      <c r="I196" s="191"/>
      <c r="J196" s="14"/>
      <c r="K196" s="14"/>
      <c r="L196" s="187"/>
      <c r="M196" s="192"/>
      <c r="N196" s="193"/>
      <c r="O196" s="193"/>
      <c r="P196" s="193"/>
      <c r="Q196" s="193"/>
      <c r="R196" s="193"/>
      <c r="S196" s="193"/>
      <c r="T196" s="19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88" t="s">
        <v>136</v>
      </c>
      <c r="AU196" s="188" t="s">
        <v>82</v>
      </c>
      <c r="AV196" s="14" t="s">
        <v>82</v>
      </c>
      <c r="AW196" s="14" t="s">
        <v>33</v>
      </c>
      <c r="AX196" s="14" t="s">
        <v>72</v>
      </c>
      <c r="AY196" s="188" t="s">
        <v>125</v>
      </c>
    </row>
    <row r="197" spans="1:51" s="14" customFormat="1" ht="12">
      <c r="A197" s="14"/>
      <c r="B197" s="187"/>
      <c r="C197" s="14"/>
      <c r="D197" s="180" t="s">
        <v>136</v>
      </c>
      <c r="E197" s="188" t="s">
        <v>3</v>
      </c>
      <c r="F197" s="189" t="s">
        <v>225</v>
      </c>
      <c r="G197" s="14"/>
      <c r="H197" s="190">
        <v>14</v>
      </c>
      <c r="I197" s="191"/>
      <c r="J197" s="14"/>
      <c r="K197" s="14"/>
      <c r="L197" s="187"/>
      <c r="M197" s="192"/>
      <c r="N197" s="193"/>
      <c r="O197" s="193"/>
      <c r="P197" s="193"/>
      <c r="Q197" s="193"/>
      <c r="R197" s="193"/>
      <c r="S197" s="193"/>
      <c r="T197" s="19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88" t="s">
        <v>136</v>
      </c>
      <c r="AU197" s="188" t="s">
        <v>82</v>
      </c>
      <c r="AV197" s="14" t="s">
        <v>82</v>
      </c>
      <c r="AW197" s="14" t="s">
        <v>33</v>
      </c>
      <c r="AX197" s="14" t="s">
        <v>72</v>
      </c>
      <c r="AY197" s="188" t="s">
        <v>125</v>
      </c>
    </row>
    <row r="198" spans="1:51" s="15" customFormat="1" ht="12">
      <c r="A198" s="15"/>
      <c r="B198" s="195"/>
      <c r="C198" s="15"/>
      <c r="D198" s="180" t="s">
        <v>136</v>
      </c>
      <c r="E198" s="196" t="s">
        <v>3</v>
      </c>
      <c r="F198" s="197" t="s">
        <v>140</v>
      </c>
      <c r="G198" s="15"/>
      <c r="H198" s="198">
        <v>32</v>
      </c>
      <c r="I198" s="199"/>
      <c r="J198" s="15"/>
      <c r="K198" s="15"/>
      <c r="L198" s="195"/>
      <c r="M198" s="200"/>
      <c r="N198" s="201"/>
      <c r="O198" s="201"/>
      <c r="P198" s="201"/>
      <c r="Q198" s="201"/>
      <c r="R198" s="201"/>
      <c r="S198" s="201"/>
      <c r="T198" s="202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196" t="s">
        <v>136</v>
      </c>
      <c r="AU198" s="196" t="s">
        <v>82</v>
      </c>
      <c r="AV198" s="15" t="s">
        <v>132</v>
      </c>
      <c r="AW198" s="15" t="s">
        <v>33</v>
      </c>
      <c r="AX198" s="15" t="s">
        <v>80</v>
      </c>
      <c r="AY198" s="196" t="s">
        <v>125</v>
      </c>
    </row>
    <row r="199" spans="1:65" s="2" customFormat="1" ht="21.75" customHeight="1">
      <c r="A199" s="38"/>
      <c r="B199" s="160"/>
      <c r="C199" s="161" t="s">
        <v>256</v>
      </c>
      <c r="D199" s="161" t="s">
        <v>127</v>
      </c>
      <c r="E199" s="162" t="s">
        <v>257</v>
      </c>
      <c r="F199" s="163" t="s">
        <v>258</v>
      </c>
      <c r="G199" s="164" t="s">
        <v>148</v>
      </c>
      <c r="H199" s="165">
        <v>2.29</v>
      </c>
      <c r="I199" s="166"/>
      <c r="J199" s="167">
        <f>ROUND(I199*H199,2)</f>
        <v>0</v>
      </c>
      <c r="K199" s="163" t="s">
        <v>131</v>
      </c>
      <c r="L199" s="39"/>
      <c r="M199" s="168" t="s">
        <v>3</v>
      </c>
      <c r="N199" s="169" t="s">
        <v>43</v>
      </c>
      <c r="O199" s="72"/>
      <c r="P199" s="170">
        <f>O199*H199</f>
        <v>0</v>
      </c>
      <c r="Q199" s="170">
        <v>2.50187</v>
      </c>
      <c r="R199" s="170">
        <f>Q199*H199</f>
        <v>5.7292822999999995</v>
      </c>
      <c r="S199" s="170">
        <v>0</v>
      </c>
      <c r="T199" s="17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72" t="s">
        <v>132</v>
      </c>
      <c r="AT199" s="172" t="s">
        <v>127</v>
      </c>
      <c r="AU199" s="172" t="s">
        <v>82</v>
      </c>
      <c r="AY199" s="19" t="s">
        <v>125</v>
      </c>
      <c r="BE199" s="173">
        <f>IF(N199="základní",J199,0)</f>
        <v>0</v>
      </c>
      <c r="BF199" s="173">
        <f>IF(N199="snížená",J199,0)</f>
        <v>0</v>
      </c>
      <c r="BG199" s="173">
        <f>IF(N199="zákl. přenesená",J199,0)</f>
        <v>0</v>
      </c>
      <c r="BH199" s="173">
        <f>IF(N199="sníž. přenesená",J199,0)</f>
        <v>0</v>
      </c>
      <c r="BI199" s="173">
        <f>IF(N199="nulová",J199,0)</f>
        <v>0</v>
      </c>
      <c r="BJ199" s="19" t="s">
        <v>80</v>
      </c>
      <c r="BK199" s="173">
        <f>ROUND(I199*H199,2)</f>
        <v>0</v>
      </c>
      <c r="BL199" s="19" t="s">
        <v>132</v>
      </c>
      <c r="BM199" s="172" t="s">
        <v>259</v>
      </c>
    </row>
    <row r="200" spans="1:47" s="2" customFormat="1" ht="12">
      <c r="A200" s="38"/>
      <c r="B200" s="39"/>
      <c r="C200" s="38"/>
      <c r="D200" s="174" t="s">
        <v>134</v>
      </c>
      <c r="E200" s="38"/>
      <c r="F200" s="175" t="s">
        <v>260</v>
      </c>
      <c r="G200" s="38"/>
      <c r="H200" s="38"/>
      <c r="I200" s="176"/>
      <c r="J200" s="38"/>
      <c r="K200" s="38"/>
      <c r="L200" s="39"/>
      <c r="M200" s="177"/>
      <c r="N200" s="178"/>
      <c r="O200" s="72"/>
      <c r="P200" s="72"/>
      <c r="Q200" s="72"/>
      <c r="R200" s="72"/>
      <c r="S200" s="72"/>
      <c r="T200" s="73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9" t="s">
        <v>134</v>
      </c>
      <c r="AU200" s="19" t="s">
        <v>82</v>
      </c>
    </row>
    <row r="201" spans="1:51" s="13" customFormat="1" ht="12">
      <c r="A201" s="13"/>
      <c r="B201" s="179"/>
      <c r="C201" s="13"/>
      <c r="D201" s="180" t="s">
        <v>136</v>
      </c>
      <c r="E201" s="181" t="s">
        <v>3</v>
      </c>
      <c r="F201" s="182" t="s">
        <v>261</v>
      </c>
      <c r="G201" s="13"/>
      <c r="H201" s="181" t="s">
        <v>3</v>
      </c>
      <c r="I201" s="183"/>
      <c r="J201" s="13"/>
      <c r="K201" s="13"/>
      <c r="L201" s="179"/>
      <c r="M201" s="184"/>
      <c r="N201" s="185"/>
      <c r="O201" s="185"/>
      <c r="P201" s="185"/>
      <c r="Q201" s="185"/>
      <c r="R201" s="185"/>
      <c r="S201" s="185"/>
      <c r="T201" s="18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1" t="s">
        <v>136</v>
      </c>
      <c r="AU201" s="181" t="s">
        <v>82</v>
      </c>
      <c r="AV201" s="13" t="s">
        <v>80</v>
      </c>
      <c r="AW201" s="13" t="s">
        <v>33</v>
      </c>
      <c r="AX201" s="13" t="s">
        <v>72</v>
      </c>
      <c r="AY201" s="181" t="s">
        <v>125</v>
      </c>
    </row>
    <row r="202" spans="1:51" s="14" customFormat="1" ht="12">
      <c r="A202" s="14"/>
      <c r="B202" s="187"/>
      <c r="C202" s="14"/>
      <c r="D202" s="180" t="s">
        <v>136</v>
      </c>
      <c r="E202" s="188" t="s">
        <v>3</v>
      </c>
      <c r="F202" s="189" t="s">
        <v>262</v>
      </c>
      <c r="G202" s="14"/>
      <c r="H202" s="190">
        <v>2.29</v>
      </c>
      <c r="I202" s="191"/>
      <c r="J202" s="14"/>
      <c r="K202" s="14"/>
      <c r="L202" s="187"/>
      <c r="M202" s="192"/>
      <c r="N202" s="193"/>
      <c r="O202" s="193"/>
      <c r="P202" s="193"/>
      <c r="Q202" s="193"/>
      <c r="R202" s="193"/>
      <c r="S202" s="193"/>
      <c r="T202" s="19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188" t="s">
        <v>136</v>
      </c>
      <c r="AU202" s="188" t="s">
        <v>82</v>
      </c>
      <c r="AV202" s="14" t="s">
        <v>82</v>
      </c>
      <c r="AW202" s="14" t="s">
        <v>33</v>
      </c>
      <c r="AX202" s="14" t="s">
        <v>80</v>
      </c>
      <c r="AY202" s="188" t="s">
        <v>125</v>
      </c>
    </row>
    <row r="203" spans="1:65" s="2" customFormat="1" ht="16.5" customHeight="1">
      <c r="A203" s="38"/>
      <c r="B203" s="160"/>
      <c r="C203" s="161" t="s">
        <v>263</v>
      </c>
      <c r="D203" s="161" t="s">
        <v>127</v>
      </c>
      <c r="E203" s="162" t="s">
        <v>264</v>
      </c>
      <c r="F203" s="163" t="s">
        <v>265</v>
      </c>
      <c r="G203" s="164" t="s">
        <v>193</v>
      </c>
      <c r="H203" s="165">
        <v>0.103</v>
      </c>
      <c r="I203" s="166"/>
      <c r="J203" s="167">
        <f>ROUND(I203*H203,2)</f>
        <v>0</v>
      </c>
      <c r="K203" s="163" t="s">
        <v>131</v>
      </c>
      <c r="L203" s="39"/>
      <c r="M203" s="168" t="s">
        <v>3</v>
      </c>
      <c r="N203" s="169" t="s">
        <v>43</v>
      </c>
      <c r="O203" s="72"/>
      <c r="P203" s="170">
        <f>O203*H203</f>
        <v>0</v>
      </c>
      <c r="Q203" s="170">
        <v>1.06277</v>
      </c>
      <c r="R203" s="170">
        <f>Q203*H203</f>
        <v>0.10946531</v>
      </c>
      <c r="S203" s="170">
        <v>0</v>
      </c>
      <c r="T203" s="17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72" t="s">
        <v>132</v>
      </c>
      <c r="AT203" s="172" t="s">
        <v>127</v>
      </c>
      <c r="AU203" s="172" t="s">
        <v>82</v>
      </c>
      <c r="AY203" s="19" t="s">
        <v>125</v>
      </c>
      <c r="BE203" s="173">
        <f>IF(N203="základní",J203,0)</f>
        <v>0</v>
      </c>
      <c r="BF203" s="173">
        <f>IF(N203="snížená",J203,0)</f>
        <v>0</v>
      </c>
      <c r="BG203" s="173">
        <f>IF(N203="zákl. přenesená",J203,0)</f>
        <v>0</v>
      </c>
      <c r="BH203" s="173">
        <f>IF(N203="sníž. přenesená",J203,0)</f>
        <v>0</v>
      </c>
      <c r="BI203" s="173">
        <f>IF(N203="nulová",J203,0)</f>
        <v>0</v>
      </c>
      <c r="BJ203" s="19" t="s">
        <v>80</v>
      </c>
      <c r="BK203" s="173">
        <f>ROUND(I203*H203,2)</f>
        <v>0</v>
      </c>
      <c r="BL203" s="19" t="s">
        <v>132</v>
      </c>
      <c r="BM203" s="172" t="s">
        <v>266</v>
      </c>
    </row>
    <row r="204" spans="1:47" s="2" customFormat="1" ht="12">
      <c r="A204" s="38"/>
      <c r="B204" s="39"/>
      <c r="C204" s="38"/>
      <c r="D204" s="174" t="s">
        <v>134</v>
      </c>
      <c r="E204" s="38"/>
      <c r="F204" s="175" t="s">
        <v>267</v>
      </c>
      <c r="G204" s="38"/>
      <c r="H204" s="38"/>
      <c r="I204" s="176"/>
      <c r="J204" s="38"/>
      <c r="K204" s="38"/>
      <c r="L204" s="39"/>
      <c r="M204" s="177"/>
      <c r="N204" s="178"/>
      <c r="O204" s="72"/>
      <c r="P204" s="72"/>
      <c r="Q204" s="72"/>
      <c r="R204" s="72"/>
      <c r="S204" s="72"/>
      <c r="T204" s="73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9" t="s">
        <v>134</v>
      </c>
      <c r="AU204" s="19" t="s">
        <v>82</v>
      </c>
    </row>
    <row r="205" spans="1:51" s="13" customFormat="1" ht="12">
      <c r="A205" s="13"/>
      <c r="B205" s="179"/>
      <c r="C205" s="13"/>
      <c r="D205" s="180" t="s">
        <v>136</v>
      </c>
      <c r="E205" s="181" t="s">
        <v>3</v>
      </c>
      <c r="F205" s="182" t="s">
        <v>261</v>
      </c>
      <c r="G205" s="13"/>
      <c r="H205" s="181" t="s">
        <v>3</v>
      </c>
      <c r="I205" s="183"/>
      <c r="J205" s="13"/>
      <c r="K205" s="13"/>
      <c r="L205" s="179"/>
      <c r="M205" s="184"/>
      <c r="N205" s="185"/>
      <c r="O205" s="185"/>
      <c r="P205" s="185"/>
      <c r="Q205" s="185"/>
      <c r="R205" s="185"/>
      <c r="S205" s="185"/>
      <c r="T205" s="18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1" t="s">
        <v>136</v>
      </c>
      <c r="AU205" s="181" t="s">
        <v>82</v>
      </c>
      <c r="AV205" s="13" t="s">
        <v>80</v>
      </c>
      <c r="AW205" s="13" t="s">
        <v>33</v>
      </c>
      <c r="AX205" s="13" t="s">
        <v>72</v>
      </c>
      <c r="AY205" s="181" t="s">
        <v>125</v>
      </c>
    </row>
    <row r="206" spans="1:51" s="14" customFormat="1" ht="12">
      <c r="A206" s="14"/>
      <c r="B206" s="187"/>
      <c r="C206" s="14"/>
      <c r="D206" s="180" t="s">
        <v>136</v>
      </c>
      <c r="E206" s="188" t="s">
        <v>3</v>
      </c>
      <c r="F206" s="189" t="s">
        <v>268</v>
      </c>
      <c r="G206" s="14"/>
      <c r="H206" s="190">
        <v>0.103</v>
      </c>
      <c r="I206" s="191"/>
      <c r="J206" s="14"/>
      <c r="K206" s="14"/>
      <c r="L206" s="187"/>
      <c r="M206" s="192"/>
      <c r="N206" s="193"/>
      <c r="O206" s="193"/>
      <c r="P206" s="193"/>
      <c r="Q206" s="193"/>
      <c r="R206" s="193"/>
      <c r="S206" s="193"/>
      <c r="T206" s="19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188" t="s">
        <v>136</v>
      </c>
      <c r="AU206" s="188" t="s">
        <v>82</v>
      </c>
      <c r="AV206" s="14" t="s">
        <v>82</v>
      </c>
      <c r="AW206" s="14" t="s">
        <v>33</v>
      </c>
      <c r="AX206" s="14" t="s">
        <v>80</v>
      </c>
      <c r="AY206" s="188" t="s">
        <v>125</v>
      </c>
    </row>
    <row r="207" spans="1:65" s="2" customFormat="1" ht="16.5" customHeight="1">
      <c r="A207" s="38"/>
      <c r="B207" s="160"/>
      <c r="C207" s="161" t="s">
        <v>8</v>
      </c>
      <c r="D207" s="161" t="s">
        <v>127</v>
      </c>
      <c r="E207" s="162" t="s">
        <v>269</v>
      </c>
      <c r="F207" s="163" t="s">
        <v>270</v>
      </c>
      <c r="G207" s="164" t="s">
        <v>130</v>
      </c>
      <c r="H207" s="165">
        <v>22.9</v>
      </c>
      <c r="I207" s="166"/>
      <c r="J207" s="167">
        <f>ROUND(I207*H207,2)</f>
        <v>0</v>
      </c>
      <c r="K207" s="163" t="s">
        <v>131</v>
      </c>
      <c r="L207" s="39"/>
      <c r="M207" s="168" t="s">
        <v>3</v>
      </c>
      <c r="N207" s="169" t="s">
        <v>43</v>
      </c>
      <c r="O207" s="72"/>
      <c r="P207" s="170">
        <f>O207*H207</f>
        <v>0</v>
      </c>
      <c r="Q207" s="170">
        <v>0.00033</v>
      </c>
      <c r="R207" s="170">
        <f>Q207*H207</f>
        <v>0.0075569999999999995</v>
      </c>
      <c r="S207" s="170">
        <v>0</v>
      </c>
      <c r="T207" s="17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72" t="s">
        <v>132</v>
      </c>
      <c r="AT207" s="172" t="s">
        <v>127</v>
      </c>
      <c r="AU207" s="172" t="s">
        <v>82</v>
      </c>
      <c r="AY207" s="19" t="s">
        <v>125</v>
      </c>
      <c r="BE207" s="173">
        <f>IF(N207="základní",J207,0)</f>
        <v>0</v>
      </c>
      <c r="BF207" s="173">
        <f>IF(N207="snížená",J207,0)</f>
        <v>0</v>
      </c>
      <c r="BG207" s="173">
        <f>IF(N207="zákl. přenesená",J207,0)</f>
        <v>0</v>
      </c>
      <c r="BH207" s="173">
        <f>IF(N207="sníž. přenesená",J207,0)</f>
        <v>0</v>
      </c>
      <c r="BI207" s="173">
        <f>IF(N207="nulová",J207,0)</f>
        <v>0</v>
      </c>
      <c r="BJ207" s="19" t="s">
        <v>80</v>
      </c>
      <c r="BK207" s="173">
        <f>ROUND(I207*H207,2)</f>
        <v>0</v>
      </c>
      <c r="BL207" s="19" t="s">
        <v>132</v>
      </c>
      <c r="BM207" s="172" t="s">
        <v>271</v>
      </c>
    </row>
    <row r="208" spans="1:47" s="2" customFormat="1" ht="12">
      <c r="A208" s="38"/>
      <c r="B208" s="39"/>
      <c r="C208" s="38"/>
      <c r="D208" s="174" t="s">
        <v>134</v>
      </c>
      <c r="E208" s="38"/>
      <c r="F208" s="175" t="s">
        <v>272</v>
      </c>
      <c r="G208" s="38"/>
      <c r="H208" s="38"/>
      <c r="I208" s="176"/>
      <c r="J208" s="38"/>
      <c r="K208" s="38"/>
      <c r="L208" s="39"/>
      <c r="M208" s="177"/>
      <c r="N208" s="178"/>
      <c r="O208" s="72"/>
      <c r="P208" s="72"/>
      <c r="Q208" s="72"/>
      <c r="R208" s="72"/>
      <c r="S208" s="72"/>
      <c r="T208" s="73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9" t="s">
        <v>134</v>
      </c>
      <c r="AU208" s="19" t="s">
        <v>82</v>
      </c>
    </row>
    <row r="209" spans="1:51" s="13" customFormat="1" ht="12">
      <c r="A209" s="13"/>
      <c r="B209" s="179"/>
      <c r="C209" s="13"/>
      <c r="D209" s="180" t="s">
        <v>136</v>
      </c>
      <c r="E209" s="181" t="s">
        <v>3</v>
      </c>
      <c r="F209" s="182" t="s">
        <v>261</v>
      </c>
      <c r="G209" s="13"/>
      <c r="H209" s="181" t="s">
        <v>3</v>
      </c>
      <c r="I209" s="183"/>
      <c r="J209" s="13"/>
      <c r="K209" s="13"/>
      <c r="L209" s="179"/>
      <c r="M209" s="184"/>
      <c r="N209" s="185"/>
      <c r="O209" s="185"/>
      <c r="P209" s="185"/>
      <c r="Q209" s="185"/>
      <c r="R209" s="185"/>
      <c r="S209" s="185"/>
      <c r="T209" s="18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1" t="s">
        <v>136</v>
      </c>
      <c r="AU209" s="181" t="s">
        <v>82</v>
      </c>
      <c r="AV209" s="13" t="s">
        <v>80</v>
      </c>
      <c r="AW209" s="13" t="s">
        <v>33</v>
      </c>
      <c r="AX209" s="13" t="s">
        <v>72</v>
      </c>
      <c r="AY209" s="181" t="s">
        <v>125</v>
      </c>
    </row>
    <row r="210" spans="1:51" s="14" customFormat="1" ht="12">
      <c r="A210" s="14"/>
      <c r="B210" s="187"/>
      <c r="C210" s="14"/>
      <c r="D210" s="180" t="s">
        <v>136</v>
      </c>
      <c r="E210" s="188" t="s">
        <v>3</v>
      </c>
      <c r="F210" s="189" t="s">
        <v>273</v>
      </c>
      <c r="G210" s="14"/>
      <c r="H210" s="190">
        <v>22.9</v>
      </c>
      <c r="I210" s="191"/>
      <c r="J210" s="14"/>
      <c r="K210" s="14"/>
      <c r="L210" s="187"/>
      <c r="M210" s="192"/>
      <c r="N210" s="193"/>
      <c r="O210" s="193"/>
      <c r="P210" s="193"/>
      <c r="Q210" s="193"/>
      <c r="R210" s="193"/>
      <c r="S210" s="193"/>
      <c r="T210" s="19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188" t="s">
        <v>136</v>
      </c>
      <c r="AU210" s="188" t="s">
        <v>82</v>
      </c>
      <c r="AV210" s="14" t="s">
        <v>82</v>
      </c>
      <c r="AW210" s="14" t="s">
        <v>33</v>
      </c>
      <c r="AX210" s="14" t="s">
        <v>80</v>
      </c>
      <c r="AY210" s="188" t="s">
        <v>125</v>
      </c>
    </row>
    <row r="211" spans="1:65" s="2" customFormat="1" ht="21.75" customHeight="1">
      <c r="A211" s="38"/>
      <c r="B211" s="160"/>
      <c r="C211" s="161" t="s">
        <v>274</v>
      </c>
      <c r="D211" s="161" t="s">
        <v>127</v>
      </c>
      <c r="E211" s="162" t="s">
        <v>275</v>
      </c>
      <c r="F211" s="163" t="s">
        <v>276</v>
      </c>
      <c r="G211" s="164" t="s">
        <v>148</v>
      </c>
      <c r="H211" s="165">
        <v>1.576</v>
      </c>
      <c r="I211" s="166"/>
      <c r="J211" s="167">
        <f>ROUND(I211*H211,2)</f>
        <v>0</v>
      </c>
      <c r="K211" s="163" t="s">
        <v>131</v>
      </c>
      <c r="L211" s="39"/>
      <c r="M211" s="168" t="s">
        <v>3</v>
      </c>
      <c r="N211" s="169" t="s">
        <v>43</v>
      </c>
      <c r="O211" s="72"/>
      <c r="P211" s="170">
        <f>O211*H211</f>
        <v>0</v>
      </c>
      <c r="Q211" s="170">
        <v>1.837</v>
      </c>
      <c r="R211" s="170">
        <f>Q211*H211</f>
        <v>2.895112</v>
      </c>
      <c r="S211" s="170">
        <v>0</v>
      </c>
      <c r="T211" s="17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72" t="s">
        <v>132</v>
      </c>
      <c r="AT211" s="172" t="s">
        <v>127</v>
      </c>
      <c r="AU211" s="172" t="s">
        <v>82</v>
      </c>
      <c r="AY211" s="19" t="s">
        <v>125</v>
      </c>
      <c r="BE211" s="173">
        <f>IF(N211="základní",J211,0)</f>
        <v>0</v>
      </c>
      <c r="BF211" s="173">
        <f>IF(N211="snížená",J211,0)</f>
        <v>0</v>
      </c>
      <c r="BG211" s="173">
        <f>IF(N211="zákl. přenesená",J211,0)</f>
        <v>0</v>
      </c>
      <c r="BH211" s="173">
        <f>IF(N211="sníž. přenesená",J211,0)</f>
        <v>0</v>
      </c>
      <c r="BI211" s="173">
        <f>IF(N211="nulová",J211,0)</f>
        <v>0</v>
      </c>
      <c r="BJ211" s="19" t="s">
        <v>80</v>
      </c>
      <c r="BK211" s="173">
        <f>ROUND(I211*H211,2)</f>
        <v>0</v>
      </c>
      <c r="BL211" s="19" t="s">
        <v>132</v>
      </c>
      <c r="BM211" s="172" t="s">
        <v>277</v>
      </c>
    </row>
    <row r="212" spans="1:47" s="2" customFormat="1" ht="12">
      <c r="A212" s="38"/>
      <c r="B212" s="39"/>
      <c r="C212" s="38"/>
      <c r="D212" s="174" t="s">
        <v>134</v>
      </c>
      <c r="E212" s="38"/>
      <c r="F212" s="175" t="s">
        <v>278</v>
      </c>
      <c r="G212" s="38"/>
      <c r="H212" s="38"/>
      <c r="I212" s="176"/>
      <c r="J212" s="38"/>
      <c r="K212" s="38"/>
      <c r="L212" s="39"/>
      <c r="M212" s="177"/>
      <c r="N212" s="178"/>
      <c r="O212" s="72"/>
      <c r="P212" s="72"/>
      <c r="Q212" s="72"/>
      <c r="R212" s="72"/>
      <c r="S212" s="72"/>
      <c r="T212" s="73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9" t="s">
        <v>134</v>
      </c>
      <c r="AU212" s="19" t="s">
        <v>82</v>
      </c>
    </row>
    <row r="213" spans="1:51" s="13" customFormat="1" ht="12">
      <c r="A213" s="13"/>
      <c r="B213" s="179"/>
      <c r="C213" s="13"/>
      <c r="D213" s="180" t="s">
        <v>136</v>
      </c>
      <c r="E213" s="181" t="s">
        <v>3</v>
      </c>
      <c r="F213" s="182" t="s">
        <v>279</v>
      </c>
      <c r="G213" s="13"/>
      <c r="H213" s="181" t="s">
        <v>3</v>
      </c>
      <c r="I213" s="183"/>
      <c r="J213" s="13"/>
      <c r="K213" s="13"/>
      <c r="L213" s="179"/>
      <c r="M213" s="184"/>
      <c r="N213" s="185"/>
      <c r="O213" s="185"/>
      <c r="P213" s="185"/>
      <c r="Q213" s="185"/>
      <c r="R213" s="185"/>
      <c r="S213" s="185"/>
      <c r="T213" s="18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1" t="s">
        <v>136</v>
      </c>
      <c r="AU213" s="181" t="s">
        <v>82</v>
      </c>
      <c r="AV213" s="13" t="s">
        <v>80</v>
      </c>
      <c r="AW213" s="13" t="s">
        <v>33</v>
      </c>
      <c r="AX213" s="13" t="s">
        <v>72</v>
      </c>
      <c r="AY213" s="181" t="s">
        <v>125</v>
      </c>
    </row>
    <row r="214" spans="1:51" s="14" customFormat="1" ht="12">
      <c r="A214" s="14"/>
      <c r="B214" s="187"/>
      <c r="C214" s="14"/>
      <c r="D214" s="180" t="s">
        <v>136</v>
      </c>
      <c r="E214" s="188" t="s">
        <v>3</v>
      </c>
      <c r="F214" s="189" t="s">
        <v>280</v>
      </c>
      <c r="G214" s="14"/>
      <c r="H214" s="190">
        <v>1.05</v>
      </c>
      <c r="I214" s="191"/>
      <c r="J214" s="14"/>
      <c r="K214" s="14"/>
      <c r="L214" s="187"/>
      <c r="M214" s="192"/>
      <c r="N214" s="193"/>
      <c r="O214" s="193"/>
      <c r="P214" s="193"/>
      <c r="Q214" s="193"/>
      <c r="R214" s="193"/>
      <c r="S214" s="193"/>
      <c r="T214" s="19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188" t="s">
        <v>136</v>
      </c>
      <c r="AU214" s="188" t="s">
        <v>82</v>
      </c>
      <c r="AV214" s="14" t="s">
        <v>82</v>
      </c>
      <c r="AW214" s="14" t="s">
        <v>33</v>
      </c>
      <c r="AX214" s="14" t="s">
        <v>72</v>
      </c>
      <c r="AY214" s="188" t="s">
        <v>125</v>
      </c>
    </row>
    <row r="215" spans="1:51" s="13" customFormat="1" ht="12">
      <c r="A215" s="13"/>
      <c r="B215" s="179"/>
      <c r="C215" s="13"/>
      <c r="D215" s="180" t="s">
        <v>136</v>
      </c>
      <c r="E215" s="181" t="s">
        <v>3</v>
      </c>
      <c r="F215" s="182" t="s">
        <v>281</v>
      </c>
      <c r="G215" s="13"/>
      <c r="H215" s="181" t="s">
        <v>3</v>
      </c>
      <c r="I215" s="183"/>
      <c r="J215" s="13"/>
      <c r="K215" s="13"/>
      <c r="L215" s="179"/>
      <c r="M215" s="184"/>
      <c r="N215" s="185"/>
      <c r="O215" s="185"/>
      <c r="P215" s="185"/>
      <c r="Q215" s="185"/>
      <c r="R215" s="185"/>
      <c r="S215" s="185"/>
      <c r="T215" s="18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1" t="s">
        <v>136</v>
      </c>
      <c r="AU215" s="181" t="s">
        <v>82</v>
      </c>
      <c r="AV215" s="13" t="s">
        <v>80</v>
      </c>
      <c r="AW215" s="13" t="s">
        <v>33</v>
      </c>
      <c r="AX215" s="13" t="s">
        <v>72</v>
      </c>
      <c r="AY215" s="181" t="s">
        <v>125</v>
      </c>
    </row>
    <row r="216" spans="1:51" s="14" customFormat="1" ht="12">
      <c r="A216" s="14"/>
      <c r="B216" s="187"/>
      <c r="C216" s="14"/>
      <c r="D216" s="180" t="s">
        <v>136</v>
      </c>
      <c r="E216" s="188" t="s">
        <v>3</v>
      </c>
      <c r="F216" s="189" t="s">
        <v>282</v>
      </c>
      <c r="G216" s="14"/>
      <c r="H216" s="190">
        <v>0.243</v>
      </c>
      <c r="I216" s="191"/>
      <c r="J216" s="14"/>
      <c r="K216" s="14"/>
      <c r="L216" s="187"/>
      <c r="M216" s="192"/>
      <c r="N216" s="193"/>
      <c r="O216" s="193"/>
      <c r="P216" s="193"/>
      <c r="Q216" s="193"/>
      <c r="R216" s="193"/>
      <c r="S216" s="193"/>
      <c r="T216" s="19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188" t="s">
        <v>136</v>
      </c>
      <c r="AU216" s="188" t="s">
        <v>82</v>
      </c>
      <c r="AV216" s="14" t="s">
        <v>82</v>
      </c>
      <c r="AW216" s="14" t="s">
        <v>33</v>
      </c>
      <c r="AX216" s="14" t="s">
        <v>72</v>
      </c>
      <c r="AY216" s="188" t="s">
        <v>125</v>
      </c>
    </row>
    <row r="217" spans="1:51" s="14" customFormat="1" ht="12">
      <c r="A217" s="14"/>
      <c r="B217" s="187"/>
      <c r="C217" s="14"/>
      <c r="D217" s="180" t="s">
        <v>136</v>
      </c>
      <c r="E217" s="188" t="s">
        <v>3</v>
      </c>
      <c r="F217" s="189" t="s">
        <v>282</v>
      </c>
      <c r="G217" s="14"/>
      <c r="H217" s="190">
        <v>0.243</v>
      </c>
      <c r="I217" s="191"/>
      <c r="J217" s="14"/>
      <c r="K217" s="14"/>
      <c r="L217" s="187"/>
      <c r="M217" s="192"/>
      <c r="N217" s="193"/>
      <c r="O217" s="193"/>
      <c r="P217" s="193"/>
      <c r="Q217" s="193"/>
      <c r="R217" s="193"/>
      <c r="S217" s="193"/>
      <c r="T217" s="19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88" t="s">
        <v>136</v>
      </c>
      <c r="AU217" s="188" t="s">
        <v>82</v>
      </c>
      <c r="AV217" s="14" t="s">
        <v>82</v>
      </c>
      <c r="AW217" s="14" t="s">
        <v>33</v>
      </c>
      <c r="AX217" s="14" t="s">
        <v>72</v>
      </c>
      <c r="AY217" s="188" t="s">
        <v>125</v>
      </c>
    </row>
    <row r="218" spans="1:51" s="13" customFormat="1" ht="12">
      <c r="A218" s="13"/>
      <c r="B218" s="179"/>
      <c r="C218" s="13"/>
      <c r="D218" s="180" t="s">
        <v>136</v>
      </c>
      <c r="E218" s="181" t="s">
        <v>3</v>
      </c>
      <c r="F218" s="182" t="s">
        <v>283</v>
      </c>
      <c r="G218" s="13"/>
      <c r="H218" s="181" t="s">
        <v>3</v>
      </c>
      <c r="I218" s="183"/>
      <c r="J218" s="13"/>
      <c r="K218" s="13"/>
      <c r="L218" s="179"/>
      <c r="M218" s="184"/>
      <c r="N218" s="185"/>
      <c r="O218" s="185"/>
      <c r="P218" s="185"/>
      <c r="Q218" s="185"/>
      <c r="R218" s="185"/>
      <c r="S218" s="185"/>
      <c r="T218" s="18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1" t="s">
        <v>136</v>
      </c>
      <c r="AU218" s="181" t="s">
        <v>82</v>
      </c>
      <c r="AV218" s="13" t="s">
        <v>80</v>
      </c>
      <c r="AW218" s="13" t="s">
        <v>33</v>
      </c>
      <c r="AX218" s="13" t="s">
        <v>72</v>
      </c>
      <c r="AY218" s="181" t="s">
        <v>125</v>
      </c>
    </row>
    <row r="219" spans="1:51" s="14" customFormat="1" ht="12">
      <c r="A219" s="14"/>
      <c r="B219" s="187"/>
      <c r="C219" s="14"/>
      <c r="D219" s="180" t="s">
        <v>136</v>
      </c>
      <c r="E219" s="188" t="s">
        <v>3</v>
      </c>
      <c r="F219" s="189" t="s">
        <v>284</v>
      </c>
      <c r="G219" s="14"/>
      <c r="H219" s="190">
        <v>0.04</v>
      </c>
      <c r="I219" s="191"/>
      <c r="J219" s="14"/>
      <c r="K219" s="14"/>
      <c r="L219" s="187"/>
      <c r="M219" s="192"/>
      <c r="N219" s="193"/>
      <c r="O219" s="193"/>
      <c r="P219" s="193"/>
      <c r="Q219" s="193"/>
      <c r="R219" s="193"/>
      <c r="S219" s="193"/>
      <c r="T219" s="19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88" t="s">
        <v>136</v>
      </c>
      <c r="AU219" s="188" t="s">
        <v>82</v>
      </c>
      <c r="AV219" s="14" t="s">
        <v>82</v>
      </c>
      <c r="AW219" s="14" t="s">
        <v>33</v>
      </c>
      <c r="AX219" s="14" t="s">
        <v>72</v>
      </c>
      <c r="AY219" s="188" t="s">
        <v>125</v>
      </c>
    </row>
    <row r="220" spans="1:51" s="15" customFormat="1" ht="12">
      <c r="A220" s="15"/>
      <c r="B220" s="195"/>
      <c r="C220" s="15"/>
      <c r="D220" s="180" t="s">
        <v>136</v>
      </c>
      <c r="E220" s="196" t="s">
        <v>3</v>
      </c>
      <c r="F220" s="197" t="s">
        <v>140</v>
      </c>
      <c r="G220" s="15"/>
      <c r="H220" s="198">
        <v>1.576</v>
      </c>
      <c r="I220" s="199"/>
      <c r="J220" s="15"/>
      <c r="K220" s="15"/>
      <c r="L220" s="195"/>
      <c r="M220" s="200"/>
      <c r="N220" s="201"/>
      <c r="O220" s="201"/>
      <c r="P220" s="201"/>
      <c r="Q220" s="201"/>
      <c r="R220" s="201"/>
      <c r="S220" s="201"/>
      <c r="T220" s="202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196" t="s">
        <v>136</v>
      </c>
      <c r="AU220" s="196" t="s">
        <v>82</v>
      </c>
      <c r="AV220" s="15" t="s">
        <v>132</v>
      </c>
      <c r="AW220" s="15" t="s">
        <v>33</v>
      </c>
      <c r="AX220" s="15" t="s">
        <v>80</v>
      </c>
      <c r="AY220" s="196" t="s">
        <v>125</v>
      </c>
    </row>
    <row r="221" spans="1:65" s="2" customFormat="1" ht="21.75" customHeight="1">
      <c r="A221" s="38"/>
      <c r="B221" s="160"/>
      <c r="C221" s="161" t="s">
        <v>285</v>
      </c>
      <c r="D221" s="161" t="s">
        <v>127</v>
      </c>
      <c r="E221" s="162" t="s">
        <v>286</v>
      </c>
      <c r="F221" s="163" t="s">
        <v>287</v>
      </c>
      <c r="G221" s="164" t="s">
        <v>148</v>
      </c>
      <c r="H221" s="165">
        <v>4.728</v>
      </c>
      <c r="I221" s="166"/>
      <c r="J221" s="167">
        <f>ROUND(I221*H221,2)</f>
        <v>0</v>
      </c>
      <c r="K221" s="163" t="s">
        <v>131</v>
      </c>
      <c r="L221" s="39"/>
      <c r="M221" s="168" t="s">
        <v>3</v>
      </c>
      <c r="N221" s="169" t="s">
        <v>43</v>
      </c>
      <c r="O221" s="72"/>
      <c r="P221" s="170">
        <f>O221*H221</f>
        <v>0</v>
      </c>
      <c r="Q221" s="170">
        <v>2.16</v>
      </c>
      <c r="R221" s="170">
        <f>Q221*H221</f>
        <v>10.21248</v>
      </c>
      <c r="S221" s="170">
        <v>0</v>
      </c>
      <c r="T221" s="171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72" t="s">
        <v>132</v>
      </c>
      <c r="AT221" s="172" t="s">
        <v>127</v>
      </c>
      <c r="AU221" s="172" t="s">
        <v>82</v>
      </c>
      <c r="AY221" s="19" t="s">
        <v>125</v>
      </c>
      <c r="BE221" s="173">
        <f>IF(N221="základní",J221,0)</f>
        <v>0</v>
      </c>
      <c r="BF221" s="173">
        <f>IF(N221="snížená",J221,0)</f>
        <v>0</v>
      </c>
      <c r="BG221" s="173">
        <f>IF(N221="zákl. přenesená",J221,0)</f>
        <v>0</v>
      </c>
      <c r="BH221" s="173">
        <f>IF(N221="sníž. přenesená",J221,0)</f>
        <v>0</v>
      </c>
      <c r="BI221" s="173">
        <f>IF(N221="nulová",J221,0)</f>
        <v>0</v>
      </c>
      <c r="BJ221" s="19" t="s">
        <v>80</v>
      </c>
      <c r="BK221" s="173">
        <f>ROUND(I221*H221,2)</f>
        <v>0</v>
      </c>
      <c r="BL221" s="19" t="s">
        <v>132</v>
      </c>
      <c r="BM221" s="172" t="s">
        <v>288</v>
      </c>
    </row>
    <row r="222" spans="1:47" s="2" customFormat="1" ht="12">
      <c r="A222" s="38"/>
      <c r="B222" s="39"/>
      <c r="C222" s="38"/>
      <c r="D222" s="174" t="s">
        <v>134</v>
      </c>
      <c r="E222" s="38"/>
      <c r="F222" s="175" t="s">
        <v>289</v>
      </c>
      <c r="G222" s="38"/>
      <c r="H222" s="38"/>
      <c r="I222" s="176"/>
      <c r="J222" s="38"/>
      <c r="K222" s="38"/>
      <c r="L222" s="39"/>
      <c r="M222" s="177"/>
      <c r="N222" s="178"/>
      <c r="O222" s="72"/>
      <c r="P222" s="72"/>
      <c r="Q222" s="72"/>
      <c r="R222" s="72"/>
      <c r="S222" s="72"/>
      <c r="T222" s="73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9" t="s">
        <v>134</v>
      </c>
      <c r="AU222" s="19" t="s">
        <v>82</v>
      </c>
    </row>
    <row r="223" spans="1:51" s="13" customFormat="1" ht="12">
      <c r="A223" s="13"/>
      <c r="B223" s="179"/>
      <c r="C223" s="13"/>
      <c r="D223" s="180" t="s">
        <v>136</v>
      </c>
      <c r="E223" s="181" t="s">
        <v>3</v>
      </c>
      <c r="F223" s="182" t="s">
        <v>279</v>
      </c>
      <c r="G223" s="13"/>
      <c r="H223" s="181" t="s">
        <v>3</v>
      </c>
      <c r="I223" s="183"/>
      <c r="J223" s="13"/>
      <c r="K223" s="13"/>
      <c r="L223" s="179"/>
      <c r="M223" s="184"/>
      <c r="N223" s="185"/>
      <c r="O223" s="185"/>
      <c r="P223" s="185"/>
      <c r="Q223" s="185"/>
      <c r="R223" s="185"/>
      <c r="S223" s="185"/>
      <c r="T223" s="18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1" t="s">
        <v>136</v>
      </c>
      <c r="AU223" s="181" t="s">
        <v>82</v>
      </c>
      <c r="AV223" s="13" t="s">
        <v>80</v>
      </c>
      <c r="AW223" s="13" t="s">
        <v>33</v>
      </c>
      <c r="AX223" s="13" t="s">
        <v>72</v>
      </c>
      <c r="AY223" s="181" t="s">
        <v>125</v>
      </c>
    </row>
    <row r="224" spans="1:51" s="14" customFormat="1" ht="12">
      <c r="A224" s="14"/>
      <c r="B224" s="187"/>
      <c r="C224" s="14"/>
      <c r="D224" s="180" t="s">
        <v>136</v>
      </c>
      <c r="E224" s="188" t="s">
        <v>3</v>
      </c>
      <c r="F224" s="189" t="s">
        <v>290</v>
      </c>
      <c r="G224" s="14"/>
      <c r="H224" s="190">
        <v>3.15</v>
      </c>
      <c r="I224" s="191"/>
      <c r="J224" s="14"/>
      <c r="K224" s="14"/>
      <c r="L224" s="187"/>
      <c r="M224" s="192"/>
      <c r="N224" s="193"/>
      <c r="O224" s="193"/>
      <c r="P224" s="193"/>
      <c r="Q224" s="193"/>
      <c r="R224" s="193"/>
      <c r="S224" s="193"/>
      <c r="T224" s="19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88" t="s">
        <v>136</v>
      </c>
      <c r="AU224" s="188" t="s">
        <v>82</v>
      </c>
      <c r="AV224" s="14" t="s">
        <v>82</v>
      </c>
      <c r="AW224" s="14" t="s">
        <v>33</v>
      </c>
      <c r="AX224" s="14" t="s">
        <v>72</v>
      </c>
      <c r="AY224" s="188" t="s">
        <v>125</v>
      </c>
    </row>
    <row r="225" spans="1:51" s="13" customFormat="1" ht="12">
      <c r="A225" s="13"/>
      <c r="B225" s="179"/>
      <c r="C225" s="13"/>
      <c r="D225" s="180" t="s">
        <v>136</v>
      </c>
      <c r="E225" s="181" t="s">
        <v>3</v>
      </c>
      <c r="F225" s="182" t="s">
        <v>281</v>
      </c>
      <c r="G225" s="13"/>
      <c r="H225" s="181" t="s">
        <v>3</v>
      </c>
      <c r="I225" s="183"/>
      <c r="J225" s="13"/>
      <c r="K225" s="13"/>
      <c r="L225" s="179"/>
      <c r="M225" s="184"/>
      <c r="N225" s="185"/>
      <c r="O225" s="185"/>
      <c r="P225" s="185"/>
      <c r="Q225" s="185"/>
      <c r="R225" s="185"/>
      <c r="S225" s="185"/>
      <c r="T225" s="18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1" t="s">
        <v>136</v>
      </c>
      <c r="AU225" s="181" t="s">
        <v>82</v>
      </c>
      <c r="AV225" s="13" t="s">
        <v>80</v>
      </c>
      <c r="AW225" s="13" t="s">
        <v>33</v>
      </c>
      <c r="AX225" s="13" t="s">
        <v>72</v>
      </c>
      <c r="AY225" s="181" t="s">
        <v>125</v>
      </c>
    </row>
    <row r="226" spans="1:51" s="14" customFormat="1" ht="12">
      <c r="A226" s="14"/>
      <c r="B226" s="187"/>
      <c r="C226" s="14"/>
      <c r="D226" s="180" t="s">
        <v>136</v>
      </c>
      <c r="E226" s="188" t="s">
        <v>3</v>
      </c>
      <c r="F226" s="189" t="s">
        <v>291</v>
      </c>
      <c r="G226" s="14"/>
      <c r="H226" s="190">
        <v>0.729</v>
      </c>
      <c r="I226" s="191"/>
      <c r="J226" s="14"/>
      <c r="K226" s="14"/>
      <c r="L226" s="187"/>
      <c r="M226" s="192"/>
      <c r="N226" s="193"/>
      <c r="O226" s="193"/>
      <c r="P226" s="193"/>
      <c r="Q226" s="193"/>
      <c r="R226" s="193"/>
      <c r="S226" s="193"/>
      <c r="T226" s="19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188" t="s">
        <v>136</v>
      </c>
      <c r="AU226" s="188" t="s">
        <v>82</v>
      </c>
      <c r="AV226" s="14" t="s">
        <v>82</v>
      </c>
      <c r="AW226" s="14" t="s">
        <v>33</v>
      </c>
      <c r="AX226" s="14" t="s">
        <v>72</v>
      </c>
      <c r="AY226" s="188" t="s">
        <v>125</v>
      </c>
    </row>
    <row r="227" spans="1:51" s="14" customFormat="1" ht="12">
      <c r="A227" s="14"/>
      <c r="B227" s="187"/>
      <c r="C227" s="14"/>
      <c r="D227" s="180" t="s">
        <v>136</v>
      </c>
      <c r="E227" s="188" t="s">
        <v>3</v>
      </c>
      <c r="F227" s="189" t="s">
        <v>291</v>
      </c>
      <c r="G227" s="14"/>
      <c r="H227" s="190">
        <v>0.729</v>
      </c>
      <c r="I227" s="191"/>
      <c r="J227" s="14"/>
      <c r="K227" s="14"/>
      <c r="L227" s="187"/>
      <c r="M227" s="192"/>
      <c r="N227" s="193"/>
      <c r="O227" s="193"/>
      <c r="P227" s="193"/>
      <c r="Q227" s="193"/>
      <c r="R227" s="193"/>
      <c r="S227" s="193"/>
      <c r="T227" s="19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88" t="s">
        <v>136</v>
      </c>
      <c r="AU227" s="188" t="s">
        <v>82</v>
      </c>
      <c r="AV227" s="14" t="s">
        <v>82</v>
      </c>
      <c r="AW227" s="14" t="s">
        <v>33</v>
      </c>
      <c r="AX227" s="14" t="s">
        <v>72</v>
      </c>
      <c r="AY227" s="188" t="s">
        <v>125</v>
      </c>
    </row>
    <row r="228" spans="1:51" s="13" customFormat="1" ht="12">
      <c r="A228" s="13"/>
      <c r="B228" s="179"/>
      <c r="C228" s="13"/>
      <c r="D228" s="180" t="s">
        <v>136</v>
      </c>
      <c r="E228" s="181" t="s">
        <v>3</v>
      </c>
      <c r="F228" s="182" t="s">
        <v>283</v>
      </c>
      <c r="G228" s="13"/>
      <c r="H228" s="181" t="s">
        <v>3</v>
      </c>
      <c r="I228" s="183"/>
      <c r="J228" s="13"/>
      <c r="K228" s="13"/>
      <c r="L228" s="179"/>
      <c r="M228" s="184"/>
      <c r="N228" s="185"/>
      <c r="O228" s="185"/>
      <c r="P228" s="185"/>
      <c r="Q228" s="185"/>
      <c r="R228" s="185"/>
      <c r="S228" s="185"/>
      <c r="T228" s="18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1" t="s">
        <v>136</v>
      </c>
      <c r="AU228" s="181" t="s">
        <v>82</v>
      </c>
      <c r="AV228" s="13" t="s">
        <v>80</v>
      </c>
      <c r="AW228" s="13" t="s">
        <v>33</v>
      </c>
      <c r="AX228" s="13" t="s">
        <v>72</v>
      </c>
      <c r="AY228" s="181" t="s">
        <v>125</v>
      </c>
    </row>
    <row r="229" spans="1:51" s="14" customFormat="1" ht="12">
      <c r="A229" s="14"/>
      <c r="B229" s="187"/>
      <c r="C229" s="14"/>
      <c r="D229" s="180" t="s">
        <v>136</v>
      </c>
      <c r="E229" s="188" t="s">
        <v>3</v>
      </c>
      <c r="F229" s="189" t="s">
        <v>292</v>
      </c>
      <c r="G229" s="14"/>
      <c r="H229" s="190">
        <v>0.12</v>
      </c>
      <c r="I229" s="191"/>
      <c r="J229" s="14"/>
      <c r="K229" s="14"/>
      <c r="L229" s="187"/>
      <c r="M229" s="192"/>
      <c r="N229" s="193"/>
      <c r="O229" s="193"/>
      <c r="P229" s="193"/>
      <c r="Q229" s="193"/>
      <c r="R229" s="193"/>
      <c r="S229" s="193"/>
      <c r="T229" s="19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188" t="s">
        <v>136</v>
      </c>
      <c r="AU229" s="188" t="s">
        <v>82</v>
      </c>
      <c r="AV229" s="14" t="s">
        <v>82</v>
      </c>
      <c r="AW229" s="14" t="s">
        <v>33</v>
      </c>
      <c r="AX229" s="14" t="s">
        <v>72</v>
      </c>
      <c r="AY229" s="188" t="s">
        <v>125</v>
      </c>
    </row>
    <row r="230" spans="1:51" s="15" customFormat="1" ht="12">
      <c r="A230" s="15"/>
      <c r="B230" s="195"/>
      <c r="C230" s="15"/>
      <c r="D230" s="180" t="s">
        <v>136</v>
      </c>
      <c r="E230" s="196" t="s">
        <v>3</v>
      </c>
      <c r="F230" s="197" t="s">
        <v>140</v>
      </c>
      <c r="G230" s="15"/>
      <c r="H230" s="198">
        <v>4.728</v>
      </c>
      <c r="I230" s="199"/>
      <c r="J230" s="15"/>
      <c r="K230" s="15"/>
      <c r="L230" s="195"/>
      <c r="M230" s="200"/>
      <c r="N230" s="201"/>
      <c r="O230" s="201"/>
      <c r="P230" s="201"/>
      <c r="Q230" s="201"/>
      <c r="R230" s="201"/>
      <c r="S230" s="201"/>
      <c r="T230" s="202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196" t="s">
        <v>136</v>
      </c>
      <c r="AU230" s="196" t="s">
        <v>82</v>
      </c>
      <c r="AV230" s="15" t="s">
        <v>132</v>
      </c>
      <c r="AW230" s="15" t="s">
        <v>33</v>
      </c>
      <c r="AX230" s="15" t="s">
        <v>80</v>
      </c>
      <c r="AY230" s="196" t="s">
        <v>125</v>
      </c>
    </row>
    <row r="231" spans="1:65" s="2" customFormat="1" ht="24.15" customHeight="1">
      <c r="A231" s="38"/>
      <c r="B231" s="160"/>
      <c r="C231" s="161" t="s">
        <v>293</v>
      </c>
      <c r="D231" s="161" t="s">
        <v>127</v>
      </c>
      <c r="E231" s="162" t="s">
        <v>294</v>
      </c>
      <c r="F231" s="163" t="s">
        <v>295</v>
      </c>
      <c r="G231" s="164" t="s">
        <v>130</v>
      </c>
      <c r="H231" s="165">
        <v>0.8</v>
      </c>
      <c r="I231" s="166"/>
      <c r="J231" s="167">
        <f>ROUND(I231*H231,2)</f>
        <v>0</v>
      </c>
      <c r="K231" s="163" t="s">
        <v>131</v>
      </c>
      <c r="L231" s="39"/>
      <c r="M231" s="168" t="s">
        <v>3</v>
      </c>
      <c r="N231" s="169" t="s">
        <v>43</v>
      </c>
      <c r="O231" s="72"/>
      <c r="P231" s="170">
        <f>O231*H231</f>
        <v>0</v>
      </c>
      <c r="Q231" s="170">
        <v>0.20087</v>
      </c>
      <c r="R231" s="170">
        <f>Q231*H231</f>
        <v>0.160696</v>
      </c>
      <c r="S231" s="170">
        <v>0</v>
      </c>
      <c r="T231" s="17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72" t="s">
        <v>132</v>
      </c>
      <c r="AT231" s="172" t="s">
        <v>127</v>
      </c>
      <c r="AU231" s="172" t="s">
        <v>82</v>
      </c>
      <c r="AY231" s="19" t="s">
        <v>125</v>
      </c>
      <c r="BE231" s="173">
        <f>IF(N231="základní",J231,0)</f>
        <v>0</v>
      </c>
      <c r="BF231" s="173">
        <f>IF(N231="snížená",J231,0)</f>
        <v>0</v>
      </c>
      <c r="BG231" s="173">
        <f>IF(N231="zákl. přenesená",J231,0)</f>
        <v>0</v>
      </c>
      <c r="BH231" s="173">
        <f>IF(N231="sníž. přenesená",J231,0)</f>
        <v>0</v>
      </c>
      <c r="BI231" s="173">
        <f>IF(N231="nulová",J231,0)</f>
        <v>0</v>
      </c>
      <c r="BJ231" s="19" t="s">
        <v>80</v>
      </c>
      <c r="BK231" s="173">
        <f>ROUND(I231*H231,2)</f>
        <v>0</v>
      </c>
      <c r="BL231" s="19" t="s">
        <v>132</v>
      </c>
      <c r="BM231" s="172" t="s">
        <v>296</v>
      </c>
    </row>
    <row r="232" spans="1:47" s="2" customFormat="1" ht="12">
      <c r="A232" s="38"/>
      <c r="B232" s="39"/>
      <c r="C232" s="38"/>
      <c r="D232" s="174" t="s">
        <v>134</v>
      </c>
      <c r="E232" s="38"/>
      <c r="F232" s="175" t="s">
        <v>297</v>
      </c>
      <c r="G232" s="38"/>
      <c r="H232" s="38"/>
      <c r="I232" s="176"/>
      <c r="J232" s="38"/>
      <c r="K232" s="38"/>
      <c r="L232" s="39"/>
      <c r="M232" s="177"/>
      <c r="N232" s="178"/>
      <c r="O232" s="72"/>
      <c r="P232" s="72"/>
      <c r="Q232" s="72"/>
      <c r="R232" s="72"/>
      <c r="S232" s="72"/>
      <c r="T232" s="73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9" t="s">
        <v>134</v>
      </c>
      <c r="AU232" s="19" t="s">
        <v>82</v>
      </c>
    </row>
    <row r="233" spans="1:51" s="13" customFormat="1" ht="12">
      <c r="A233" s="13"/>
      <c r="B233" s="179"/>
      <c r="C233" s="13"/>
      <c r="D233" s="180" t="s">
        <v>136</v>
      </c>
      <c r="E233" s="181" t="s">
        <v>3</v>
      </c>
      <c r="F233" s="182" t="s">
        <v>298</v>
      </c>
      <c r="G233" s="13"/>
      <c r="H233" s="181" t="s">
        <v>3</v>
      </c>
      <c r="I233" s="183"/>
      <c r="J233" s="13"/>
      <c r="K233" s="13"/>
      <c r="L233" s="179"/>
      <c r="M233" s="184"/>
      <c r="N233" s="185"/>
      <c r="O233" s="185"/>
      <c r="P233" s="185"/>
      <c r="Q233" s="185"/>
      <c r="R233" s="185"/>
      <c r="S233" s="185"/>
      <c r="T233" s="18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1" t="s">
        <v>136</v>
      </c>
      <c r="AU233" s="181" t="s">
        <v>82</v>
      </c>
      <c r="AV233" s="13" t="s">
        <v>80</v>
      </c>
      <c r="AW233" s="13" t="s">
        <v>33</v>
      </c>
      <c r="AX233" s="13" t="s">
        <v>72</v>
      </c>
      <c r="AY233" s="181" t="s">
        <v>125</v>
      </c>
    </row>
    <row r="234" spans="1:51" s="14" customFormat="1" ht="12">
      <c r="A234" s="14"/>
      <c r="B234" s="187"/>
      <c r="C234" s="14"/>
      <c r="D234" s="180" t="s">
        <v>136</v>
      </c>
      <c r="E234" s="188" t="s">
        <v>3</v>
      </c>
      <c r="F234" s="189" t="s">
        <v>299</v>
      </c>
      <c r="G234" s="14"/>
      <c r="H234" s="190">
        <v>0.8</v>
      </c>
      <c r="I234" s="191"/>
      <c r="J234" s="14"/>
      <c r="K234" s="14"/>
      <c r="L234" s="187"/>
      <c r="M234" s="192"/>
      <c r="N234" s="193"/>
      <c r="O234" s="193"/>
      <c r="P234" s="193"/>
      <c r="Q234" s="193"/>
      <c r="R234" s="193"/>
      <c r="S234" s="193"/>
      <c r="T234" s="19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88" t="s">
        <v>136</v>
      </c>
      <c r="AU234" s="188" t="s">
        <v>82</v>
      </c>
      <c r="AV234" s="14" t="s">
        <v>82</v>
      </c>
      <c r="AW234" s="14" t="s">
        <v>33</v>
      </c>
      <c r="AX234" s="14" t="s">
        <v>80</v>
      </c>
      <c r="AY234" s="188" t="s">
        <v>125</v>
      </c>
    </row>
    <row r="235" spans="1:65" s="2" customFormat="1" ht="24.15" customHeight="1">
      <c r="A235" s="38"/>
      <c r="B235" s="160"/>
      <c r="C235" s="161" t="s">
        <v>300</v>
      </c>
      <c r="D235" s="161" t="s">
        <v>127</v>
      </c>
      <c r="E235" s="162" t="s">
        <v>301</v>
      </c>
      <c r="F235" s="163" t="s">
        <v>302</v>
      </c>
      <c r="G235" s="164" t="s">
        <v>130</v>
      </c>
      <c r="H235" s="165">
        <v>22.9</v>
      </c>
      <c r="I235" s="166"/>
      <c r="J235" s="167">
        <f>ROUND(I235*H235,2)</f>
        <v>0</v>
      </c>
      <c r="K235" s="163" t="s">
        <v>3</v>
      </c>
      <c r="L235" s="39"/>
      <c r="M235" s="168" t="s">
        <v>3</v>
      </c>
      <c r="N235" s="169" t="s">
        <v>43</v>
      </c>
      <c r="O235" s="72"/>
      <c r="P235" s="170">
        <f>O235*H235</f>
        <v>0</v>
      </c>
      <c r="Q235" s="170">
        <v>0.0032</v>
      </c>
      <c r="R235" s="170">
        <f>Q235*H235</f>
        <v>0.07328</v>
      </c>
      <c r="S235" s="170">
        <v>0</v>
      </c>
      <c r="T235" s="17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72" t="s">
        <v>132</v>
      </c>
      <c r="AT235" s="172" t="s">
        <v>127</v>
      </c>
      <c r="AU235" s="172" t="s">
        <v>82</v>
      </c>
      <c r="AY235" s="19" t="s">
        <v>125</v>
      </c>
      <c r="BE235" s="173">
        <f>IF(N235="základní",J235,0)</f>
        <v>0</v>
      </c>
      <c r="BF235" s="173">
        <f>IF(N235="snížená",J235,0)</f>
        <v>0</v>
      </c>
      <c r="BG235" s="173">
        <f>IF(N235="zákl. přenesená",J235,0)</f>
        <v>0</v>
      </c>
      <c r="BH235" s="173">
        <f>IF(N235="sníž. přenesená",J235,0)</f>
        <v>0</v>
      </c>
      <c r="BI235" s="173">
        <f>IF(N235="nulová",J235,0)</f>
        <v>0</v>
      </c>
      <c r="BJ235" s="19" t="s">
        <v>80</v>
      </c>
      <c r="BK235" s="173">
        <f>ROUND(I235*H235,2)</f>
        <v>0</v>
      </c>
      <c r="BL235" s="19" t="s">
        <v>132</v>
      </c>
      <c r="BM235" s="172" t="s">
        <v>303</v>
      </c>
    </row>
    <row r="236" spans="1:51" s="13" customFormat="1" ht="12">
      <c r="A236" s="13"/>
      <c r="B236" s="179"/>
      <c r="C236" s="13"/>
      <c r="D236" s="180" t="s">
        <v>136</v>
      </c>
      <c r="E236" s="181" t="s">
        <v>3</v>
      </c>
      <c r="F236" s="182" t="s">
        <v>261</v>
      </c>
      <c r="G236" s="13"/>
      <c r="H236" s="181" t="s">
        <v>3</v>
      </c>
      <c r="I236" s="183"/>
      <c r="J236" s="13"/>
      <c r="K236" s="13"/>
      <c r="L236" s="179"/>
      <c r="M236" s="184"/>
      <c r="N236" s="185"/>
      <c r="O236" s="185"/>
      <c r="P236" s="185"/>
      <c r="Q236" s="185"/>
      <c r="R236" s="185"/>
      <c r="S236" s="185"/>
      <c r="T236" s="18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1" t="s">
        <v>136</v>
      </c>
      <c r="AU236" s="181" t="s">
        <v>82</v>
      </c>
      <c r="AV236" s="13" t="s">
        <v>80</v>
      </c>
      <c r="AW236" s="13" t="s">
        <v>33</v>
      </c>
      <c r="AX236" s="13" t="s">
        <v>72</v>
      </c>
      <c r="AY236" s="181" t="s">
        <v>125</v>
      </c>
    </row>
    <row r="237" spans="1:51" s="14" customFormat="1" ht="12">
      <c r="A237" s="14"/>
      <c r="B237" s="187"/>
      <c r="C237" s="14"/>
      <c r="D237" s="180" t="s">
        <v>136</v>
      </c>
      <c r="E237" s="188" t="s">
        <v>3</v>
      </c>
      <c r="F237" s="189" t="s">
        <v>273</v>
      </c>
      <c r="G237" s="14"/>
      <c r="H237" s="190">
        <v>22.9</v>
      </c>
      <c r="I237" s="191"/>
      <c r="J237" s="14"/>
      <c r="K237" s="14"/>
      <c r="L237" s="187"/>
      <c r="M237" s="192"/>
      <c r="N237" s="193"/>
      <c r="O237" s="193"/>
      <c r="P237" s="193"/>
      <c r="Q237" s="193"/>
      <c r="R237" s="193"/>
      <c r="S237" s="193"/>
      <c r="T237" s="19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188" t="s">
        <v>136</v>
      </c>
      <c r="AU237" s="188" t="s">
        <v>82</v>
      </c>
      <c r="AV237" s="14" t="s">
        <v>82</v>
      </c>
      <c r="AW237" s="14" t="s">
        <v>33</v>
      </c>
      <c r="AX237" s="14" t="s">
        <v>80</v>
      </c>
      <c r="AY237" s="188" t="s">
        <v>125</v>
      </c>
    </row>
    <row r="238" spans="1:65" s="2" customFormat="1" ht="16.5" customHeight="1">
      <c r="A238" s="38"/>
      <c r="B238" s="160"/>
      <c r="C238" s="203" t="s">
        <v>304</v>
      </c>
      <c r="D238" s="203" t="s">
        <v>219</v>
      </c>
      <c r="E238" s="204" t="s">
        <v>305</v>
      </c>
      <c r="F238" s="205" t="s">
        <v>306</v>
      </c>
      <c r="G238" s="206" t="s">
        <v>130</v>
      </c>
      <c r="H238" s="207">
        <v>23.358</v>
      </c>
      <c r="I238" s="208"/>
      <c r="J238" s="209">
        <f>ROUND(I238*H238,2)</f>
        <v>0</v>
      </c>
      <c r="K238" s="205" t="s">
        <v>3</v>
      </c>
      <c r="L238" s="210"/>
      <c r="M238" s="211" t="s">
        <v>3</v>
      </c>
      <c r="N238" s="212" t="s">
        <v>43</v>
      </c>
      <c r="O238" s="72"/>
      <c r="P238" s="170">
        <f>O238*H238</f>
        <v>0</v>
      </c>
      <c r="Q238" s="170">
        <v>0.135</v>
      </c>
      <c r="R238" s="170">
        <f>Q238*H238</f>
        <v>3.1533300000000004</v>
      </c>
      <c r="S238" s="170">
        <v>0</v>
      </c>
      <c r="T238" s="17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72" t="s">
        <v>185</v>
      </c>
      <c r="AT238" s="172" t="s">
        <v>219</v>
      </c>
      <c r="AU238" s="172" t="s">
        <v>82</v>
      </c>
      <c r="AY238" s="19" t="s">
        <v>125</v>
      </c>
      <c r="BE238" s="173">
        <f>IF(N238="základní",J238,0)</f>
        <v>0</v>
      </c>
      <c r="BF238" s="173">
        <f>IF(N238="snížená",J238,0)</f>
        <v>0</v>
      </c>
      <c r="BG238" s="173">
        <f>IF(N238="zákl. přenesená",J238,0)</f>
        <v>0</v>
      </c>
      <c r="BH238" s="173">
        <f>IF(N238="sníž. přenesená",J238,0)</f>
        <v>0</v>
      </c>
      <c r="BI238" s="173">
        <f>IF(N238="nulová",J238,0)</f>
        <v>0</v>
      </c>
      <c r="BJ238" s="19" t="s">
        <v>80</v>
      </c>
      <c r="BK238" s="173">
        <f>ROUND(I238*H238,2)</f>
        <v>0</v>
      </c>
      <c r="BL238" s="19" t="s">
        <v>132</v>
      </c>
      <c r="BM238" s="172" t="s">
        <v>307</v>
      </c>
    </row>
    <row r="239" spans="1:51" s="14" customFormat="1" ht="12">
      <c r="A239" s="14"/>
      <c r="B239" s="187"/>
      <c r="C239" s="14"/>
      <c r="D239" s="180" t="s">
        <v>136</v>
      </c>
      <c r="E239" s="14"/>
      <c r="F239" s="189" t="s">
        <v>308</v>
      </c>
      <c r="G239" s="14"/>
      <c r="H239" s="190">
        <v>23.358</v>
      </c>
      <c r="I239" s="191"/>
      <c r="J239" s="14"/>
      <c r="K239" s="14"/>
      <c r="L239" s="187"/>
      <c r="M239" s="192"/>
      <c r="N239" s="193"/>
      <c r="O239" s="193"/>
      <c r="P239" s="193"/>
      <c r="Q239" s="193"/>
      <c r="R239" s="193"/>
      <c r="S239" s="193"/>
      <c r="T239" s="19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188" t="s">
        <v>136</v>
      </c>
      <c r="AU239" s="188" t="s">
        <v>82</v>
      </c>
      <c r="AV239" s="14" t="s">
        <v>82</v>
      </c>
      <c r="AW239" s="14" t="s">
        <v>4</v>
      </c>
      <c r="AX239" s="14" t="s">
        <v>80</v>
      </c>
      <c r="AY239" s="188" t="s">
        <v>125</v>
      </c>
    </row>
    <row r="240" spans="1:65" s="2" customFormat="1" ht="24.15" customHeight="1">
      <c r="A240" s="38"/>
      <c r="B240" s="160"/>
      <c r="C240" s="161" t="s">
        <v>309</v>
      </c>
      <c r="D240" s="161" t="s">
        <v>127</v>
      </c>
      <c r="E240" s="162" t="s">
        <v>310</v>
      </c>
      <c r="F240" s="163" t="s">
        <v>311</v>
      </c>
      <c r="G240" s="164" t="s">
        <v>193</v>
      </c>
      <c r="H240" s="165">
        <v>0.56</v>
      </c>
      <c r="I240" s="166"/>
      <c r="J240" s="167">
        <f>ROUND(I240*H240,2)</f>
        <v>0</v>
      </c>
      <c r="K240" s="163" t="s">
        <v>131</v>
      </c>
      <c r="L240" s="39"/>
      <c r="M240" s="168" t="s">
        <v>3</v>
      </c>
      <c r="N240" s="169" t="s">
        <v>43</v>
      </c>
      <c r="O240" s="72"/>
      <c r="P240" s="170">
        <f>O240*H240</f>
        <v>0</v>
      </c>
      <c r="Q240" s="170">
        <v>0.01954</v>
      </c>
      <c r="R240" s="170">
        <f>Q240*H240</f>
        <v>0.0109424</v>
      </c>
      <c r="S240" s="170">
        <v>0</v>
      </c>
      <c r="T240" s="171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172" t="s">
        <v>132</v>
      </c>
      <c r="AT240" s="172" t="s">
        <v>127</v>
      </c>
      <c r="AU240" s="172" t="s">
        <v>82</v>
      </c>
      <c r="AY240" s="19" t="s">
        <v>125</v>
      </c>
      <c r="BE240" s="173">
        <f>IF(N240="základní",J240,0)</f>
        <v>0</v>
      </c>
      <c r="BF240" s="173">
        <f>IF(N240="snížená",J240,0)</f>
        <v>0</v>
      </c>
      <c r="BG240" s="173">
        <f>IF(N240="zákl. přenesená",J240,0)</f>
        <v>0</v>
      </c>
      <c r="BH240" s="173">
        <f>IF(N240="sníž. přenesená",J240,0)</f>
        <v>0</v>
      </c>
      <c r="BI240" s="173">
        <f>IF(N240="nulová",J240,0)</f>
        <v>0</v>
      </c>
      <c r="BJ240" s="19" t="s">
        <v>80</v>
      </c>
      <c r="BK240" s="173">
        <f>ROUND(I240*H240,2)</f>
        <v>0</v>
      </c>
      <c r="BL240" s="19" t="s">
        <v>132</v>
      </c>
      <c r="BM240" s="172" t="s">
        <v>312</v>
      </c>
    </row>
    <row r="241" spans="1:47" s="2" customFormat="1" ht="12">
      <c r="A241" s="38"/>
      <c r="B241" s="39"/>
      <c r="C241" s="38"/>
      <c r="D241" s="174" t="s">
        <v>134</v>
      </c>
      <c r="E241" s="38"/>
      <c r="F241" s="175" t="s">
        <v>313</v>
      </c>
      <c r="G241" s="38"/>
      <c r="H241" s="38"/>
      <c r="I241" s="176"/>
      <c r="J241" s="38"/>
      <c r="K241" s="38"/>
      <c r="L241" s="39"/>
      <c r="M241" s="177"/>
      <c r="N241" s="178"/>
      <c r="O241" s="72"/>
      <c r="P241" s="72"/>
      <c r="Q241" s="72"/>
      <c r="R241" s="72"/>
      <c r="S241" s="72"/>
      <c r="T241" s="73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9" t="s">
        <v>134</v>
      </c>
      <c r="AU241" s="19" t="s">
        <v>82</v>
      </c>
    </row>
    <row r="242" spans="1:51" s="14" customFormat="1" ht="12">
      <c r="A242" s="14"/>
      <c r="B242" s="187"/>
      <c r="C242" s="14"/>
      <c r="D242" s="180" t="s">
        <v>136</v>
      </c>
      <c r="E242" s="188" t="s">
        <v>3</v>
      </c>
      <c r="F242" s="189" t="s">
        <v>314</v>
      </c>
      <c r="G242" s="14"/>
      <c r="H242" s="190">
        <v>0.56</v>
      </c>
      <c r="I242" s="191"/>
      <c r="J242" s="14"/>
      <c r="K242" s="14"/>
      <c r="L242" s="187"/>
      <c r="M242" s="192"/>
      <c r="N242" s="193"/>
      <c r="O242" s="193"/>
      <c r="P242" s="193"/>
      <c r="Q242" s="193"/>
      <c r="R242" s="193"/>
      <c r="S242" s="193"/>
      <c r="T242" s="19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188" t="s">
        <v>136</v>
      </c>
      <c r="AU242" s="188" t="s">
        <v>82</v>
      </c>
      <c r="AV242" s="14" t="s">
        <v>82</v>
      </c>
      <c r="AW242" s="14" t="s">
        <v>33</v>
      </c>
      <c r="AX242" s="14" t="s">
        <v>80</v>
      </c>
      <c r="AY242" s="188" t="s">
        <v>125</v>
      </c>
    </row>
    <row r="243" spans="1:65" s="2" customFormat="1" ht="16.5" customHeight="1">
      <c r="A243" s="38"/>
      <c r="B243" s="160"/>
      <c r="C243" s="203" t="s">
        <v>315</v>
      </c>
      <c r="D243" s="203" t="s">
        <v>219</v>
      </c>
      <c r="E243" s="204" t="s">
        <v>316</v>
      </c>
      <c r="F243" s="205" t="s">
        <v>317</v>
      </c>
      <c r="G243" s="206" t="s">
        <v>193</v>
      </c>
      <c r="H243" s="207">
        <v>0.483</v>
      </c>
      <c r="I243" s="208"/>
      <c r="J243" s="209">
        <f>ROUND(I243*H243,2)</f>
        <v>0</v>
      </c>
      <c r="K243" s="205" t="s">
        <v>131</v>
      </c>
      <c r="L243" s="210"/>
      <c r="M243" s="211" t="s">
        <v>3</v>
      </c>
      <c r="N243" s="212" t="s">
        <v>43</v>
      </c>
      <c r="O243" s="72"/>
      <c r="P243" s="170">
        <f>O243*H243</f>
        <v>0</v>
      </c>
      <c r="Q243" s="170">
        <v>1</v>
      </c>
      <c r="R243" s="170">
        <f>Q243*H243</f>
        <v>0.483</v>
      </c>
      <c r="S243" s="170">
        <v>0</v>
      </c>
      <c r="T243" s="171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172" t="s">
        <v>185</v>
      </c>
      <c r="AT243" s="172" t="s">
        <v>219</v>
      </c>
      <c r="AU243" s="172" t="s">
        <v>82</v>
      </c>
      <c r="AY243" s="19" t="s">
        <v>125</v>
      </c>
      <c r="BE243" s="173">
        <f>IF(N243="základní",J243,0)</f>
        <v>0</v>
      </c>
      <c r="BF243" s="173">
        <f>IF(N243="snížená",J243,0)</f>
        <v>0</v>
      </c>
      <c r="BG243" s="173">
        <f>IF(N243="zákl. přenesená",J243,0)</f>
        <v>0</v>
      </c>
      <c r="BH243" s="173">
        <f>IF(N243="sníž. přenesená",J243,0)</f>
        <v>0</v>
      </c>
      <c r="BI243" s="173">
        <f>IF(N243="nulová",J243,0)</f>
        <v>0</v>
      </c>
      <c r="BJ243" s="19" t="s">
        <v>80</v>
      </c>
      <c r="BK243" s="173">
        <f>ROUND(I243*H243,2)</f>
        <v>0</v>
      </c>
      <c r="BL243" s="19" t="s">
        <v>132</v>
      </c>
      <c r="BM243" s="172" t="s">
        <v>318</v>
      </c>
    </row>
    <row r="244" spans="1:51" s="13" customFormat="1" ht="12">
      <c r="A244" s="13"/>
      <c r="B244" s="179"/>
      <c r="C244" s="13"/>
      <c r="D244" s="180" t="s">
        <v>136</v>
      </c>
      <c r="E244" s="181" t="s">
        <v>3</v>
      </c>
      <c r="F244" s="182" t="s">
        <v>319</v>
      </c>
      <c r="G244" s="13"/>
      <c r="H244" s="181" t="s">
        <v>3</v>
      </c>
      <c r="I244" s="183"/>
      <c r="J244" s="13"/>
      <c r="K244" s="13"/>
      <c r="L244" s="179"/>
      <c r="M244" s="184"/>
      <c r="N244" s="185"/>
      <c r="O244" s="185"/>
      <c r="P244" s="185"/>
      <c r="Q244" s="185"/>
      <c r="R244" s="185"/>
      <c r="S244" s="185"/>
      <c r="T244" s="18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1" t="s">
        <v>136</v>
      </c>
      <c r="AU244" s="181" t="s">
        <v>82</v>
      </c>
      <c r="AV244" s="13" t="s">
        <v>80</v>
      </c>
      <c r="AW244" s="13" t="s">
        <v>33</v>
      </c>
      <c r="AX244" s="13" t="s">
        <v>72</v>
      </c>
      <c r="AY244" s="181" t="s">
        <v>125</v>
      </c>
    </row>
    <row r="245" spans="1:51" s="14" customFormat="1" ht="12">
      <c r="A245" s="14"/>
      <c r="B245" s="187"/>
      <c r="C245" s="14"/>
      <c r="D245" s="180" t="s">
        <v>136</v>
      </c>
      <c r="E245" s="188" t="s">
        <v>3</v>
      </c>
      <c r="F245" s="189" t="s">
        <v>320</v>
      </c>
      <c r="G245" s="14"/>
      <c r="H245" s="190">
        <v>0.483</v>
      </c>
      <c r="I245" s="191"/>
      <c r="J245" s="14"/>
      <c r="K245" s="14"/>
      <c r="L245" s="187"/>
      <c r="M245" s="192"/>
      <c r="N245" s="193"/>
      <c r="O245" s="193"/>
      <c r="P245" s="193"/>
      <c r="Q245" s="193"/>
      <c r="R245" s="193"/>
      <c r="S245" s="193"/>
      <c r="T245" s="19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188" t="s">
        <v>136</v>
      </c>
      <c r="AU245" s="188" t="s">
        <v>82</v>
      </c>
      <c r="AV245" s="14" t="s">
        <v>82</v>
      </c>
      <c r="AW245" s="14" t="s">
        <v>33</v>
      </c>
      <c r="AX245" s="14" t="s">
        <v>80</v>
      </c>
      <c r="AY245" s="188" t="s">
        <v>125</v>
      </c>
    </row>
    <row r="246" spans="1:65" s="2" customFormat="1" ht="16.5" customHeight="1">
      <c r="A246" s="38"/>
      <c r="B246" s="160"/>
      <c r="C246" s="203" t="s">
        <v>321</v>
      </c>
      <c r="D246" s="203" t="s">
        <v>219</v>
      </c>
      <c r="E246" s="204" t="s">
        <v>322</v>
      </c>
      <c r="F246" s="205" t="s">
        <v>323</v>
      </c>
      <c r="G246" s="206" t="s">
        <v>193</v>
      </c>
      <c r="H246" s="207">
        <v>0.033</v>
      </c>
      <c r="I246" s="208"/>
      <c r="J246" s="209">
        <f>ROUND(I246*H246,2)</f>
        <v>0</v>
      </c>
      <c r="K246" s="205" t="s">
        <v>131</v>
      </c>
      <c r="L246" s="210"/>
      <c r="M246" s="211" t="s">
        <v>3</v>
      </c>
      <c r="N246" s="212" t="s">
        <v>43</v>
      </c>
      <c r="O246" s="72"/>
      <c r="P246" s="170">
        <f>O246*H246</f>
        <v>0</v>
      </c>
      <c r="Q246" s="170">
        <v>1</v>
      </c>
      <c r="R246" s="170">
        <f>Q246*H246</f>
        <v>0.033</v>
      </c>
      <c r="S246" s="170">
        <v>0</v>
      </c>
      <c r="T246" s="171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172" t="s">
        <v>185</v>
      </c>
      <c r="AT246" s="172" t="s">
        <v>219</v>
      </c>
      <c r="AU246" s="172" t="s">
        <v>82</v>
      </c>
      <c r="AY246" s="19" t="s">
        <v>125</v>
      </c>
      <c r="BE246" s="173">
        <f>IF(N246="základní",J246,0)</f>
        <v>0</v>
      </c>
      <c r="BF246" s="173">
        <f>IF(N246="snížená",J246,0)</f>
        <v>0</v>
      </c>
      <c r="BG246" s="173">
        <f>IF(N246="zákl. přenesená",J246,0)</f>
        <v>0</v>
      </c>
      <c r="BH246" s="173">
        <f>IF(N246="sníž. přenesená",J246,0)</f>
        <v>0</v>
      </c>
      <c r="BI246" s="173">
        <f>IF(N246="nulová",J246,0)</f>
        <v>0</v>
      </c>
      <c r="BJ246" s="19" t="s">
        <v>80</v>
      </c>
      <c r="BK246" s="173">
        <f>ROUND(I246*H246,2)</f>
        <v>0</v>
      </c>
      <c r="BL246" s="19" t="s">
        <v>132</v>
      </c>
      <c r="BM246" s="172" t="s">
        <v>324</v>
      </c>
    </row>
    <row r="247" spans="1:51" s="13" customFormat="1" ht="12">
      <c r="A247" s="13"/>
      <c r="B247" s="179"/>
      <c r="C247" s="13"/>
      <c r="D247" s="180" t="s">
        <v>136</v>
      </c>
      <c r="E247" s="181" t="s">
        <v>3</v>
      </c>
      <c r="F247" s="182" t="s">
        <v>319</v>
      </c>
      <c r="G247" s="13"/>
      <c r="H247" s="181" t="s">
        <v>3</v>
      </c>
      <c r="I247" s="183"/>
      <c r="J247" s="13"/>
      <c r="K247" s="13"/>
      <c r="L247" s="179"/>
      <c r="M247" s="184"/>
      <c r="N247" s="185"/>
      <c r="O247" s="185"/>
      <c r="P247" s="185"/>
      <c r="Q247" s="185"/>
      <c r="R247" s="185"/>
      <c r="S247" s="185"/>
      <c r="T247" s="18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1" t="s">
        <v>136</v>
      </c>
      <c r="AU247" s="181" t="s">
        <v>82</v>
      </c>
      <c r="AV247" s="13" t="s">
        <v>80</v>
      </c>
      <c r="AW247" s="13" t="s">
        <v>33</v>
      </c>
      <c r="AX247" s="13" t="s">
        <v>72</v>
      </c>
      <c r="AY247" s="181" t="s">
        <v>125</v>
      </c>
    </row>
    <row r="248" spans="1:51" s="14" customFormat="1" ht="12">
      <c r="A248" s="14"/>
      <c r="B248" s="187"/>
      <c r="C248" s="14"/>
      <c r="D248" s="180" t="s">
        <v>136</v>
      </c>
      <c r="E248" s="188" t="s">
        <v>3</v>
      </c>
      <c r="F248" s="189" t="s">
        <v>325</v>
      </c>
      <c r="G248" s="14"/>
      <c r="H248" s="190">
        <v>0.033</v>
      </c>
      <c r="I248" s="191"/>
      <c r="J248" s="14"/>
      <c r="K248" s="14"/>
      <c r="L248" s="187"/>
      <c r="M248" s="192"/>
      <c r="N248" s="193"/>
      <c r="O248" s="193"/>
      <c r="P248" s="193"/>
      <c r="Q248" s="193"/>
      <c r="R248" s="193"/>
      <c r="S248" s="193"/>
      <c r="T248" s="19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188" t="s">
        <v>136</v>
      </c>
      <c r="AU248" s="188" t="s">
        <v>82</v>
      </c>
      <c r="AV248" s="14" t="s">
        <v>82</v>
      </c>
      <c r="AW248" s="14" t="s">
        <v>33</v>
      </c>
      <c r="AX248" s="14" t="s">
        <v>80</v>
      </c>
      <c r="AY248" s="188" t="s">
        <v>125</v>
      </c>
    </row>
    <row r="249" spans="1:65" s="2" customFormat="1" ht="16.5" customHeight="1">
      <c r="A249" s="38"/>
      <c r="B249" s="160"/>
      <c r="C249" s="203" t="s">
        <v>326</v>
      </c>
      <c r="D249" s="203" t="s">
        <v>219</v>
      </c>
      <c r="E249" s="204" t="s">
        <v>327</v>
      </c>
      <c r="F249" s="205" t="s">
        <v>328</v>
      </c>
      <c r="G249" s="206" t="s">
        <v>193</v>
      </c>
      <c r="H249" s="207">
        <v>0.044</v>
      </c>
      <c r="I249" s="208"/>
      <c r="J249" s="209">
        <f>ROUND(I249*H249,2)</f>
        <v>0</v>
      </c>
      <c r="K249" s="205" t="s">
        <v>131</v>
      </c>
      <c r="L249" s="210"/>
      <c r="M249" s="211" t="s">
        <v>3</v>
      </c>
      <c r="N249" s="212" t="s">
        <v>43</v>
      </c>
      <c r="O249" s="72"/>
      <c r="P249" s="170">
        <f>O249*H249</f>
        <v>0</v>
      </c>
      <c r="Q249" s="170">
        <v>1</v>
      </c>
      <c r="R249" s="170">
        <f>Q249*H249</f>
        <v>0.044</v>
      </c>
      <c r="S249" s="170">
        <v>0</v>
      </c>
      <c r="T249" s="171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72" t="s">
        <v>185</v>
      </c>
      <c r="AT249" s="172" t="s">
        <v>219</v>
      </c>
      <c r="AU249" s="172" t="s">
        <v>82</v>
      </c>
      <c r="AY249" s="19" t="s">
        <v>125</v>
      </c>
      <c r="BE249" s="173">
        <f>IF(N249="základní",J249,0)</f>
        <v>0</v>
      </c>
      <c r="BF249" s="173">
        <f>IF(N249="snížená",J249,0)</f>
        <v>0</v>
      </c>
      <c r="BG249" s="173">
        <f>IF(N249="zákl. přenesená",J249,0)</f>
        <v>0</v>
      </c>
      <c r="BH249" s="173">
        <f>IF(N249="sníž. přenesená",J249,0)</f>
        <v>0</v>
      </c>
      <c r="BI249" s="173">
        <f>IF(N249="nulová",J249,0)</f>
        <v>0</v>
      </c>
      <c r="BJ249" s="19" t="s">
        <v>80</v>
      </c>
      <c r="BK249" s="173">
        <f>ROUND(I249*H249,2)</f>
        <v>0</v>
      </c>
      <c r="BL249" s="19" t="s">
        <v>132</v>
      </c>
      <c r="BM249" s="172" t="s">
        <v>329</v>
      </c>
    </row>
    <row r="250" spans="1:51" s="13" customFormat="1" ht="12">
      <c r="A250" s="13"/>
      <c r="B250" s="179"/>
      <c r="C250" s="13"/>
      <c r="D250" s="180" t="s">
        <v>136</v>
      </c>
      <c r="E250" s="181" t="s">
        <v>3</v>
      </c>
      <c r="F250" s="182" t="s">
        <v>319</v>
      </c>
      <c r="G250" s="13"/>
      <c r="H250" s="181" t="s">
        <v>3</v>
      </c>
      <c r="I250" s="183"/>
      <c r="J250" s="13"/>
      <c r="K250" s="13"/>
      <c r="L250" s="179"/>
      <c r="M250" s="184"/>
      <c r="N250" s="185"/>
      <c r="O250" s="185"/>
      <c r="P250" s="185"/>
      <c r="Q250" s="185"/>
      <c r="R250" s="185"/>
      <c r="S250" s="185"/>
      <c r="T250" s="18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1" t="s">
        <v>136</v>
      </c>
      <c r="AU250" s="181" t="s">
        <v>82</v>
      </c>
      <c r="AV250" s="13" t="s">
        <v>80</v>
      </c>
      <c r="AW250" s="13" t="s">
        <v>33</v>
      </c>
      <c r="AX250" s="13" t="s">
        <v>72</v>
      </c>
      <c r="AY250" s="181" t="s">
        <v>125</v>
      </c>
    </row>
    <row r="251" spans="1:51" s="14" customFormat="1" ht="12">
      <c r="A251" s="14"/>
      <c r="B251" s="187"/>
      <c r="C251" s="14"/>
      <c r="D251" s="180" t="s">
        <v>136</v>
      </c>
      <c r="E251" s="188" t="s">
        <v>3</v>
      </c>
      <c r="F251" s="189" t="s">
        <v>330</v>
      </c>
      <c r="G251" s="14"/>
      <c r="H251" s="190">
        <v>0.044</v>
      </c>
      <c r="I251" s="191"/>
      <c r="J251" s="14"/>
      <c r="K251" s="14"/>
      <c r="L251" s="187"/>
      <c r="M251" s="192"/>
      <c r="N251" s="193"/>
      <c r="O251" s="193"/>
      <c r="P251" s="193"/>
      <c r="Q251" s="193"/>
      <c r="R251" s="193"/>
      <c r="S251" s="193"/>
      <c r="T251" s="19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88" t="s">
        <v>136</v>
      </c>
      <c r="AU251" s="188" t="s">
        <v>82</v>
      </c>
      <c r="AV251" s="14" t="s">
        <v>82</v>
      </c>
      <c r="AW251" s="14" t="s">
        <v>33</v>
      </c>
      <c r="AX251" s="14" t="s">
        <v>80</v>
      </c>
      <c r="AY251" s="188" t="s">
        <v>125</v>
      </c>
    </row>
    <row r="252" spans="1:63" s="12" customFormat="1" ht="22.8" customHeight="1">
      <c r="A252" s="12"/>
      <c r="B252" s="147"/>
      <c r="C252" s="12"/>
      <c r="D252" s="148" t="s">
        <v>71</v>
      </c>
      <c r="E252" s="158" t="s">
        <v>190</v>
      </c>
      <c r="F252" s="158" t="s">
        <v>331</v>
      </c>
      <c r="G252" s="12"/>
      <c r="H252" s="12"/>
      <c r="I252" s="150"/>
      <c r="J252" s="159">
        <f>BK252</f>
        <v>0</v>
      </c>
      <c r="K252" s="12"/>
      <c r="L252" s="147"/>
      <c r="M252" s="152"/>
      <c r="N252" s="153"/>
      <c r="O252" s="153"/>
      <c r="P252" s="154">
        <f>SUM(P253:P355)</f>
        <v>0</v>
      </c>
      <c r="Q252" s="153"/>
      <c r="R252" s="154">
        <f>SUM(R253:R355)</f>
        <v>0.0039</v>
      </c>
      <c r="S252" s="153"/>
      <c r="T252" s="155">
        <f>SUM(T253:T355)</f>
        <v>26.00038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48" t="s">
        <v>80</v>
      </c>
      <c r="AT252" s="156" t="s">
        <v>71</v>
      </c>
      <c r="AU252" s="156" t="s">
        <v>80</v>
      </c>
      <c r="AY252" s="148" t="s">
        <v>125</v>
      </c>
      <c r="BK252" s="157">
        <f>SUM(BK253:BK355)</f>
        <v>0</v>
      </c>
    </row>
    <row r="253" spans="1:65" s="2" customFormat="1" ht="24.15" customHeight="1">
      <c r="A253" s="38"/>
      <c r="B253" s="160"/>
      <c r="C253" s="161" t="s">
        <v>332</v>
      </c>
      <c r="D253" s="161" t="s">
        <v>127</v>
      </c>
      <c r="E253" s="162" t="s">
        <v>333</v>
      </c>
      <c r="F253" s="163" t="s">
        <v>334</v>
      </c>
      <c r="G253" s="164" t="s">
        <v>130</v>
      </c>
      <c r="H253" s="165">
        <v>144</v>
      </c>
      <c r="I253" s="166"/>
      <c r="J253" s="167">
        <f>ROUND(I253*H253,2)</f>
        <v>0</v>
      </c>
      <c r="K253" s="163" t="s">
        <v>131</v>
      </c>
      <c r="L253" s="39"/>
      <c r="M253" s="168" t="s">
        <v>3</v>
      </c>
      <c r="N253" s="169" t="s">
        <v>43</v>
      </c>
      <c r="O253" s="72"/>
      <c r="P253" s="170">
        <f>O253*H253</f>
        <v>0</v>
      </c>
      <c r="Q253" s="170">
        <v>0</v>
      </c>
      <c r="R253" s="170">
        <f>Q253*H253</f>
        <v>0</v>
      </c>
      <c r="S253" s="170">
        <v>0</v>
      </c>
      <c r="T253" s="171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72" t="s">
        <v>132</v>
      </c>
      <c r="AT253" s="172" t="s">
        <v>127</v>
      </c>
      <c r="AU253" s="172" t="s">
        <v>82</v>
      </c>
      <c r="AY253" s="19" t="s">
        <v>125</v>
      </c>
      <c r="BE253" s="173">
        <f>IF(N253="základní",J253,0)</f>
        <v>0</v>
      </c>
      <c r="BF253" s="173">
        <f>IF(N253="snížená",J253,0)</f>
        <v>0</v>
      </c>
      <c r="BG253" s="173">
        <f>IF(N253="zákl. přenesená",J253,0)</f>
        <v>0</v>
      </c>
      <c r="BH253" s="173">
        <f>IF(N253="sníž. přenesená",J253,0)</f>
        <v>0</v>
      </c>
      <c r="BI253" s="173">
        <f>IF(N253="nulová",J253,0)</f>
        <v>0</v>
      </c>
      <c r="BJ253" s="19" t="s">
        <v>80</v>
      </c>
      <c r="BK253" s="173">
        <f>ROUND(I253*H253,2)</f>
        <v>0</v>
      </c>
      <c r="BL253" s="19" t="s">
        <v>132</v>
      </c>
      <c r="BM253" s="172" t="s">
        <v>335</v>
      </c>
    </row>
    <row r="254" spans="1:47" s="2" customFormat="1" ht="12">
      <c r="A254" s="38"/>
      <c r="B254" s="39"/>
      <c r="C254" s="38"/>
      <c r="D254" s="174" t="s">
        <v>134</v>
      </c>
      <c r="E254" s="38"/>
      <c r="F254" s="175" t="s">
        <v>336</v>
      </c>
      <c r="G254" s="38"/>
      <c r="H254" s="38"/>
      <c r="I254" s="176"/>
      <c r="J254" s="38"/>
      <c r="K254" s="38"/>
      <c r="L254" s="39"/>
      <c r="M254" s="177"/>
      <c r="N254" s="178"/>
      <c r="O254" s="72"/>
      <c r="P254" s="72"/>
      <c r="Q254" s="72"/>
      <c r="R254" s="72"/>
      <c r="S254" s="72"/>
      <c r="T254" s="73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9" t="s">
        <v>134</v>
      </c>
      <c r="AU254" s="19" t="s">
        <v>82</v>
      </c>
    </row>
    <row r="255" spans="1:51" s="13" customFormat="1" ht="12">
      <c r="A255" s="13"/>
      <c r="B255" s="179"/>
      <c r="C255" s="13"/>
      <c r="D255" s="180" t="s">
        <v>136</v>
      </c>
      <c r="E255" s="181" t="s">
        <v>3</v>
      </c>
      <c r="F255" s="182" t="s">
        <v>337</v>
      </c>
      <c r="G255" s="13"/>
      <c r="H255" s="181" t="s">
        <v>3</v>
      </c>
      <c r="I255" s="183"/>
      <c r="J255" s="13"/>
      <c r="K255" s="13"/>
      <c r="L255" s="179"/>
      <c r="M255" s="184"/>
      <c r="N255" s="185"/>
      <c r="O255" s="185"/>
      <c r="P255" s="185"/>
      <c r="Q255" s="185"/>
      <c r="R255" s="185"/>
      <c r="S255" s="185"/>
      <c r="T255" s="18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1" t="s">
        <v>136</v>
      </c>
      <c r="AU255" s="181" t="s">
        <v>82</v>
      </c>
      <c r="AV255" s="13" t="s">
        <v>80</v>
      </c>
      <c r="AW255" s="13" t="s">
        <v>33</v>
      </c>
      <c r="AX255" s="13" t="s">
        <v>72</v>
      </c>
      <c r="AY255" s="181" t="s">
        <v>125</v>
      </c>
    </row>
    <row r="256" spans="1:51" s="14" customFormat="1" ht="12">
      <c r="A256" s="14"/>
      <c r="B256" s="187"/>
      <c r="C256" s="14"/>
      <c r="D256" s="180" t="s">
        <v>136</v>
      </c>
      <c r="E256" s="188" t="s">
        <v>3</v>
      </c>
      <c r="F256" s="189" t="s">
        <v>338</v>
      </c>
      <c r="G256" s="14"/>
      <c r="H256" s="190">
        <v>72</v>
      </c>
      <c r="I256" s="191"/>
      <c r="J256" s="14"/>
      <c r="K256" s="14"/>
      <c r="L256" s="187"/>
      <c r="M256" s="192"/>
      <c r="N256" s="193"/>
      <c r="O256" s="193"/>
      <c r="P256" s="193"/>
      <c r="Q256" s="193"/>
      <c r="R256" s="193"/>
      <c r="S256" s="193"/>
      <c r="T256" s="19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188" t="s">
        <v>136</v>
      </c>
      <c r="AU256" s="188" t="s">
        <v>82</v>
      </c>
      <c r="AV256" s="14" t="s">
        <v>82</v>
      </c>
      <c r="AW256" s="14" t="s">
        <v>33</v>
      </c>
      <c r="AX256" s="14" t="s">
        <v>72</v>
      </c>
      <c r="AY256" s="188" t="s">
        <v>125</v>
      </c>
    </row>
    <row r="257" spans="1:51" s="14" customFormat="1" ht="12">
      <c r="A257" s="14"/>
      <c r="B257" s="187"/>
      <c r="C257" s="14"/>
      <c r="D257" s="180" t="s">
        <v>136</v>
      </c>
      <c r="E257" s="188" t="s">
        <v>3</v>
      </c>
      <c r="F257" s="189" t="s">
        <v>338</v>
      </c>
      <c r="G257" s="14"/>
      <c r="H257" s="190">
        <v>72</v>
      </c>
      <c r="I257" s="191"/>
      <c r="J257" s="14"/>
      <c r="K257" s="14"/>
      <c r="L257" s="187"/>
      <c r="M257" s="192"/>
      <c r="N257" s="193"/>
      <c r="O257" s="193"/>
      <c r="P257" s="193"/>
      <c r="Q257" s="193"/>
      <c r="R257" s="193"/>
      <c r="S257" s="193"/>
      <c r="T257" s="19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188" t="s">
        <v>136</v>
      </c>
      <c r="AU257" s="188" t="s">
        <v>82</v>
      </c>
      <c r="AV257" s="14" t="s">
        <v>82</v>
      </c>
      <c r="AW257" s="14" t="s">
        <v>33</v>
      </c>
      <c r="AX257" s="14" t="s">
        <v>72</v>
      </c>
      <c r="AY257" s="188" t="s">
        <v>125</v>
      </c>
    </row>
    <row r="258" spans="1:51" s="15" customFormat="1" ht="12">
      <c r="A258" s="15"/>
      <c r="B258" s="195"/>
      <c r="C258" s="15"/>
      <c r="D258" s="180" t="s">
        <v>136</v>
      </c>
      <c r="E258" s="196" t="s">
        <v>3</v>
      </c>
      <c r="F258" s="197" t="s">
        <v>140</v>
      </c>
      <c r="G258" s="15"/>
      <c r="H258" s="198">
        <v>144</v>
      </c>
      <c r="I258" s="199"/>
      <c r="J258" s="15"/>
      <c r="K258" s="15"/>
      <c r="L258" s="195"/>
      <c r="M258" s="200"/>
      <c r="N258" s="201"/>
      <c r="O258" s="201"/>
      <c r="P258" s="201"/>
      <c r="Q258" s="201"/>
      <c r="R258" s="201"/>
      <c r="S258" s="201"/>
      <c r="T258" s="202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196" t="s">
        <v>136</v>
      </c>
      <c r="AU258" s="196" t="s">
        <v>82</v>
      </c>
      <c r="AV258" s="15" t="s">
        <v>132</v>
      </c>
      <c r="AW258" s="15" t="s">
        <v>33</v>
      </c>
      <c r="AX258" s="15" t="s">
        <v>80</v>
      </c>
      <c r="AY258" s="196" t="s">
        <v>125</v>
      </c>
    </row>
    <row r="259" spans="1:65" s="2" customFormat="1" ht="24.15" customHeight="1">
      <c r="A259" s="38"/>
      <c r="B259" s="160"/>
      <c r="C259" s="161" t="s">
        <v>339</v>
      </c>
      <c r="D259" s="161" t="s">
        <v>127</v>
      </c>
      <c r="E259" s="162" t="s">
        <v>340</v>
      </c>
      <c r="F259" s="163" t="s">
        <v>341</v>
      </c>
      <c r="G259" s="164" t="s">
        <v>130</v>
      </c>
      <c r="H259" s="165">
        <v>1008</v>
      </c>
      <c r="I259" s="166"/>
      <c r="J259" s="167">
        <f>ROUND(I259*H259,2)</f>
        <v>0</v>
      </c>
      <c r="K259" s="163" t="s">
        <v>131</v>
      </c>
      <c r="L259" s="39"/>
      <c r="M259" s="168" t="s">
        <v>3</v>
      </c>
      <c r="N259" s="169" t="s">
        <v>43</v>
      </c>
      <c r="O259" s="72"/>
      <c r="P259" s="170">
        <f>O259*H259</f>
        <v>0</v>
      </c>
      <c r="Q259" s="170">
        <v>0</v>
      </c>
      <c r="R259" s="170">
        <f>Q259*H259</f>
        <v>0</v>
      </c>
      <c r="S259" s="170">
        <v>0</v>
      </c>
      <c r="T259" s="17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72" t="s">
        <v>132</v>
      </c>
      <c r="AT259" s="172" t="s">
        <v>127</v>
      </c>
      <c r="AU259" s="172" t="s">
        <v>82</v>
      </c>
      <c r="AY259" s="19" t="s">
        <v>125</v>
      </c>
      <c r="BE259" s="173">
        <f>IF(N259="základní",J259,0)</f>
        <v>0</v>
      </c>
      <c r="BF259" s="173">
        <f>IF(N259="snížená",J259,0)</f>
        <v>0</v>
      </c>
      <c r="BG259" s="173">
        <f>IF(N259="zákl. přenesená",J259,0)</f>
        <v>0</v>
      </c>
      <c r="BH259" s="173">
        <f>IF(N259="sníž. přenesená",J259,0)</f>
        <v>0</v>
      </c>
      <c r="BI259" s="173">
        <f>IF(N259="nulová",J259,0)</f>
        <v>0</v>
      </c>
      <c r="BJ259" s="19" t="s">
        <v>80</v>
      </c>
      <c r="BK259" s="173">
        <f>ROUND(I259*H259,2)</f>
        <v>0</v>
      </c>
      <c r="BL259" s="19" t="s">
        <v>132</v>
      </c>
      <c r="BM259" s="172" t="s">
        <v>342</v>
      </c>
    </row>
    <row r="260" spans="1:47" s="2" customFormat="1" ht="12">
      <c r="A260" s="38"/>
      <c r="B260" s="39"/>
      <c r="C260" s="38"/>
      <c r="D260" s="174" t="s">
        <v>134</v>
      </c>
      <c r="E260" s="38"/>
      <c r="F260" s="175" t="s">
        <v>343</v>
      </c>
      <c r="G260" s="38"/>
      <c r="H260" s="38"/>
      <c r="I260" s="176"/>
      <c r="J260" s="38"/>
      <c r="K260" s="38"/>
      <c r="L260" s="39"/>
      <c r="M260" s="177"/>
      <c r="N260" s="178"/>
      <c r="O260" s="72"/>
      <c r="P260" s="72"/>
      <c r="Q260" s="72"/>
      <c r="R260" s="72"/>
      <c r="S260" s="72"/>
      <c r="T260" s="73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9" t="s">
        <v>134</v>
      </c>
      <c r="AU260" s="19" t="s">
        <v>82</v>
      </c>
    </row>
    <row r="261" spans="1:51" s="14" customFormat="1" ht="12">
      <c r="A261" s="14"/>
      <c r="B261" s="187"/>
      <c r="C261" s="14"/>
      <c r="D261" s="180" t="s">
        <v>136</v>
      </c>
      <c r="E261" s="188" t="s">
        <v>3</v>
      </c>
      <c r="F261" s="189" t="s">
        <v>344</v>
      </c>
      <c r="G261" s="14"/>
      <c r="H261" s="190">
        <v>1008</v>
      </c>
      <c r="I261" s="191"/>
      <c r="J261" s="14"/>
      <c r="K261" s="14"/>
      <c r="L261" s="187"/>
      <c r="M261" s="192"/>
      <c r="N261" s="193"/>
      <c r="O261" s="193"/>
      <c r="P261" s="193"/>
      <c r="Q261" s="193"/>
      <c r="R261" s="193"/>
      <c r="S261" s="193"/>
      <c r="T261" s="19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188" t="s">
        <v>136</v>
      </c>
      <c r="AU261" s="188" t="s">
        <v>82</v>
      </c>
      <c r="AV261" s="14" t="s">
        <v>82</v>
      </c>
      <c r="AW261" s="14" t="s">
        <v>33</v>
      </c>
      <c r="AX261" s="14" t="s">
        <v>80</v>
      </c>
      <c r="AY261" s="188" t="s">
        <v>125</v>
      </c>
    </row>
    <row r="262" spans="1:65" s="2" customFormat="1" ht="24.15" customHeight="1">
      <c r="A262" s="38"/>
      <c r="B262" s="160"/>
      <c r="C262" s="161" t="s">
        <v>345</v>
      </c>
      <c r="D262" s="161" t="s">
        <v>127</v>
      </c>
      <c r="E262" s="162" t="s">
        <v>346</v>
      </c>
      <c r="F262" s="163" t="s">
        <v>347</v>
      </c>
      <c r="G262" s="164" t="s">
        <v>130</v>
      </c>
      <c r="H262" s="165">
        <v>144</v>
      </c>
      <c r="I262" s="166"/>
      <c r="J262" s="167">
        <f>ROUND(I262*H262,2)</f>
        <v>0</v>
      </c>
      <c r="K262" s="163" t="s">
        <v>131</v>
      </c>
      <c r="L262" s="39"/>
      <c r="M262" s="168" t="s">
        <v>3</v>
      </c>
      <c r="N262" s="169" t="s">
        <v>43</v>
      </c>
      <c r="O262" s="72"/>
      <c r="P262" s="170">
        <f>O262*H262</f>
        <v>0</v>
      </c>
      <c r="Q262" s="170">
        <v>0</v>
      </c>
      <c r="R262" s="170">
        <f>Q262*H262</f>
        <v>0</v>
      </c>
      <c r="S262" s="170">
        <v>0</v>
      </c>
      <c r="T262" s="171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72" t="s">
        <v>132</v>
      </c>
      <c r="AT262" s="172" t="s">
        <v>127</v>
      </c>
      <c r="AU262" s="172" t="s">
        <v>82</v>
      </c>
      <c r="AY262" s="19" t="s">
        <v>125</v>
      </c>
      <c r="BE262" s="173">
        <f>IF(N262="základní",J262,0)</f>
        <v>0</v>
      </c>
      <c r="BF262" s="173">
        <f>IF(N262="snížená",J262,0)</f>
        <v>0</v>
      </c>
      <c r="BG262" s="173">
        <f>IF(N262="zákl. přenesená",J262,0)</f>
        <v>0</v>
      </c>
      <c r="BH262" s="173">
        <f>IF(N262="sníž. přenesená",J262,0)</f>
        <v>0</v>
      </c>
      <c r="BI262" s="173">
        <f>IF(N262="nulová",J262,0)</f>
        <v>0</v>
      </c>
      <c r="BJ262" s="19" t="s">
        <v>80</v>
      </c>
      <c r="BK262" s="173">
        <f>ROUND(I262*H262,2)</f>
        <v>0</v>
      </c>
      <c r="BL262" s="19" t="s">
        <v>132</v>
      </c>
      <c r="BM262" s="172" t="s">
        <v>348</v>
      </c>
    </row>
    <row r="263" spans="1:47" s="2" customFormat="1" ht="12">
      <c r="A263" s="38"/>
      <c r="B263" s="39"/>
      <c r="C263" s="38"/>
      <c r="D263" s="174" t="s">
        <v>134</v>
      </c>
      <c r="E263" s="38"/>
      <c r="F263" s="175" t="s">
        <v>349</v>
      </c>
      <c r="G263" s="38"/>
      <c r="H263" s="38"/>
      <c r="I263" s="176"/>
      <c r="J263" s="38"/>
      <c r="K263" s="38"/>
      <c r="L263" s="39"/>
      <c r="M263" s="177"/>
      <c r="N263" s="178"/>
      <c r="O263" s="72"/>
      <c r="P263" s="72"/>
      <c r="Q263" s="72"/>
      <c r="R263" s="72"/>
      <c r="S263" s="72"/>
      <c r="T263" s="73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9" t="s">
        <v>134</v>
      </c>
      <c r="AU263" s="19" t="s">
        <v>82</v>
      </c>
    </row>
    <row r="264" spans="1:51" s="13" customFormat="1" ht="12">
      <c r="A264" s="13"/>
      <c r="B264" s="179"/>
      <c r="C264" s="13"/>
      <c r="D264" s="180" t="s">
        <v>136</v>
      </c>
      <c r="E264" s="181" t="s">
        <v>3</v>
      </c>
      <c r="F264" s="182" t="s">
        <v>337</v>
      </c>
      <c r="G264" s="13"/>
      <c r="H264" s="181" t="s">
        <v>3</v>
      </c>
      <c r="I264" s="183"/>
      <c r="J264" s="13"/>
      <c r="K264" s="13"/>
      <c r="L264" s="179"/>
      <c r="M264" s="184"/>
      <c r="N264" s="185"/>
      <c r="O264" s="185"/>
      <c r="P264" s="185"/>
      <c r="Q264" s="185"/>
      <c r="R264" s="185"/>
      <c r="S264" s="185"/>
      <c r="T264" s="18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1" t="s">
        <v>136</v>
      </c>
      <c r="AU264" s="181" t="s">
        <v>82</v>
      </c>
      <c r="AV264" s="13" t="s">
        <v>80</v>
      </c>
      <c r="AW264" s="13" t="s">
        <v>33</v>
      </c>
      <c r="AX264" s="13" t="s">
        <v>72</v>
      </c>
      <c r="AY264" s="181" t="s">
        <v>125</v>
      </c>
    </row>
    <row r="265" spans="1:51" s="14" customFormat="1" ht="12">
      <c r="A265" s="14"/>
      <c r="B265" s="187"/>
      <c r="C265" s="14"/>
      <c r="D265" s="180" t="s">
        <v>136</v>
      </c>
      <c r="E265" s="188" t="s">
        <v>3</v>
      </c>
      <c r="F265" s="189" t="s">
        <v>338</v>
      </c>
      <c r="G265" s="14"/>
      <c r="H265" s="190">
        <v>72</v>
      </c>
      <c r="I265" s="191"/>
      <c r="J265" s="14"/>
      <c r="K265" s="14"/>
      <c r="L265" s="187"/>
      <c r="M265" s="192"/>
      <c r="N265" s="193"/>
      <c r="O265" s="193"/>
      <c r="P265" s="193"/>
      <c r="Q265" s="193"/>
      <c r="R265" s="193"/>
      <c r="S265" s="193"/>
      <c r="T265" s="19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88" t="s">
        <v>136</v>
      </c>
      <c r="AU265" s="188" t="s">
        <v>82</v>
      </c>
      <c r="AV265" s="14" t="s">
        <v>82</v>
      </c>
      <c r="AW265" s="14" t="s">
        <v>33</v>
      </c>
      <c r="AX265" s="14" t="s">
        <v>72</v>
      </c>
      <c r="AY265" s="188" t="s">
        <v>125</v>
      </c>
    </row>
    <row r="266" spans="1:51" s="14" customFormat="1" ht="12">
      <c r="A266" s="14"/>
      <c r="B266" s="187"/>
      <c r="C266" s="14"/>
      <c r="D266" s="180" t="s">
        <v>136</v>
      </c>
      <c r="E266" s="188" t="s">
        <v>3</v>
      </c>
      <c r="F266" s="189" t="s">
        <v>338</v>
      </c>
      <c r="G266" s="14"/>
      <c r="H266" s="190">
        <v>72</v>
      </c>
      <c r="I266" s="191"/>
      <c r="J266" s="14"/>
      <c r="K266" s="14"/>
      <c r="L266" s="187"/>
      <c r="M266" s="192"/>
      <c r="N266" s="193"/>
      <c r="O266" s="193"/>
      <c r="P266" s="193"/>
      <c r="Q266" s="193"/>
      <c r="R266" s="193"/>
      <c r="S266" s="193"/>
      <c r="T266" s="19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188" t="s">
        <v>136</v>
      </c>
      <c r="AU266" s="188" t="s">
        <v>82</v>
      </c>
      <c r="AV266" s="14" t="s">
        <v>82</v>
      </c>
      <c r="AW266" s="14" t="s">
        <v>33</v>
      </c>
      <c r="AX266" s="14" t="s">
        <v>72</v>
      </c>
      <c r="AY266" s="188" t="s">
        <v>125</v>
      </c>
    </row>
    <row r="267" spans="1:51" s="15" customFormat="1" ht="12">
      <c r="A267" s="15"/>
      <c r="B267" s="195"/>
      <c r="C267" s="15"/>
      <c r="D267" s="180" t="s">
        <v>136</v>
      </c>
      <c r="E267" s="196" t="s">
        <v>3</v>
      </c>
      <c r="F267" s="197" t="s">
        <v>140</v>
      </c>
      <c r="G267" s="15"/>
      <c r="H267" s="198">
        <v>144</v>
      </c>
      <c r="I267" s="199"/>
      <c r="J267" s="15"/>
      <c r="K267" s="15"/>
      <c r="L267" s="195"/>
      <c r="M267" s="200"/>
      <c r="N267" s="201"/>
      <c r="O267" s="201"/>
      <c r="P267" s="201"/>
      <c r="Q267" s="201"/>
      <c r="R267" s="201"/>
      <c r="S267" s="201"/>
      <c r="T267" s="202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196" t="s">
        <v>136</v>
      </c>
      <c r="AU267" s="196" t="s">
        <v>82</v>
      </c>
      <c r="AV267" s="15" t="s">
        <v>132</v>
      </c>
      <c r="AW267" s="15" t="s">
        <v>33</v>
      </c>
      <c r="AX267" s="15" t="s">
        <v>80</v>
      </c>
      <c r="AY267" s="196" t="s">
        <v>125</v>
      </c>
    </row>
    <row r="268" spans="1:65" s="2" customFormat="1" ht="16.5" customHeight="1">
      <c r="A268" s="38"/>
      <c r="B268" s="160"/>
      <c r="C268" s="161" t="s">
        <v>350</v>
      </c>
      <c r="D268" s="161" t="s">
        <v>127</v>
      </c>
      <c r="E268" s="162" t="s">
        <v>351</v>
      </c>
      <c r="F268" s="163" t="s">
        <v>352</v>
      </c>
      <c r="G268" s="164" t="s">
        <v>130</v>
      </c>
      <c r="H268" s="165">
        <v>144</v>
      </c>
      <c r="I268" s="166"/>
      <c r="J268" s="167">
        <f>ROUND(I268*H268,2)</f>
        <v>0</v>
      </c>
      <c r="K268" s="163" t="s">
        <v>131</v>
      </c>
      <c r="L268" s="39"/>
      <c r="M268" s="168" t="s">
        <v>3</v>
      </c>
      <c r="N268" s="169" t="s">
        <v>43</v>
      </c>
      <c r="O268" s="72"/>
      <c r="P268" s="170">
        <f>O268*H268</f>
        <v>0</v>
      </c>
      <c r="Q268" s="170">
        <v>0</v>
      </c>
      <c r="R268" s="170">
        <f>Q268*H268</f>
        <v>0</v>
      </c>
      <c r="S268" s="170">
        <v>0</v>
      </c>
      <c r="T268" s="171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72" t="s">
        <v>132</v>
      </c>
      <c r="AT268" s="172" t="s">
        <v>127</v>
      </c>
      <c r="AU268" s="172" t="s">
        <v>82</v>
      </c>
      <c r="AY268" s="19" t="s">
        <v>125</v>
      </c>
      <c r="BE268" s="173">
        <f>IF(N268="základní",J268,0)</f>
        <v>0</v>
      </c>
      <c r="BF268" s="173">
        <f>IF(N268="snížená",J268,0)</f>
        <v>0</v>
      </c>
      <c r="BG268" s="173">
        <f>IF(N268="zákl. přenesená",J268,0)</f>
        <v>0</v>
      </c>
      <c r="BH268" s="173">
        <f>IF(N268="sníž. přenesená",J268,0)</f>
        <v>0</v>
      </c>
      <c r="BI268" s="173">
        <f>IF(N268="nulová",J268,0)</f>
        <v>0</v>
      </c>
      <c r="BJ268" s="19" t="s">
        <v>80</v>
      </c>
      <c r="BK268" s="173">
        <f>ROUND(I268*H268,2)</f>
        <v>0</v>
      </c>
      <c r="BL268" s="19" t="s">
        <v>132</v>
      </c>
      <c r="BM268" s="172" t="s">
        <v>353</v>
      </c>
    </row>
    <row r="269" spans="1:47" s="2" customFormat="1" ht="12">
      <c r="A269" s="38"/>
      <c r="B269" s="39"/>
      <c r="C269" s="38"/>
      <c r="D269" s="174" t="s">
        <v>134</v>
      </c>
      <c r="E269" s="38"/>
      <c r="F269" s="175" t="s">
        <v>354</v>
      </c>
      <c r="G269" s="38"/>
      <c r="H269" s="38"/>
      <c r="I269" s="176"/>
      <c r="J269" s="38"/>
      <c r="K269" s="38"/>
      <c r="L269" s="39"/>
      <c r="M269" s="177"/>
      <c r="N269" s="178"/>
      <c r="O269" s="72"/>
      <c r="P269" s="72"/>
      <c r="Q269" s="72"/>
      <c r="R269" s="72"/>
      <c r="S269" s="72"/>
      <c r="T269" s="73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9" t="s">
        <v>134</v>
      </c>
      <c r="AU269" s="19" t="s">
        <v>82</v>
      </c>
    </row>
    <row r="270" spans="1:51" s="13" customFormat="1" ht="12">
      <c r="A270" s="13"/>
      <c r="B270" s="179"/>
      <c r="C270" s="13"/>
      <c r="D270" s="180" t="s">
        <v>136</v>
      </c>
      <c r="E270" s="181" t="s">
        <v>3</v>
      </c>
      <c r="F270" s="182" t="s">
        <v>337</v>
      </c>
      <c r="G270" s="13"/>
      <c r="H270" s="181" t="s">
        <v>3</v>
      </c>
      <c r="I270" s="183"/>
      <c r="J270" s="13"/>
      <c r="K270" s="13"/>
      <c r="L270" s="179"/>
      <c r="M270" s="184"/>
      <c r="N270" s="185"/>
      <c r="O270" s="185"/>
      <c r="P270" s="185"/>
      <c r="Q270" s="185"/>
      <c r="R270" s="185"/>
      <c r="S270" s="185"/>
      <c r="T270" s="18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1" t="s">
        <v>136</v>
      </c>
      <c r="AU270" s="181" t="s">
        <v>82</v>
      </c>
      <c r="AV270" s="13" t="s">
        <v>80</v>
      </c>
      <c r="AW270" s="13" t="s">
        <v>33</v>
      </c>
      <c r="AX270" s="13" t="s">
        <v>72</v>
      </c>
      <c r="AY270" s="181" t="s">
        <v>125</v>
      </c>
    </row>
    <row r="271" spans="1:51" s="14" customFormat="1" ht="12">
      <c r="A271" s="14"/>
      <c r="B271" s="187"/>
      <c r="C271" s="14"/>
      <c r="D271" s="180" t="s">
        <v>136</v>
      </c>
      <c r="E271" s="188" t="s">
        <v>3</v>
      </c>
      <c r="F271" s="189" t="s">
        <v>338</v>
      </c>
      <c r="G271" s="14"/>
      <c r="H271" s="190">
        <v>72</v>
      </c>
      <c r="I271" s="191"/>
      <c r="J271" s="14"/>
      <c r="K271" s="14"/>
      <c r="L271" s="187"/>
      <c r="M271" s="192"/>
      <c r="N271" s="193"/>
      <c r="O271" s="193"/>
      <c r="P271" s="193"/>
      <c r="Q271" s="193"/>
      <c r="R271" s="193"/>
      <c r="S271" s="193"/>
      <c r="T271" s="19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188" t="s">
        <v>136</v>
      </c>
      <c r="AU271" s="188" t="s">
        <v>82</v>
      </c>
      <c r="AV271" s="14" t="s">
        <v>82</v>
      </c>
      <c r="AW271" s="14" t="s">
        <v>33</v>
      </c>
      <c r="AX271" s="14" t="s">
        <v>72</v>
      </c>
      <c r="AY271" s="188" t="s">
        <v>125</v>
      </c>
    </row>
    <row r="272" spans="1:51" s="14" customFormat="1" ht="12">
      <c r="A272" s="14"/>
      <c r="B272" s="187"/>
      <c r="C272" s="14"/>
      <c r="D272" s="180" t="s">
        <v>136</v>
      </c>
      <c r="E272" s="188" t="s">
        <v>3</v>
      </c>
      <c r="F272" s="189" t="s">
        <v>338</v>
      </c>
      <c r="G272" s="14"/>
      <c r="H272" s="190">
        <v>72</v>
      </c>
      <c r="I272" s="191"/>
      <c r="J272" s="14"/>
      <c r="K272" s="14"/>
      <c r="L272" s="187"/>
      <c r="M272" s="192"/>
      <c r="N272" s="193"/>
      <c r="O272" s="193"/>
      <c r="P272" s="193"/>
      <c r="Q272" s="193"/>
      <c r="R272" s="193"/>
      <c r="S272" s="193"/>
      <c r="T272" s="19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188" t="s">
        <v>136</v>
      </c>
      <c r="AU272" s="188" t="s">
        <v>82</v>
      </c>
      <c r="AV272" s="14" t="s">
        <v>82</v>
      </c>
      <c r="AW272" s="14" t="s">
        <v>33</v>
      </c>
      <c r="AX272" s="14" t="s">
        <v>72</v>
      </c>
      <c r="AY272" s="188" t="s">
        <v>125</v>
      </c>
    </row>
    <row r="273" spans="1:51" s="15" customFormat="1" ht="12">
      <c r="A273" s="15"/>
      <c r="B273" s="195"/>
      <c r="C273" s="15"/>
      <c r="D273" s="180" t="s">
        <v>136</v>
      </c>
      <c r="E273" s="196" t="s">
        <v>3</v>
      </c>
      <c r="F273" s="197" t="s">
        <v>140</v>
      </c>
      <c r="G273" s="15"/>
      <c r="H273" s="198">
        <v>144</v>
      </c>
      <c r="I273" s="199"/>
      <c r="J273" s="15"/>
      <c r="K273" s="15"/>
      <c r="L273" s="195"/>
      <c r="M273" s="200"/>
      <c r="N273" s="201"/>
      <c r="O273" s="201"/>
      <c r="P273" s="201"/>
      <c r="Q273" s="201"/>
      <c r="R273" s="201"/>
      <c r="S273" s="201"/>
      <c r="T273" s="202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196" t="s">
        <v>136</v>
      </c>
      <c r="AU273" s="196" t="s">
        <v>82</v>
      </c>
      <c r="AV273" s="15" t="s">
        <v>132</v>
      </c>
      <c r="AW273" s="15" t="s">
        <v>33</v>
      </c>
      <c r="AX273" s="15" t="s">
        <v>80</v>
      </c>
      <c r="AY273" s="196" t="s">
        <v>125</v>
      </c>
    </row>
    <row r="274" spans="1:65" s="2" customFormat="1" ht="16.5" customHeight="1">
      <c r="A274" s="38"/>
      <c r="B274" s="160"/>
      <c r="C274" s="161" t="s">
        <v>355</v>
      </c>
      <c r="D274" s="161" t="s">
        <v>127</v>
      </c>
      <c r="E274" s="162" t="s">
        <v>356</v>
      </c>
      <c r="F274" s="163" t="s">
        <v>357</v>
      </c>
      <c r="G274" s="164" t="s">
        <v>130</v>
      </c>
      <c r="H274" s="165">
        <v>1008</v>
      </c>
      <c r="I274" s="166"/>
      <c r="J274" s="167">
        <f>ROUND(I274*H274,2)</f>
        <v>0</v>
      </c>
      <c r="K274" s="163" t="s">
        <v>131</v>
      </c>
      <c r="L274" s="39"/>
      <c r="M274" s="168" t="s">
        <v>3</v>
      </c>
      <c r="N274" s="169" t="s">
        <v>43</v>
      </c>
      <c r="O274" s="72"/>
      <c r="P274" s="170">
        <f>O274*H274</f>
        <v>0</v>
      </c>
      <c r="Q274" s="170">
        <v>0</v>
      </c>
      <c r="R274" s="170">
        <f>Q274*H274</f>
        <v>0</v>
      </c>
      <c r="S274" s="170">
        <v>0</v>
      </c>
      <c r="T274" s="171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72" t="s">
        <v>132</v>
      </c>
      <c r="AT274" s="172" t="s">
        <v>127</v>
      </c>
      <c r="AU274" s="172" t="s">
        <v>82</v>
      </c>
      <c r="AY274" s="19" t="s">
        <v>125</v>
      </c>
      <c r="BE274" s="173">
        <f>IF(N274="základní",J274,0)</f>
        <v>0</v>
      </c>
      <c r="BF274" s="173">
        <f>IF(N274="snížená",J274,0)</f>
        <v>0</v>
      </c>
      <c r="BG274" s="173">
        <f>IF(N274="zákl. přenesená",J274,0)</f>
        <v>0</v>
      </c>
      <c r="BH274" s="173">
        <f>IF(N274="sníž. přenesená",J274,0)</f>
        <v>0</v>
      </c>
      <c r="BI274" s="173">
        <f>IF(N274="nulová",J274,0)</f>
        <v>0</v>
      </c>
      <c r="BJ274" s="19" t="s">
        <v>80</v>
      </c>
      <c r="BK274" s="173">
        <f>ROUND(I274*H274,2)</f>
        <v>0</v>
      </c>
      <c r="BL274" s="19" t="s">
        <v>132</v>
      </c>
      <c r="BM274" s="172" t="s">
        <v>358</v>
      </c>
    </row>
    <row r="275" spans="1:47" s="2" customFormat="1" ht="12">
      <c r="A275" s="38"/>
      <c r="B275" s="39"/>
      <c r="C275" s="38"/>
      <c r="D275" s="174" t="s">
        <v>134</v>
      </c>
      <c r="E275" s="38"/>
      <c r="F275" s="175" t="s">
        <v>359</v>
      </c>
      <c r="G275" s="38"/>
      <c r="H275" s="38"/>
      <c r="I275" s="176"/>
      <c r="J275" s="38"/>
      <c r="K275" s="38"/>
      <c r="L275" s="39"/>
      <c r="M275" s="177"/>
      <c r="N275" s="178"/>
      <c r="O275" s="72"/>
      <c r="P275" s="72"/>
      <c r="Q275" s="72"/>
      <c r="R275" s="72"/>
      <c r="S275" s="72"/>
      <c r="T275" s="73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9" t="s">
        <v>134</v>
      </c>
      <c r="AU275" s="19" t="s">
        <v>82</v>
      </c>
    </row>
    <row r="276" spans="1:51" s="14" customFormat="1" ht="12">
      <c r="A276" s="14"/>
      <c r="B276" s="187"/>
      <c r="C276" s="14"/>
      <c r="D276" s="180" t="s">
        <v>136</v>
      </c>
      <c r="E276" s="188" t="s">
        <v>3</v>
      </c>
      <c r="F276" s="189" t="s">
        <v>344</v>
      </c>
      <c r="G276" s="14"/>
      <c r="H276" s="190">
        <v>1008</v>
      </c>
      <c r="I276" s="191"/>
      <c r="J276" s="14"/>
      <c r="K276" s="14"/>
      <c r="L276" s="187"/>
      <c r="M276" s="192"/>
      <c r="N276" s="193"/>
      <c r="O276" s="193"/>
      <c r="P276" s="193"/>
      <c r="Q276" s="193"/>
      <c r="R276" s="193"/>
      <c r="S276" s="193"/>
      <c r="T276" s="19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188" t="s">
        <v>136</v>
      </c>
      <c r="AU276" s="188" t="s">
        <v>82</v>
      </c>
      <c r="AV276" s="14" t="s">
        <v>82</v>
      </c>
      <c r="AW276" s="14" t="s">
        <v>33</v>
      </c>
      <c r="AX276" s="14" t="s">
        <v>80</v>
      </c>
      <c r="AY276" s="188" t="s">
        <v>125</v>
      </c>
    </row>
    <row r="277" spans="1:65" s="2" customFormat="1" ht="16.5" customHeight="1">
      <c r="A277" s="38"/>
      <c r="B277" s="160"/>
      <c r="C277" s="161" t="s">
        <v>360</v>
      </c>
      <c r="D277" s="161" t="s">
        <v>127</v>
      </c>
      <c r="E277" s="162" t="s">
        <v>361</v>
      </c>
      <c r="F277" s="163" t="s">
        <v>362</v>
      </c>
      <c r="G277" s="164" t="s">
        <v>130</v>
      </c>
      <c r="H277" s="165">
        <v>144</v>
      </c>
      <c r="I277" s="166"/>
      <c r="J277" s="167">
        <f>ROUND(I277*H277,2)</f>
        <v>0</v>
      </c>
      <c r="K277" s="163" t="s">
        <v>131</v>
      </c>
      <c r="L277" s="39"/>
      <c r="M277" s="168" t="s">
        <v>3</v>
      </c>
      <c r="N277" s="169" t="s">
        <v>43</v>
      </c>
      <c r="O277" s="72"/>
      <c r="P277" s="170">
        <f>O277*H277</f>
        <v>0</v>
      </c>
      <c r="Q277" s="170">
        <v>0</v>
      </c>
      <c r="R277" s="170">
        <f>Q277*H277</f>
        <v>0</v>
      </c>
      <c r="S277" s="170">
        <v>0</v>
      </c>
      <c r="T277" s="171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172" t="s">
        <v>132</v>
      </c>
      <c r="AT277" s="172" t="s">
        <v>127</v>
      </c>
      <c r="AU277" s="172" t="s">
        <v>82</v>
      </c>
      <c r="AY277" s="19" t="s">
        <v>125</v>
      </c>
      <c r="BE277" s="173">
        <f>IF(N277="základní",J277,0)</f>
        <v>0</v>
      </c>
      <c r="BF277" s="173">
        <f>IF(N277="snížená",J277,0)</f>
        <v>0</v>
      </c>
      <c r="BG277" s="173">
        <f>IF(N277="zákl. přenesená",J277,0)</f>
        <v>0</v>
      </c>
      <c r="BH277" s="173">
        <f>IF(N277="sníž. přenesená",J277,0)</f>
        <v>0</v>
      </c>
      <c r="BI277" s="173">
        <f>IF(N277="nulová",J277,0)</f>
        <v>0</v>
      </c>
      <c r="BJ277" s="19" t="s">
        <v>80</v>
      </c>
      <c r="BK277" s="173">
        <f>ROUND(I277*H277,2)</f>
        <v>0</v>
      </c>
      <c r="BL277" s="19" t="s">
        <v>132</v>
      </c>
      <c r="BM277" s="172" t="s">
        <v>363</v>
      </c>
    </row>
    <row r="278" spans="1:47" s="2" customFormat="1" ht="12">
      <c r="A278" s="38"/>
      <c r="B278" s="39"/>
      <c r="C278" s="38"/>
      <c r="D278" s="174" t="s">
        <v>134</v>
      </c>
      <c r="E278" s="38"/>
      <c r="F278" s="175" t="s">
        <v>364</v>
      </c>
      <c r="G278" s="38"/>
      <c r="H278" s="38"/>
      <c r="I278" s="176"/>
      <c r="J278" s="38"/>
      <c r="K278" s="38"/>
      <c r="L278" s="39"/>
      <c r="M278" s="177"/>
      <c r="N278" s="178"/>
      <c r="O278" s="72"/>
      <c r="P278" s="72"/>
      <c r="Q278" s="72"/>
      <c r="R278" s="72"/>
      <c r="S278" s="72"/>
      <c r="T278" s="73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9" t="s">
        <v>134</v>
      </c>
      <c r="AU278" s="19" t="s">
        <v>82</v>
      </c>
    </row>
    <row r="279" spans="1:51" s="13" customFormat="1" ht="12">
      <c r="A279" s="13"/>
      <c r="B279" s="179"/>
      <c r="C279" s="13"/>
      <c r="D279" s="180" t="s">
        <v>136</v>
      </c>
      <c r="E279" s="181" t="s">
        <v>3</v>
      </c>
      <c r="F279" s="182" t="s">
        <v>337</v>
      </c>
      <c r="G279" s="13"/>
      <c r="H279" s="181" t="s">
        <v>3</v>
      </c>
      <c r="I279" s="183"/>
      <c r="J279" s="13"/>
      <c r="K279" s="13"/>
      <c r="L279" s="179"/>
      <c r="M279" s="184"/>
      <c r="N279" s="185"/>
      <c r="O279" s="185"/>
      <c r="P279" s="185"/>
      <c r="Q279" s="185"/>
      <c r="R279" s="185"/>
      <c r="S279" s="185"/>
      <c r="T279" s="18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1" t="s">
        <v>136</v>
      </c>
      <c r="AU279" s="181" t="s">
        <v>82</v>
      </c>
      <c r="AV279" s="13" t="s">
        <v>80</v>
      </c>
      <c r="AW279" s="13" t="s">
        <v>33</v>
      </c>
      <c r="AX279" s="13" t="s">
        <v>72</v>
      </c>
      <c r="AY279" s="181" t="s">
        <v>125</v>
      </c>
    </row>
    <row r="280" spans="1:51" s="14" customFormat="1" ht="12">
      <c r="A280" s="14"/>
      <c r="B280" s="187"/>
      <c r="C280" s="14"/>
      <c r="D280" s="180" t="s">
        <v>136</v>
      </c>
      <c r="E280" s="188" t="s">
        <v>3</v>
      </c>
      <c r="F280" s="189" t="s">
        <v>338</v>
      </c>
      <c r="G280" s="14"/>
      <c r="H280" s="190">
        <v>72</v>
      </c>
      <c r="I280" s="191"/>
      <c r="J280" s="14"/>
      <c r="K280" s="14"/>
      <c r="L280" s="187"/>
      <c r="M280" s="192"/>
      <c r="N280" s="193"/>
      <c r="O280" s="193"/>
      <c r="P280" s="193"/>
      <c r="Q280" s="193"/>
      <c r="R280" s="193"/>
      <c r="S280" s="193"/>
      <c r="T280" s="19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188" t="s">
        <v>136</v>
      </c>
      <c r="AU280" s="188" t="s">
        <v>82</v>
      </c>
      <c r="AV280" s="14" t="s">
        <v>82</v>
      </c>
      <c r="AW280" s="14" t="s">
        <v>33</v>
      </c>
      <c r="AX280" s="14" t="s">
        <v>72</v>
      </c>
      <c r="AY280" s="188" t="s">
        <v>125</v>
      </c>
    </row>
    <row r="281" spans="1:51" s="14" customFormat="1" ht="12">
      <c r="A281" s="14"/>
      <c r="B281" s="187"/>
      <c r="C281" s="14"/>
      <c r="D281" s="180" t="s">
        <v>136</v>
      </c>
      <c r="E281" s="188" t="s">
        <v>3</v>
      </c>
      <c r="F281" s="189" t="s">
        <v>338</v>
      </c>
      <c r="G281" s="14"/>
      <c r="H281" s="190">
        <v>72</v>
      </c>
      <c r="I281" s="191"/>
      <c r="J281" s="14"/>
      <c r="K281" s="14"/>
      <c r="L281" s="187"/>
      <c r="M281" s="192"/>
      <c r="N281" s="193"/>
      <c r="O281" s="193"/>
      <c r="P281" s="193"/>
      <c r="Q281" s="193"/>
      <c r="R281" s="193"/>
      <c r="S281" s="193"/>
      <c r="T281" s="19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188" t="s">
        <v>136</v>
      </c>
      <c r="AU281" s="188" t="s">
        <v>82</v>
      </c>
      <c r="AV281" s="14" t="s">
        <v>82</v>
      </c>
      <c r="AW281" s="14" t="s">
        <v>33</v>
      </c>
      <c r="AX281" s="14" t="s">
        <v>72</v>
      </c>
      <c r="AY281" s="188" t="s">
        <v>125</v>
      </c>
    </row>
    <row r="282" spans="1:51" s="15" customFormat="1" ht="12">
      <c r="A282" s="15"/>
      <c r="B282" s="195"/>
      <c r="C282" s="15"/>
      <c r="D282" s="180" t="s">
        <v>136</v>
      </c>
      <c r="E282" s="196" t="s">
        <v>3</v>
      </c>
      <c r="F282" s="197" t="s">
        <v>140</v>
      </c>
      <c r="G282" s="15"/>
      <c r="H282" s="198">
        <v>144</v>
      </c>
      <c r="I282" s="199"/>
      <c r="J282" s="15"/>
      <c r="K282" s="15"/>
      <c r="L282" s="195"/>
      <c r="M282" s="200"/>
      <c r="N282" s="201"/>
      <c r="O282" s="201"/>
      <c r="P282" s="201"/>
      <c r="Q282" s="201"/>
      <c r="R282" s="201"/>
      <c r="S282" s="201"/>
      <c r="T282" s="202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196" t="s">
        <v>136</v>
      </c>
      <c r="AU282" s="196" t="s">
        <v>82</v>
      </c>
      <c r="AV282" s="15" t="s">
        <v>132</v>
      </c>
      <c r="AW282" s="15" t="s">
        <v>33</v>
      </c>
      <c r="AX282" s="15" t="s">
        <v>80</v>
      </c>
      <c r="AY282" s="196" t="s">
        <v>125</v>
      </c>
    </row>
    <row r="283" spans="1:65" s="2" customFormat="1" ht="24.15" customHeight="1">
      <c r="A283" s="38"/>
      <c r="B283" s="160"/>
      <c r="C283" s="161" t="s">
        <v>365</v>
      </c>
      <c r="D283" s="161" t="s">
        <v>127</v>
      </c>
      <c r="E283" s="162" t="s">
        <v>366</v>
      </c>
      <c r="F283" s="163" t="s">
        <v>367</v>
      </c>
      <c r="G283" s="164" t="s">
        <v>130</v>
      </c>
      <c r="H283" s="165">
        <v>30</v>
      </c>
      <c r="I283" s="166"/>
      <c r="J283" s="167">
        <f>ROUND(I283*H283,2)</f>
        <v>0</v>
      </c>
      <c r="K283" s="163" t="s">
        <v>131</v>
      </c>
      <c r="L283" s="39"/>
      <c r="M283" s="168" t="s">
        <v>3</v>
      </c>
      <c r="N283" s="169" t="s">
        <v>43</v>
      </c>
      <c r="O283" s="72"/>
      <c r="P283" s="170">
        <f>O283*H283</f>
        <v>0</v>
      </c>
      <c r="Q283" s="170">
        <v>0.00013</v>
      </c>
      <c r="R283" s="170">
        <f>Q283*H283</f>
        <v>0.0039</v>
      </c>
      <c r="S283" s="170">
        <v>0</v>
      </c>
      <c r="T283" s="171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72" t="s">
        <v>132</v>
      </c>
      <c r="AT283" s="172" t="s">
        <v>127</v>
      </c>
      <c r="AU283" s="172" t="s">
        <v>82</v>
      </c>
      <c r="AY283" s="19" t="s">
        <v>125</v>
      </c>
      <c r="BE283" s="173">
        <f>IF(N283="základní",J283,0)</f>
        <v>0</v>
      </c>
      <c r="BF283" s="173">
        <f>IF(N283="snížená",J283,0)</f>
        <v>0</v>
      </c>
      <c r="BG283" s="173">
        <f>IF(N283="zákl. přenesená",J283,0)</f>
        <v>0</v>
      </c>
      <c r="BH283" s="173">
        <f>IF(N283="sníž. přenesená",J283,0)</f>
        <v>0</v>
      </c>
      <c r="BI283" s="173">
        <f>IF(N283="nulová",J283,0)</f>
        <v>0</v>
      </c>
      <c r="BJ283" s="19" t="s">
        <v>80</v>
      </c>
      <c r="BK283" s="173">
        <f>ROUND(I283*H283,2)</f>
        <v>0</v>
      </c>
      <c r="BL283" s="19" t="s">
        <v>132</v>
      </c>
      <c r="BM283" s="172" t="s">
        <v>368</v>
      </c>
    </row>
    <row r="284" spans="1:47" s="2" customFormat="1" ht="12">
      <c r="A284" s="38"/>
      <c r="B284" s="39"/>
      <c r="C284" s="38"/>
      <c r="D284" s="174" t="s">
        <v>134</v>
      </c>
      <c r="E284" s="38"/>
      <c r="F284" s="175" t="s">
        <v>369</v>
      </c>
      <c r="G284" s="38"/>
      <c r="H284" s="38"/>
      <c r="I284" s="176"/>
      <c r="J284" s="38"/>
      <c r="K284" s="38"/>
      <c r="L284" s="39"/>
      <c r="M284" s="177"/>
      <c r="N284" s="178"/>
      <c r="O284" s="72"/>
      <c r="P284" s="72"/>
      <c r="Q284" s="72"/>
      <c r="R284" s="72"/>
      <c r="S284" s="72"/>
      <c r="T284" s="73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9" t="s">
        <v>134</v>
      </c>
      <c r="AU284" s="19" t="s">
        <v>82</v>
      </c>
    </row>
    <row r="285" spans="1:51" s="14" customFormat="1" ht="12">
      <c r="A285" s="14"/>
      <c r="B285" s="187"/>
      <c r="C285" s="14"/>
      <c r="D285" s="180" t="s">
        <v>136</v>
      </c>
      <c r="E285" s="188" t="s">
        <v>3</v>
      </c>
      <c r="F285" s="189" t="s">
        <v>326</v>
      </c>
      <c r="G285" s="14"/>
      <c r="H285" s="190">
        <v>30</v>
      </c>
      <c r="I285" s="191"/>
      <c r="J285" s="14"/>
      <c r="K285" s="14"/>
      <c r="L285" s="187"/>
      <c r="M285" s="192"/>
      <c r="N285" s="193"/>
      <c r="O285" s="193"/>
      <c r="P285" s="193"/>
      <c r="Q285" s="193"/>
      <c r="R285" s="193"/>
      <c r="S285" s="193"/>
      <c r="T285" s="19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188" t="s">
        <v>136</v>
      </c>
      <c r="AU285" s="188" t="s">
        <v>82</v>
      </c>
      <c r="AV285" s="14" t="s">
        <v>82</v>
      </c>
      <c r="AW285" s="14" t="s">
        <v>33</v>
      </c>
      <c r="AX285" s="14" t="s">
        <v>80</v>
      </c>
      <c r="AY285" s="188" t="s">
        <v>125</v>
      </c>
    </row>
    <row r="286" spans="1:65" s="2" customFormat="1" ht="24.15" customHeight="1">
      <c r="A286" s="38"/>
      <c r="B286" s="160"/>
      <c r="C286" s="161" t="s">
        <v>370</v>
      </c>
      <c r="D286" s="161" t="s">
        <v>127</v>
      </c>
      <c r="E286" s="162" t="s">
        <v>371</v>
      </c>
      <c r="F286" s="163" t="s">
        <v>372</v>
      </c>
      <c r="G286" s="164" t="s">
        <v>148</v>
      </c>
      <c r="H286" s="165">
        <v>6.769</v>
      </c>
      <c r="I286" s="166"/>
      <c r="J286" s="167">
        <f>ROUND(I286*H286,2)</f>
        <v>0</v>
      </c>
      <c r="K286" s="163" t="s">
        <v>131</v>
      </c>
      <c r="L286" s="39"/>
      <c r="M286" s="168" t="s">
        <v>3</v>
      </c>
      <c r="N286" s="169" t="s">
        <v>43</v>
      </c>
      <c r="O286" s="72"/>
      <c r="P286" s="170">
        <f>O286*H286</f>
        <v>0</v>
      </c>
      <c r="Q286" s="170">
        <v>0</v>
      </c>
      <c r="R286" s="170">
        <f>Q286*H286</f>
        <v>0</v>
      </c>
      <c r="S286" s="170">
        <v>1.8</v>
      </c>
      <c r="T286" s="171">
        <f>S286*H286</f>
        <v>12.1842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72" t="s">
        <v>132</v>
      </c>
      <c r="AT286" s="172" t="s">
        <v>127</v>
      </c>
      <c r="AU286" s="172" t="s">
        <v>82</v>
      </c>
      <c r="AY286" s="19" t="s">
        <v>125</v>
      </c>
      <c r="BE286" s="173">
        <f>IF(N286="základní",J286,0)</f>
        <v>0</v>
      </c>
      <c r="BF286" s="173">
        <f>IF(N286="snížená",J286,0)</f>
        <v>0</v>
      </c>
      <c r="BG286" s="173">
        <f>IF(N286="zákl. přenesená",J286,0)</f>
        <v>0</v>
      </c>
      <c r="BH286" s="173">
        <f>IF(N286="sníž. přenesená",J286,0)</f>
        <v>0</v>
      </c>
      <c r="BI286" s="173">
        <f>IF(N286="nulová",J286,0)</f>
        <v>0</v>
      </c>
      <c r="BJ286" s="19" t="s">
        <v>80</v>
      </c>
      <c r="BK286" s="173">
        <f>ROUND(I286*H286,2)</f>
        <v>0</v>
      </c>
      <c r="BL286" s="19" t="s">
        <v>132</v>
      </c>
      <c r="BM286" s="172" t="s">
        <v>373</v>
      </c>
    </row>
    <row r="287" spans="1:47" s="2" customFormat="1" ht="12">
      <c r="A287" s="38"/>
      <c r="B287" s="39"/>
      <c r="C287" s="38"/>
      <c r="D287" s="174" t="s">
        <v>134</v>
      </c>
      <c r="E287" s="38"/>
      <c r="F287" s="175" t="s">
        <v>374</v>
      </c>
      <c r="G287" s="38"/>
      <c r="H287" s="38"/>
      <c r="I287" s="176"/>
      <c r="J287" s="38"/>
      <c r="K287" s="38"/>
      <c r="L287" s="39"/>
      <c r="M287" s="177"/>
      <c r="N287" s="178"/>
      <c r="O287" s="72"/>
      <c r="P287" s="72"/>
      <c r="Q287" s="72"/>
      <c r="R287" s="72"/>
      <c r="S287" s="72"/>
      <c r="T287" s="73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9" t="s">
        <v>134</v>
      </c>
      <c r="AU287" s="19" t="s">
        <v>82</v>
      </c>
    </row>
    <row r="288" spans="1:51" s="13" customFormat="1" ht="12">
      <c r="A288" s="13"/>
      <c r="B288" s="179"/>
      <c r="C288" s="13"/>
      <c r="D288" s="180" t="s">
        <v>136</v>
      </c>
      <c r="E288" s="181" t="s">
        <v>3</v>
      </c>
      <c r="F288" s="182" t="s">
        <v>375</v>
      </c>
      <c r="G288" s="13"/>
      <c r="H288" s="181" t="s">
        <v>3</v>
      </c>
      <c r="I288" s="183"/>
      <c r="J288" s="13"/>
      <c r="K288" s="13"/>
      <c r="L288" s="179"/>
      <c r="M288" s="184"/>
      <c r="N288" s="185"/>
      <c r="O288" s="185"/>
      <c r="P288" s="185"/>
      <c r="Q288" s="185"/>
      <c r="R288" s="185"/>
      <c r="S288" s="185"/>
      <c r="T288" s="18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1" t="s">
        <v>136</v>
      </c>
      <c r="AU288" s="181" t="s">
        <v>82</v>
      </c>
      <c r="AV288" s="13" t="s">
        <v>80</v>
      </c>
      <c r="AW288" s="13" t="s">
        <v>33</v>
      </c>
      <c r="AX288" s="13" t="s">
        <v>72</v>
      </c>
      <c r="AY288" s="181" t="s">
        <v>125</v>
      </c>
    </row>
    <row r="289" spans="1:51" s="13" customFormat="1" ht="12">
      <c r="A289" s="13"/>
      <c r="B289" s="179"/>
      <c r="C289" s="13"/>
      <c r="D289" s="180" t="s">
        <v>136</v>
      </c>
      <c r="E289" s="181" t="s">
        <v>3</v>
      </c>
      <c r="F289" s="182" t="s">
        <v>376</v>
      </c>
      <c r="G289" s="13"/>
      <c r="H289" s="181" t="s">
        <v>3</v>
      </c>
      <c r="I289" s="183"/>
      <c r="J289" s="13"/>
      <c r="K289" s="13"/>
      <c r="L289" s="179"/>
      <c r="M289" s="184"/>
      <c r="N289" s="185"/>
      <c r="O289" s="185"/>
      <c r="P289" s="185"/>
      <c r="Q289" s="185"/>
      <c r="R289" s="185"/>
      <c r="S289" s="185"/>
      <c r="T289" s="18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81" t="s">
        <v>136</v>
      </c>
      <c r="AU289" s="181" t="s">
        <v>82</v>
      </c>
      <c r="AV289" s="13" t="s">
        <v>80</v>
      </c>
      <c r="AW289" s="13" t="s">
        <v>33</v>
      </c>
      <c r="AX289" s="13" t="s">
        <v>72</v>
      </c>
      <c r="AY289" s="181" t="s">
        <v>125</v>
      </c>
    </row>
    <row r="290" spans="1:51" s="14" customFormat="1" ht="12">
      <c r="A290" s="14"/>
      <c r="B290" s="187"/>
      <c r="C290" s="14"/>
      <c r="D290" s="180" t="s">
        <v>136</v>
      </c>
      <c r="E290" s="188" t="s">
        <v>3</v>
      </c>
      <c r="F290" s="189" t="s">
        <v>377</v>
      </c>
      <c r="G290" s="14"/>
      <c r="H290" s="190">
        <v>5.769</v>
      </c>
      <c r="I290" s="191"/>
      <c r="J290" s="14"/>
      <c r="K290" s="14"/>
      <c r="L290" s="187"/>
      <c r="M290" s="192"/>
      <c r="N290" s="193"/>
      <c r="O290" s="193"/>
      <c r="P290" s="193"/>
      <c r="Q290" s="193"/>
      <c r="R290" s="193"/>
      <c r="S290" s="193"/>
      <c r="T290" s="19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188" t="s">
        <v>136</v>
      </c>
      <c r="AU290" s="188" t="s">
        <v>82</v>
      </c>
      <c r="AV290" s="14" t="s">
        <v>82</v>
      </c>
      <c r="AW290" s="14" t="s">
        <v>33</v>
      </c>
      <c r="AX290" s="14" t="s">
        <v>72</v>
      </c>
      <c r="AY290" s="188" t="s">
        <v>125</v>
      </c>
    </row>
    <row r="291" spans="1:51" s="13" customFormat="1" ht="12">
      <c r="A291" s="13"/>
      <c r="B291" s="179"/>
      <c r="C291" s="13"/>
      <c r="D291" s="180" t="s">
        <v>136</v>
      </c>
      <c r="E291" s="181" t="s">
        <v>3</v>
      </c>
      <c r="F291" s="182" t="s">
        <v>378</v>
      </c>
      <c r="G291" s="13"/>
      <c r="H291" s="181" t="s">
        <v>3</v>
      </c>
      <c r="I291" s="183"/>
      <c r="J291" s="13"/>
      <c r="K291" s="13"/>
      <c r="L291" s="179"/>
      <c r="M291" s="184"/>
      <c r="N291" s="185"/>
      <c r="O291" s="185"/>
      <c r="P291" s="185"/>
      <c r="Q291" s="185"/>
      <c r="R291" s="185"/>
      <c r="S291" s="185"/>
      <c r="T291" s="18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1" t="s">
        <v>136</v>
      </c>
      <c r="AU291" s="181" t="s">
        <v>82</v>
      </c>
      <c r="AV291" s="13" t="s">
        <v>80</v>
      </c>
      <c r="AW291" s="13" t="s">
        <v>33</v>
      </c>
      <c r="AX291" s="13" t="s">
        <v>72</v>
      </c>
      <c r="AY291" s="181" t="s">
        <v>125</v>
      </c>
    </row>
    <row r="292" spans="1:51" s="13" customFormat="1" ht="12">
      <c r="A292" s="13"/>
      <c r="B292" s="179"/>
      <c r="C292" s="13"/>
      <c r="D292" s="180" t="s">
        <v>136</v>
      </c>
      <c r="E292" s="181" t="s">
        <v>3</v>
      </c>
      <c r="F292" s="182" t="s">
        <v>230</v>
      </c>
      <c r="G292" s="13"/>
      <c r="H292" s="181" t="s">
        <v>3</v>
      </c>
      <c r="I292" s="183"/>
      <c r="J292" s="13"/>
      <c r="K292" s="13"/>
      <c r="L292" s="179"/>
      <c r="M292" s="184"/>
      <c r="N292" s="185"/>
      <c r="O292" s="185"/>
      <c r="P292" s="185"/>
      <c r="Q292" s="185"/>
      <c r="R292" s="185"/>
      <c r="S292" s="185"/>
      <c r="T292" s="18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81" t="s">
        <v>136</v>
      </c>
      <c r="AU292" s="181" t="s">
        <v>82</v>
      </c>
      <c r="AV292" s="13" t="s">
        <v>80</v>
      </c>
      <c r="AW292" s="13" t="s">
        <v>33</v>
      </c>
      <c r="AX292" s="13" t="s">
        <v>72</v>
      </c>
      <c r="AY292" s="181" t="s">
        <v>125</v>
      </c>
    </row>
    <row r="293" spans="1:51" s="14" customFormat="1" ht="12">
      <c r="A293" s="14"/>
      <c r="B293" s="187"/>
      <c r="C293" s="14"/>
      <c r="D293" s="180" t="s">
        <v>136</v>
      </c>
      <c r="E293" s="188" t="s">
        <v>3</v>
      </c>
      <c r="F293" s="189" t="s">
        <v>80</v>
      </c>
      <c r="G293" s="14"/>
      <c r="H293" s="190">
        <v>1</v>
      </c>
      <c r="I293" s="191"/>
      <c r="J293" s="14"/>
      <c r="K293" s="14"/>
      <c r="L293" s="187"/>
      <c r="M293" s="192"/>
      <c r="N293" s="193"/>
      <c r="O293" s="193"/>
      <c r="P293" s="193"/>
      <c r="Q293" s="193"/>
      <c r="R293" s="193"/>
      <c r="S293" s="193"/>
      <c r="T293" s="19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188" t="s">
        <v>136</v>
      </c>
      <c r="AU293" s="188" t="s">
        <v>82</v>
      </c>
      <c r="AV293" s="14" t="s">
        <v>82</v>
      </c>
      <c r="AW293" s="14" t="s">
        <v>33</v>
      </c>
      <c r="AX293" s="14" t="s">
        <v>72</v>
      </c>
      <c r="AY293" s="188" t="s">
        <v>125</v>
      </c>
    </row>
    <row r="294" spans="1:51" s="15" customFormat="1" ht="12">
      <c r="A294" s="15"/>
      <c r="B294" s="195"/>
      <c r="C294" s="15"/>
      <c r="D294" s="180" t="s">
        <v>136</v>
      </c>
      <c r="E294" s="196" t="s">
        <v>3</v>
      </c>
      <c r="F294" s="197" t="s">
        <v>140</v>
      </c>
      <c r="G294" s="15"/>
      <c r="H294" s="198">
        <v>6.769</v>
      </c>
      <c r="I294" s="199"/>
      <c r="J294" s="15"/>
      <c r="K294" s="15"/>
      <c r="L294" s="195"/>
      <c r="M294" s="200"/>
      <c r="N294" s="201"/>
      <c r="O294" s="201"/>
      <c r="P294" s="201"/>
      <c r="Q294" s="201"/>
      <c r="R294" s="201"/>
      <c r="S294" s="201"/>
      <c r="T294" s="202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196" t="s">
        <v>136</v>
      </c>
      <c r="AU294" s="196" t="s">
        <v>82</v>
      </c>
      <c r="AV294" s="15" t="s">
        <v>132</v>
      </c>
      <c r="AW294" s="15" t="s">
        <v>33</v>
      </c>
      <c r="AX294" s="15" t="s">
        <v>80</v>
      </c>
      <c r="AY294" s="196" t="s">
        <v>125</v>
      </c>
    </row>
    <row r="295" spans="1:65" s="2" customFormat="1" ht="16.5" customHeight="1">
      <c r="A295" s="38"/>
      <c r="B295" s="160"/>
      <c r="C295" s="161" t="s">
        <v>379</v>
      </c>
      <c r="D295" s="161" t="s">
        <v>127</v>
      </c>
      <c r="E295" s="162" t="s">
        <v>380</v>
      </c>
      <c r="F295" s="163" t="s">
        <v>381</v>
      </c>
      <c r="G295" s="164" t="s">
        <v>148</v>
      </c>
      <c r="H295" s="165">
        <v>0.9</v>
      </c>
      <c r="I295" s="166"/>
      <c r="J295" s="167">
        <f>ROUND(I295*H295,2)</f>
        <v>0</v>
      </c>
      <c r="K295" s="163" t="s">
        <v>131</v>
      </c>
      <c r="L295" s="39"/>
      <c r="M295" s="168" t="s">
        <v>3</v>
      </c>
      <c r="N295" s="169" t="s">
        <v>43</v>
      </c>
      <c r="O295" s="72"/>
      <c r="P295" s="170">
        <f>O295*H295</f>
        <v>0</v>
      </c>
      <c r="Q295" s="170">
        <v>0</v>
      </c>
      <c r="R295" s="170">
        <f>Q295*H295</f>
        <v>0</v>
      </c>
      <c r="S295" s="170">
        <v>2.2</v>
      </c>
      <c r="T295" s="171">
        <f>S295*H295</f>
        <v>1.9800000000000002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172" t="s">
        <v>132</v>
      </c>
      <c r="AT295" s="172" t="s">
        <v>127</v>
      </c>
      <c r="AU295" s="172" t="s">
        <v>82</v>
      </c>
      <c r="AY295" s="19" t="s">
        <v>125</v>
      </c>
      <c r="BE295" s="173">
        <f>IF(N295="základní",J295,0)</f>
        <v>0</v>
      </c>
      <c r="BF295" s="173">
        <f>IF(N295="snížená",J295,0)</f>
        <v>0</v>
      </c>
      <c r="BG295" s="173">
        <f>IF(N295="zákl. přenesená",J295,0)</f>
        <v>0</v>
      </c>
      <c r="BH295" s="173">
        <f>IF(N295="sníž. přenesená",J295,0)</f>
        <v>0</v>
      </c>
      <c r="BI295" s="173">
        <f>IF(N295="nulová",J295,0)</f>
        <v>0</v>
      </c>
      <c r="BJ295" s="19" t="s">
        <v>80</v>
      </c>
      <c r="BK295" s="173">
        <f>ROUND(I295*H295,2)</f>
        <v>0</v>
      </c>
      <c r="BL295" s="19" t="s">
        <v>132</v>
      </c>
      <c r="BM295" s="172" t="s">
        <v>382</v>
      </c>
    </row>
    <row r="296" spans="1:47" s="2" customFormat="1" ht="12">
      <c r="A296" s="38"/>
      <c r="B296" s="39"/>
      <c r="C296" s="38"/>
      <c r="D296" s="174" t="s">
        <v>134</v>
      </c>
      <c r="E296" s="38"/>
      <c r="F296" s="175" t="s">
        <v>383</v>
      </c>
      <c r="G296" s="38"/>
      <c r="H296" s="38"/>
      <c r="I296" s="176"/>
      <c r="J296" s="38"/>
      <c r="K296" s="38"/>
      <c r="L296" s="39"/>
      <c r="M296" s="177"/>
      <c r="N296" s="178"/>
      <c r="O296" s="72"/>
      <c r="P296" s="72"/>
      <c r="Q296" s="72"/>
      <c r="R296" s="72"/>
      <c r="S296" s="72"/>
      <c r="T296" s="73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9" t="s">
        <v>134</v>
      </c>
      <c r="AU296" s="19" t="s">
        <v>82</v>
      </c>
    </row>
    <row r="297" spans="1:51" s="13" customFormat="1" ht="12">
      <c r="A297" s="13"/>
      <c r="B297" s="179"/>
      <c r="C297" s="13"/>
      <c r="D297" s="180" t="s">
        <v>136</v>
      </c>
      <c r="E297" s="181" t="s">
        <v>3</v>
      </c>
      <c r="F297" s="182" t="s">
        <v>384</v>
      </c>
      <c r="G297" s="13"/>
      <c r="H297" s="181" t="s">
        <v>3</v>
      </c>
      <c r="I297" s="183"/>
      <c r="J297" s="13"/>
      <c r="K297" s="13"/>
      <c r="L297" s="179"/>
      <c r="M297" s="184"/>
      <c r="N297" s="185"/>
      <c r="O297" s="185"/>
      <c r="P297" s="185"/>
      <c r="Q297" s="185"/>
      <c r="R297" s="185"/>
      <c r="S297" s="185"/>
      <c r="T297" s="18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81" t="s">
        <v>136</v>
      </c>
      <c r="AU297" s="181" t="s">
        <v>82</v>
      </c>
      <c r="AV297" s="13" t="s">
        <v>80</v>
      </c>
      <c r="AW297" s="13" t="s">
        <v>33</v>
      </c>
      <c r="AX297" s="13" t="s">
        <v>72</v>
      </c>
      <c r="AY297" s="181" t="s">
        <v>125</v>
      </c>
    </row>
    <row r="298" spans="1:51" s="14" customFormat="1" ht="12">
      <c r="A298" s="14"/>
      <c r="B298" s="187"/>
      <c r="C298" s="14"/>
      <c r="D298" s="180" t="s">
        <v>136</v>
      </c>
      <c r="E298" s="188" t="s">
        <v>3</v>
      </c>
      <c r="F298" s="189" t="s">
        <v>385</v>
      </c>
      <c r="G298" s="14"/>
      <c r="H298" s="190">
        <v>0.45</v>
      </c>
      <c r="I298" s="191"/>
      <c r="J298" s="14"/>
      <c r="K298" s="14"/>
      <c r="L298" s="187"/>
      <c r="M298" s="192"/>
      <c r="N298" s="193"/>
      <c r="O298" s="193"/>
      <c r="P298" s="193"/>
      <c r="Q298" s="193"/>
      <c r="R298" s="193"/>
      <c r="S298" s="193"/>
      <c r="T298" s="19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188" t="s">
        <v>136</v>
      </c>
      <c r="AU298" s="188" t="s">
        <v>82</v>
      </c>
      <c r="AV298" s="14" t="s">
        <v>82</v>
      </c>
      <c r="AW298" s="14" t="s">
        <v>33</v>
      </c>
      <c r="AX298" s="14" t="s">
        <v>72</v>
      </c>
      <c r="AY298" s="188" t="s">
        <v>125</v>
      </c>
    </row>
    <row r="299" spans="1:51" s="14" customFormat="1" ht="12">
      <c r="A299" s="14"/>
      <c r="B299" s="187"/>
      <c r="C299" s="14"/>
      <c r="D299" s="180" t="s">
        <v>136</v>
      </c>
      <c r="E299" s="188" t="s">
        <v>3</v>
      </c>
      <c r="F299" s="189" t="s">
        <v>385</v>
      </c>
      <c r="G299" s="14"/>
      <c r="H299" s="190">
        <v>0.45</v>
      </c>
      <c r="I299" s="191"/>
      <c r="J299" s="14"/>
      <c r="K299" s="14"/>
      <c r="L299" s="187"/>
      <c r="M299" s="192"/>
      <c r="N299" s="193"/>
      <c r="O299" s="193"/>
      <c r="P299" s="193"/>
      <c r="Q299" s="193"/>
      <c r="R299" s="193"/>
      <c r="S299" s="193"/>
      <c r="T299" s="19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188" t="s">
        <v>136</v>
      </c>
      <c r="AU299" s="188" t="s">
        <v>82</v>
      </c>
      <c r="AV299" s="14" t="s">
        <v>82</v>
      </c>
      <c r="AW299" s="14" t="s">
        <v>33</v>
      </c>
      <c r="AX299" s="14" t="s">
        <v>72</v>
      </c>
      <c r="AY299" s="188" t="s">
        <v>125</v>
      </c>
    </row>
    <row r="300" spans="1:51" s="15" customFormat="1" ht="12">
      <c r="A300" s="15"/>
      <c r="B300" s="195"/>
      <c r="C300" s="15"/>
      <c r="D300" s="180" t="s">
        <v>136</v>
      </c>
      <c r="E300" s="196" t="s">
        <v>3</v>
      </c>
      <c r="F300" s="197" t="s">
        <v>140</v>
      </c>
      <c r="G300" s="15"/>
      <c r="H300" s="198">
        <v>0.9</v>
      </c>
      <c r="I300" s="199"/>
      <c r="J300" s="15"/>
      <c r="K300" s="15"/>
      <c r="L300" s="195"/>
      <c r="M300" s="200"/>
      <c r="N300" s="201"/>
      <c r="O300" s="201"/>
      <c r="P300" s="201"/>
      <c r="Q300" s="201"/>
      <c r="R300" s="201"/>
      <c r="S300" s="201"/>
      <c r="T300" s="202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196" t="s">
        <v>136</v>
      </c>
      <c r="AU300" s="196" t="s">
        <v>82</v>
      </c>
      <c r="AV300" s="15" t="s">
        <v>132</v>
      </c>
      <c r="AW300" s="15" t="s">
        <v>33</v>
      </c>
      <c r="AX300" s="15" t="s">
        <v>80</v>
      </c>
      <c r="AY300" s="196" t="s">
        <v>125</v>
      </c>
    </row>
    <row r="301" spans="1:65" s="2" customFormat="1" ht="16.5" customHeight="1">
      <c r="A301" s="38"/>
      <c r="B301" s="160"/>
      <c r="C301" s="161" t="s">
        <v>386</v>
      </c>
      <c r="D301" s="161" t="s">
        <v>127</v>
      </c>
      <c r="E301" s="162" t="s">
        <v>387</v>
      </c>
      <c r="F301" s="163" t="s">
        <v>388</v>
      </c>
      <c r="G301" s="164" t="s">
        <v>148</v>
      </c>
      <c r="H301" s="165">
        <v>1.64</v>
      </c>
      <c r="I301" s="166"/>
      <c r="J301" s="167">
        <f>ROUND(I301*H301,2)</f>
        <v>0</v>
      </c>
      <c r="K301" s="163" t="s">
        <v>131</v>
      </c>
      <c r="L301" s="39"/>
      <c r="M301" s="168" t="s">
        <v>3</v>
      </c>
      <c r="N301" s="169" t="s">
        <v>43</v>
      </c>
      <c r="O301" s="72"/>
      <c r="P301" s="170">
        <f>O301*H301</f>
        <v>0</v>
      </c>
      <c r="Q301" s="170">
        <v>0</v>
      </c>
      <c r="R301" s="170">
        <f>Q301*H301</f>
        <v>0</v>
      </c>
      <c r="S301" s="170">
        <v>2.2</v>
      </c>
      <c r="T301" s="171">
        <f>S301*H301</f>
        <v>3.608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172" t="s">
        <v>132</v>
      </c>
      <c r="AT301" s="172" t="s">
        <v>127</v>
      </c>
      <c r="AU301" s="172" t="s">
        <v>82</v>
      </c>
      <c r="AY301" s="19" t="s">
        <v>125</v>
      </c>
      <c r="BE301" s="173">
        <f>IF(N301="základní",J301,0)</f>
        <v>0</v>
      </c>
      <c r="BF301" s="173">
        <f>IF(N301="snížená",J301,0)</f>
        <v>0</v>
      </c>
      <c r="BG301" s="173">
        <f>IF(N301="zákl. přenesená",J301,0)</f>
        <v>0</v>
      </c>
      <c r="BH301" s="173">
        <f>IF(N301="sníž. přenesená",J301,0)</f>
        <v>0</v>
      </c>
      <c r="BI301" s="173">
        <f>IF(N301="nulová",J301,0)</f>
        <v>0</v>
      </c>
      <c r="BJ301" s="19" t="s">
        <v>80</v>
      </c>
      <c r="BK301" s="173">
        <f>ROUND(I301*H301,2)</f>
        <v>0</v>
      </c>
      <c r="BL301" s="19" t="s">
        <v>132</v>
      </c>
      <c r="BM301" s="172" t="s">
        <v>389</v>
      </c>
    </row>
    <row r="302" spans="1:47" s="2" customFormat="1" ht="12">
      <c r="A302" s="38"/>
      <c r="B302" s="39"/>
      <c r="C302" s="38"/>
      <c r="D302" s="174" t="s">
        <v>134</v>
      </c>
      <c r="E302" s="38"/>
      <c r="F302" s="175" t="s">
        <v>390</v>
      </c>
      <c r="G302" s="38"/>
      <c r="H302" s="38"/>
      <c r="I302" s="176"/>
      <c r="J302" s="38"/>
      <c r="K302" s="38"/>
      <c r="L302" s="39"/>
      <c r="M302" s="177"/>
      <c r="N302" s="178"/>
      <c r="O302" s="72"/>
      <c r="P302" s="72"/>
      <c r="Q302" s="72"/>
      <c r="R302" s="72"/>
      <c r="S302" s="72"/>
      <c r="T302" s="73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9" t="s">
        <v>134</v>
      </c>
      <c r="AU302" s="19" t="s">
        <v>82</v>
      </c>
    </row>
    <row r="303" spans="1:51" s="13" customFormat="1" ht="12">
      <c r="A303" s="13"/>
      <c r="B303" s="179"/>
      <c r="C303" s="13"/>
      <c r="D303" s="180" t="s">
        <v>136</v>
      </c>
      <c r="E303" s="181" t="s">
        <v>3</v>
      </c>
      <c r="F303" s="182" t="s">
        <v>391</v>
      </c>
      <c r="G303" s="13"/>
      <c r="H303" s="181" t="s">
        <v>3</v>
      </c>
      <c r="I303" s="183"/>
      <c r="J303" s="13"/>
      <c r="K303" s="13"/>
      <c r="L303" s="179"/>
      <c r="M303" s="184"/>
      <c r="N303" s="185"/>
      <c r="O303" s="185"/>
      <c r="P303" s="185"/>
      <c r="Q303" s="185"/>
      <c r="R303" s="185"/>
      <c r="S303" s="185"/>
      <c r="T303" s="18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81" t="s">
        <v>136</v>
      </c>
      <c r="AU303" s="181" t="s">
        <v>82</v>
      </c>
      <c r="AV303" s="13" t="s">
        <v>80</v>
      </c>
      <c r="AW303" s="13" t="s">
        <v>33</v>
      </c>
      <c r="AX303" s="13" t="s">
        <v>72</v>
      </c>
      <c r="AY303" s="181" t="s">
        <v>125</v>
      </c>
    </row>
    <row r="304" spans="1:51" s="14" customFormat="1" ht="12">
      <c r="A304" s="14"/>
      <c r="B304" s="187"/>
      <c r="C304" s="14"/>
      <c r="D304" s="180" t="s">
        <v>136</v>
      </c>
      <c r="E304" s="188" t="s">
        <v>3</v>
      </c>
      <c r="F304" s="189" t="s">
        <v>392</v>
      </c>
      <c r="G304" s="14"/>
      <c r="H304" s="190">
        <v>1.145</v>
      </c>
      <c r="I304" s="191"/>
      <c r="J304" s="14"/>
      <c r="K304" s="14"/>
      <c r="L304" s="187"/>
      <c r="M304" s="192"/>
      <c r="N304" s="193"/>
      <c r="O304" s="193"/>
      <c r="P304" s="193"/>
      <c r="Q304" s="193"/>
      <c r="R304" s="193"/>
      <c r="S304" s="193"/>
      <c r="T304" s="19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188" t="s">
        <v>136</v>
      </c>
      <c r="AU304" s="188" t="s">
        <v>82</v>
      </c>
      <c r="AV304" s="14" t="s">
        <v>82</v>
      </c>
      <c r="AW304" s="14" t="s">
        <v>33</v>
      </c>
      <c r="AX304" s="14" t="s">
        <v>72</v>
      </c>
      <c r="AY304" s="188" t="s">
        <v>125</v>
      </c>
    </row>
    <row r="305" spans="1:51" s="13" customFormat="1" ht="12">
      <c r="A305" s="13"/>
      <c r="B305" s="179"/>
      <c r="C305" s="13"/>
      <c r="D305" s="180" t="s">
        <v>136</v>
      </c>
      <c r="E305" s="181" t="s">
        <v>3</v>
      </c>
      <c r="F305" s="182" t="s">
        <v>137</v>
      </c>
      <c r="G305" s="13"/>
      <c r="H305" s="181" t="s">
        <v>3</v>
      </c>
      <c r="I305" s="183"/>
      <c r="J305" s="13"/>
      <c r="K305" s="13"/>
      <c r="L305" s="179"/>
      <c r="M305" s="184"/>
      <c r="N305" s="185"/>
      <c r="O305" s="185"/>
      <c r="P305" s="185"/>
      <c r="Q305" s="185"/>
      <c r="R305" s="185"/>
      <c r="S305" s="185"/>
      <c r="T305" s="18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1" t="s">
        <v>136</v>
      </c>
      <c r="AU305" s="181" t="s">
        <v>82</v>
      </c>
      <c r="AV305" s="13" t="s">
        <v>80</v>
      </c>
      <c r="AW305" s="13" t="s">
        <v>33</v>
      </c>
      <c r="AX305" s="13" t="s">
        <v>72</v>
      </c>
      <c r="AY305" s="181" t="s">
        <v>125</v>
      </c>
    </row>
    <row r="306" spans="1:51" s="14" customFormat="1" ht="12">
      <c r="A306" s="14"/>
      <c r="B306" s="187"/>
      <c r="C306" s="14"/>
      <c r="D306" s="180" t="s">
        <v>136</v>
      </c>
      <c r="E306" s="188" t="s">
        <v>3</v>
      </c>
      <c r="F306" s="189" t="s">
        <v>393</v>
      </c>
      <c r="G306" s="14"/>
      <c r="H306" s="190">
        <v>0.246</v>
      </c>
      <c r="I306" s="191"/>
      <c r="J306" s="14"/>
      <c r="K306" s="14"/>
      <c r="L306" s="187"/>
      <c r="M306" s="192"/>
      <c r="N306" s="193"/>
      <c r="O306" s="193"/>
      <c r="P306" s="193"/>
      <c r="Q306" s="193"/>
      <c r="R306" s="193"/>
      <c r="S306" s="193"/>
      <c r="T306" s="19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188" t="s">
        <v>136</v>
      </c>
      <c r="AU306" s="188" t="s">
        <v>82</v>
      </c>
      <c r="AV306" s="14" t="s">
        <v>82</v>
      </c>
      <c r="AW306" s="14" t="s">
        <v>33</v>
      </c>
      <c r="AX306" s="14" t="s">
        <v>72</v>
      </c>
      <c r="AY306" s="188" t="s">
        <v>125</v>
      </c>
    </row>
    <row r="307" spans="1:51" s="14" customFormat="1" ht="12">
      <c r="A307" s="14"/>
      <c r="B307" s="187"/>
      <c r="C307" s="14"/>
      <c r="D307" s="180" t="s">
        <v>136</v>
      </c>
      <c r="E307" s="188" t="s">
        <v>3</v>
      </c>
      <c r="F307" s="189" t="s">
        <v>394</v>
      </c>
      <c r="G307" s="14"/>
      <c r="H307" s="190">
        <v>0.249</v>
      </c>
      <c r="I307" s="191"/>
      <c r="J307" s="14"/>
      <c r="K307" s="14"/>
      <c r="L307" s="187"/>
      <c r="M307" s="192"/>
      <c r="N307" s="193"/>
      <c r="O307" s="193"/>
      <c r="P307" s="193"/>
      <c r="Q307" s="193"/>
      <c r="R307" s="193"/>
      <c r="S307" s="193"/>
      <c r="T307" s="19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188" t="s">
        <v>136</v>
      </c>
      <c r="AU307" s="188" t="s">
        <v>82</v>
      </c>
      <c r="AV307" s="14" t="s">
        <v>82</v>
      </c>
      <c r="AW307" s="14" t="s">
        <v>33</v>
      </c>
      <c r="AX307" s="14" t="s">
        <v>72</v>
      </c>
      <c r="AY307" s="188" t="s">
        <v>125</v>
      </c>
    </row>
    <row r="308" spans="1:51" s="15" customFormat="1" ht="12">
      <c r="A308" s="15"/>
      <c r="B308" s="195"/>
      <c r="C308" s="15"/>
      <c r="D308" s="180" t="s">
        <v>136</v>
      </c>
      <c r="E308" s="196" t="s">
        <v>3</v>
      </c>
      <c r="F308" s="197" t="s">
        <v>140</v>
      </c>
      <c r="G308" s="15"/>
      <c r="H308" s="198">
        <v>1.64</v>
      </c>
      <c r="I308" s="199"/>
      <c r="J308" s="15"/>
      <c r="K308" s="15"/>
      <c r="L308" s="195"/>
      <c r="M308" s="200"/>
      <c r="N308" s="201"/>
      <c r="O308" s="201"/>
      <c r="P308" s="201"/>
      <c r="Q308" s="201"/>
      <c r="R308" s="201"/>
      <c r="S308" s="201"/>
      <c r="T308" s="202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196" t="s">
        <v>136</v>
      </c>
      <c r="AU308" s="196" t="s">
        <v>82</v>
      </c>
      <c r="AV308" s="15" t="s">
        <v>132</v>
      </c>
      <c r="AW308" s="15" t="s">
        <v>33</v>
      </c>
      <c r="AX308" s="15" t="s">
        <v>80</v>
      </c>
      <c r="AY308" s="196" t="s">
        <v>125</v>
      </c>
    </row>
    <row r="309" spans="1:65" s="2" customFormat="1" ht="24.15" customHeight="1">
      <c r="A309" s="38"/>
      <c r="B309" s="160"/>
      <c r="C309" s="161" t="s">
        <v>395</v>
      </c>
      <c r="D309" s="161" t="s">
        <v>127</v>
      </c>
      <c r="E309" s="162" t="s">
        <v>396</v>
      </c>
      <c r="F309" s="163" t="s">
        <v>397</v>
      </c>
      <c r="G309" s="164" t="s">
        <v>130</v>
      </c>
      <c r="H309" s="165">
        <v>32.802</v>
      </c>
      <c r="I309" s="166"/>
      <c r="J309" s="167">
        <f>ROUND(I309*H309,2)</f>
        <v>0</v>
      </c>
      <c r="K309" s="163" t="s">
        <v>131</v>
      </c>
      <c r="L309" s="39"/>
      <c r="M309" s="168" t="s">
        <v>3</v>
      </c>
      <c r="N309" s="169" t="s">
        <v>43</v>
      </c>
      <c r="O309" s="72"/>
      <c r="P309" s="170">
        <f>O309*H309</f>
        <v>0</v>
      </c>
      <c r="Q309" s="170">
        <v>0</v>
      </c>
      <c r="R309" s="170">
        <f>Q309*H309</f>
        <v>0</v>
      </c>
      <c r="S309" s="170">
        <v>0.09</v>
      </c>
      <c r="T309" s="171">
        <f>S309*H309</f>
        <v>2.95218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172" t="s">
        <v>132</v>
      </c>
      <c r="AT309" s="172" t="s">
        <v>127</v>
      </c>
      <c r="AU309" s="172" t="s">
        <v>82</v>
      </c>
      <c r="AY309" s="19" t="s">
        <v>125</v>
      </c>
      <c r="BE309" s="173">
        <f>IF(N309="základní",J309,0)</f>
        <v>0</v>
      </c>
      <c r="BF309" s="173">
        <f>IF(N309="snížená",J309,0)</f>
        <v>0</v>
      </c>
      <c r="BG309" s="173">
        <f>IF(N309="zákl. přenesená",J309,0)</f>
        <v>0</v>
      </c>
      <c r="BH309" s="173">
        <f>IF(N309="sníž. přenesená",J309,0)</f>
        <v>0</v>
      </c>
      <c r="BI309" s="173">
        <f>IF(N309="nulová",J309,0)</f>
        <v>0</v>
      </c>
      <c r="BJ309" s="19" t="s">
        <v>80</v>
      </c>
      <c r="BK309" s="173">
        <f>ROUND(I309*H309,2)</f>
        <v>0</v>
      </c>
      <c r="BL309" s="19" t="s">
        <v>132</v>
      </c>
      <c r="BM309" s="172" t="s">
        <v>398</v>
      </c>
    </row>
    <row r="310" spans="1:47" s="2" customFormat="1" ht="12">
      <c r="A310" s="38"/>
      <c r="B310" s="39"/>
      <c r="C310" s="38"/>
      <c r="D310" s="174" t="s">
        <v>134</v>
      </c>
      <c r="E310" s="38"/>
      <c r="F310" s="175" t="s">
        <v>399</v>
      </c>
      <c r="G310" s="38"/>
      <c r="H310" s="38"/>
      <c r="I310" s="176"/>
      <c r="J310" s="38"/>
      <c r="K310" s="38"/>
      <c r="L310" s="39"/>
      <c r="M310" s="177"/>
      <c r="N310" s="178"/>
      <c r="O310" s="72"/>
      <c r="P310" s="72"/>
      <c r="Q310" s="72"/>
      <c r="R310" s="72"/>
      <c r="S310" s="72"/>
      <c r="T310" s="73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9" t="s">
        <v>134</v>
      </c>
      <c r="AU310" s="19" t="s">
        <v>82</v>
      </c>
    </row>
    <row r="311" spans="1:51" s="13" customFormat="1" ht="12">
      <c r="A311" s="13"/>
      <c r="B311" s="179"/>
      <c r="C311" s="13"/>
      <c r="D311" s="180" t="s">
        <v>136</v>
      </c>
      <c r="E311" s="181" t="s">
        <v>3</v>
      </c>
      <c r="F311" s="182" t="s">
        <v>400</v>
      </c>
      <c r="G311" s="13"/>
      <c r="H311" s="181" t="s">
        <v>3</v>
      </c>
      <c r="I311" s="183"/>
      <c r="J311" s="13"/>
      <c r="K311" s="13"/>
      <c r="L311" s="179"/>
      <c r="M311" s="184"/>
      <c r="N311" s="185"/>
      <c r="O311" s="185"/>
      <c r="P311" s="185"/>
      <c r="Q311" s="185"/>
      <c r="R311" s="185"/>
      <c r="S311" s="185"/>
      <c r="T311" s="18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81" t="s">
        <v>136</v>
      </c>
      <c r="AU311" s="181" t="s">
        <v>82</v>
      </c>
      <c r="AV311" s="13" t="s">
        <v>80</v>
      </c>
      <c r="AW311" s="13" t="s">
        <v>33</v>
      </c>
      <c r="AX311" s="13" t="s">
        <v>72</v>
      </c>
      <c r="AY311" s="181" t="s">
        <v>125</v>
      </c>
    </row>
    <row r="312" spans="1:51" s="14" customFormat="1" ht="12">
      <c r="A312" s="14"/>
      <c r="B312" s="187"/>
      <c r="C312" s="14"/>
      <c r="D312" s="180" t="s">
        <v>136</v>
      </c>
      <c r="E312" s="188" t="s">
        <v>3</v>
      </c>
      <c r="F312" s="189" t="s">
        <v>273</v>
      </c>
      <c r="G312" s="14"/>
      <c r="H312" s="190">
        <v>22.9</v>
      </c>
      <c r="I312" s="191"/>
      <c r="J312" s="14"/>
      <c r="K312" s="14"/>
      <c r="L312" s="187"/>
      <c r="M312" s="192"/>
      <c r="N312" s="193"/>
      <c r="O312" s="193"/>
      <c r="P312" s="193"/>
      <c r="Q312" s="193"/>
      <c r="R312" s="193"/>
      <c r="S312" s="193"/>
      <c r="T312" s="19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188" t="s">
        <v>136</v>
      </c>
      <c r="AU312" s="188" t="s">
        <v>82</v>
      </c>
      <c r="AV312" s="14" t="s">
        <v>82</v>
      </c>
      <c r="AW312" s="14" t="s">
        <v>33</v>
      </c>
      <c r="AX312" s="14" t="s">
        <v>72</v>
      </c>
      <c r="AY312" s="188" t="s">
        <v>125</v>
      </c>
    </row>
    <row r="313" spans="1:51" s="13" customFormat="1" ht="12">
      <c r="A313" s="13"/>
      <c r="B313" s="179"/>
      <c r="C313" s="13"/>
      <c r="D313" s="180" t="s">
        <v>136</v>
      </c>
      <c r="E313" s="181" t="s">
        <v>3</v>
      </c>
      <c r="F313" s="182" t="s">
        <v>137</v>
      </c>
      <c r="G313" s="13"/>
      <c r="H313" s="181" t="s">
        <v>3</v>
      </c>
      <c r="I313" s="183"/>
      <c r="J313" s="13"/>
      <c r="K313" s="13"/>
      <c r="L313" s="179"/>
      <c r="M313" s="184"/>
      <c r="N313" s="185"/>
      <c r="O313" s="185"/>
      <c r="P313" s="185"/>
      <c r="Q313" s="185"/>
      <c r="R313" s="185"/>
      <c r="S313" s="185"/>
      <c r="T313" s="18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81" t="s">
        <v>136</v>
      </c>
      <c r="AU313" s="181" t="s">
        <v>82</v>
      </c>
      <c r="AV313" s="13" t="s">
        <v>80</v>
      </c>
      <c r="AW313" s="13" t="s">
        <v>33</v>
      </c>
      <c r="AX313" s="13" t="s">
        <v>72</v>
      </c>
      <c r="AY313" s="181" t="s">
        <v>125</v>
      </c>
    </row>
    <row r="314" spans="1:51" s="14" customFormat="1" ht="12">
      <c r="A314" s="14"/>
      <c r="B314" s="187"/>
      <c r="C314" s="14"/>
      <c r="D314" s="180" t="s">
        <v>136</v>
      </c>
      <c r="E314" s="188" t="s">
        <v>3</v>
      </c>
      <c r="F314" s="189" t="s">
        <v>138</v>
      </c>
      <c r="G314" s="14"/>
      <c r="H314" s="190">
        <v>4.928</v>
      </c>
      <c r="I314" s="191"/>
      <c r="J314" s="14"/>
      <c r="K314" s="14"/>
      <c r="L314" s="187"/>
      <c r="M314" s="192"/>
      <c r="N314" s="193"/>
      <c r="O314" s="193"/>
      <c r="P314" s="193"/>
      <c r="Q314" s="193"/>
      <c r="R314" s="193"/>
      <c r="S314" s="193"/>
      <c r="T314" s="19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188" t="s">
        <v>136</v>
      </c>
      <c r="AU314" s="188" t="s">
        <v>82</v>
      </c>
      <c r="AV314" s="14" t="s">
        <v>82</v>
      </c>
      <c r="AW314" s="14" t="s">
        <v>33</v>
      </c>
      <c r="AX314" s="14" t="s">
        <v>72</v>
      </c>
      <c r="AY314" s="188" t="s">
        <v>125</v>
      </c>
    </row>
    <row r="315" spans="1:51" s="14" customFormat="1" ht="12">
      <c r="A315" s="14"/>
      <c r="B315" s="187"/>
      <c r="C315" s="14"/>
      <c r="D315" s="180" t="s">
        <v>136</v>
      </c>
      <c r="E315" s="188" t="s">
        <v>3</v>
      </c>
      <c r="F315" s="189" t="s">
        <v>139</v>
      </c>
      <c r="G315" s="14"/>
      <c r="H315" s="190">
        <v>4.974</v>
      </c>
      <c r="I315" s="191"/>
      <c r="J315" s="14"/>
      <c r="K315" s="14"/>
      <c r="L315" s="187"/>
      <c r="M315" s="192"/>
      <c r="N315" s="193"/>
      <c r="O315" s="193"/>
      <c r="P315" s="193"/>
      <c r="Q315" s="193"/>
      <c r="R315" s="193"/>
      <c r="S315" s="193"/>
      <c r="T315" s="19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188" t="s">
        <v>136</v>
      </c>
      <c r="AU315" s="188" t="s">
        <v>82</v>
      </c>
      <c r="AV315" s="14" t="s">
        <v>82</v>
      </c>
      <c r="AW315" s="14" t="s">
        <v>33</v>
      </c>
      <c r="AX315" s="14" t="s">
        <v>72</v>
      </c>
      <c r="AY315" s="188" t="s">
        <v>125</v>
      </c>
    </row>
    <row r="316" spans="1:51" s="15" customFormat="1" ht="12">
      <c r="A316" s="15"/>
      <c r="B316" s="195"/>
      <c r="C316" s="15"/>
      <c r="D316" s="180" t="s">
        <v>136</v>
      </c>
      <c r="E316" s="196" t="s">
        <v>3</v>
      </c>
      <c r="F316" s="197" t="s">
        <v>140</v>
      </c>
      <c r="G316" s="15"/>
      <c r="H316" s="198">
        <v>32.802</v>
      </c>
      <c r="I316" s="199"/>
      <c r="J316" s="15"/>
      <c r="K316" s="15"/>
      <c r="L316" s="195"/>
      <c r="M316" s="200"/>
      <c r="N316" s="201"/>
      <c r="O316" s="201"/>
      <c r="P316" s="201"/>
      <c r="Q316" s="201"/>
      <c r="R316" s="201"/>
      <c r="S316" s="201"/>
      <c r="T316" s="202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196" t="s">
        <v>136</v>
      </c>
      <c r="AU316" s="196" t="s">
        <v>82</v>
      </c>
      <c r="AV316" s="15" t="s">
        <v>132</v>
      </c>
      <c r="AW316" s="15" t="s">
        <v>33</v>
      </c>
      <c r="AX316" s="15" t="s">
        <v>80</v>
      </c>
      <c r="AY316" s="196" t="s">
        <v>125</v>
      </c>
    </row>
    <row r="317" spans="1:65" s="2" customFormat="1" ht="33" customHeight="1">
      <c r="A317" s="38"/>
      <c r="B317" s="160"/>
      <c r="C317" s="161" t="s">
        <v>401</v>
      </c>
      <c r="D317" s="161" t="s">
        <v>127</v>
      </c>
      <c r="E317" s="162" t="s">
        <v>402</v>
      </c>
      <c r="F317" s="163" t="s">
        <v>403</v>
      </c>
      <c r="G317" s="164" t="s">
        <v>404</v>
      </c>
      <c r="H317" s="165">
        <v>1</v>
      </c>
      <c r="I317" s="166"/>
      <c r="J317" s="167">
        <f>ROUND(I317*H317,2)</f>
        <v>0</v>
      </c>
      <c r="K317" s="163" t="s">
        <v>3</v>
      </c>
      <c r="L317" s="39"/>
      <c r="M317" s="168" t="s">
        <v>3</v>
      </c>
      <c r="N317" s="169" t="s">
        <v>43</v>
      </c>
      <c r="O317" s="72"/>
      <c r="P317" s="170">
        <f>O317*H317</f>
        <v>0</v>
      </c>
      <c r="Q317" s="170">
        <v>0</v>
      </c>
      <c r="R317" s="170">
        <f>Q317*H317</f>
        <v>0</v>
      </c>
      <c r="S317" s="170">
        <v>0</v>
      </c>
      <c r="T317" s="171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172" t="s">
        <v>132</v>
      </c>
      <c r="AT317" s="172" t="s">
        <v>127</v>
      </c>
      <c r="AU317" s="172" t="s">
        <v>82</v>
      </c>
      <c r="AY317" s="19" t="s">
        <v>125</v>
      </c>
      <c r="BE317" s="173">
        <f>IF(N317="základní",J317,0)</f>
        <v>0</v>
      </c>
      <c r="BF317" s="173">
        <f>IF(N317="snížená",J317,0)</f>
        <v>0</v>
      </c>
      <c r="BG317" s="173">
        <f>IF(N317="zákl. přenesená",J317,0)</f>
        <v>0</v>
      </c>
      <c r="BH317" s="173">
        <f>IF(N317="sníž. přenesená",J317,0)</f>
        <v>0</v>
      </c>
      <c r="BI317" s="173">
        <f>IF(N317="nulová",J317,0)</f>
        <v>0</v>
      </c>
      <c r="BJ317" s="19" t="s">
        <v>80</v>
      </c>
      <c r="BK317" s="173">
        <f>ROUND(I317*H317,2)</f>
        <v>0</v>
      </c>
      <c r="BL317" s="19" t="s">
        <v>132</v>
      </c>
      <c r="BM317" s="172" t="s">
        <v>405</v>
      </c>
    </row>
    <row r="318" spans="1:51" s="13" customFormat="1" ht="12">
      <c r="A318" s="13"/>
      <c r="B318" s="179"/>
      <c r="C318" s="13"/>
      <c r="D318" s="180" t="s">
        <v>136</v>
      </c>
      <c r="E318" s="181" t="s">
        <v>3</v>
      </c>
      <c r="F318" s="182" t="s">
        <v>406</v>
      </c>
      <c r="G318" s="13"/>
      <c r="H318" s="181" t="s">
        <v>3</v>
      </c>
      <c r="I318" s="183"/>
      <c r="J318" s="13"/>
      <c r="K318" s="13"/>
      <c r="L318" s="179"/>
      <c r="M318" s="184"/>
      <c r="N318" s="185"/>
      <c r="O318" s="185"/>
      <c r="P318" s="185"/>
      <c r="Q318" s="185"/>
      <c r="R318" s="185"/>
      <c r="S318" s="185"/>
      <c r="T318" s="18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1" t="s">
        <v>136</v>
      </c>
      <c r="AU318" s="181" t="s">
        <v>82</v>
      </c>
      <c r="AV318" s="13" t="s">
        <v>80</v>
      </c>
      <c r="AW318" s="13" t="s">
        <v>33</v>
      </c>
      <c r="AX318" s="13" t="s">
        <v>72</v>
      </c>
      <c r="AY318" s="181" t="s">
        <v>125</v>
      </c>
    </row>
    <row r="319" spans="1:51" s="13" customFormat="1" ht="12">
      <c r="A319" s="13"/>
      <c r="B319" s="179"/>
      <c r="C319" s="13"/>
      <c r="D319" s="180" t="s">
        <v>136</v>
      </c>
      <c r="E319" s="181" t="s">
        <v>3</v>
      </c>
      <c r="F319" s="182" t="s">
        <v>407</v>
      </c>
      <c r="G319" s="13"/>
      <c r="H319" s="181" t="s">
        <v>3</v>
      </c>
      <c r="I319" s="183"/>
      <c r="J319" s="13"/>
      <c r="K319" s="13"/>
      <c r="L319" s="179"/>
      <c r="M319" s="184"/>
      <c r="N319" s="185"/>
      <c r="O319" s="185"/>
      <c r="P319" s="185"/>
      <c r="Q319" s="185"/>
      <c r="R319" s="185"/>
      <c r="S319" s="185"/>
      <c r="T319" s="18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81" t="s">
        <v>136</v>
      </c>
      <c r="AU319" s="181" t="s">
        <v>82</v>
      </c>
      <c r="AV319" s="13" t="s">
        <v>80</v>
      </c>
      <c r="AW319" s="13" t="s">
        <v>33</v>
      </c>
      <c r="AX319" s="13" t="s">
        <v>72</v>
      </c>
      <c r="AY319" s="181" t="s">
        <v>125</v>
      </c>
    </row>
    <row r="320" spans="1:51" s="14" customFormat="1" ht="12">
      <c r="A320" s="14"/>
      <c r="B320" s="187"/>
      <c r="C320" s="14"/>
      <c r="D320" s="180" t="s">
        <v>136</v>
      </c>
      <c r="E320" s="188" t="s">
        <v>3</v>
      </c>
      <c r="F320" s="189" t="s">
        <v>80</v>
      </c>
      <c r="G320" s="14"/>
      <c r="H320" s="190">
        <v>1</v>
      </c>
      <c r="I320" s="191"/>
      <c r="J320" s="14"/>
      <c r="K320" s="14"/>
      <c r="L320" s="187"/>
      <c r="M320" s="192"/>
      <c r="N320" s="193"/>
      <c r="O320" s="193"/>
      <c r="P320" s="193"/>
      <c r="Q320" s="193"/>
      <c r="R320" s="193"/>
      <c r="S320" s="193"/>
      <c r="T320" s="19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188" t="s">
        <v>136</v>
      </c>
      <c r="AU320" s="188" t="s">
        <v>82</v>
      </c>
      <c r="AV320" s="14" t="s">
        <v>82</v>
      </c>
      <c r="AW320" s="14" t="s">
        <v>33</v>
      </c>
      <c r="AX320" s="14" t="s">
        <v>80</v>
      </c>
      <c r="AY320" s="188" t="s">
        <v>125</v>
      </c>
    </row>
    <row r="321" spans="1:65" s="2" customFormat="1" ht="16.5" customHeight="1">
      <c r="A321" s="38"/>
      <c r="B321" s="160"/>
      <c r="C321" s="161" t="s">
        <v>408</v>
      </c>
      <c r="D321" s="161" t="s">
        <v>127</v>
      </c>
      <c r="E321" s="162" t="s">
        <v>409</v>
      </c>
      <c r="F321" s="163" t="s">
        <v>410</v>
      </c>
      <c r="G321" s="164" t="s">
        <v>404</v>
      </c>
      <c r="H321" s="165">
        <v>1</v>
      </c>
      <c r="I321" s="166"/>
      <c r="J321" s="167">
        <f>ROUND(I321*H321,2)</f>
        <v>0</v>
      </c>
      <c r="K321" s="163" t="s">
        <v>3</v>
      </c>
      <c r="L321" s="39"/>
      <c r="M321" s="168" t="s">
        <v>3</v>
      </c>
      <c r="N321" s="169" t="s">
        <v>43</v>
      </c>
      <c r="O321" s="72"/>
      <c r="P321" s="170">
        <f>O321*H321</f>
        <v>0</v>
      </c>
      <c r="Q321" s="170">
        <v>0</v>
      </c>
      <c r="R321" s="170">
        <f>Q321*H321</f>
        <v>0</v>
      </c>
      <c r="S321" s="170">
        <v>0</v>
      </c>
      <c r="T321" s="171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172" t="s">
        <v>132</v>
      </c>
      <c r="AT321" s="172" t="s">
        <v>127</v>
      </c>
      <c r="AU321" s="172" t="s">
        <v>82</v>
      </c>
      <c r="AY321" s="19" t="s">
        <v>125</v>
      </c>
      <c r="BE321" s="173">
        <f>IF(N321="základní",J321,0)</f>
        <v>0</v>
      </c>
      <c r="BF321" s="173">
        <f>IF(N321="snížená",J321,0)</f>
        <v>0</v>
      </c>
      <c r="BG321" s="173">
        <f>IF(N321="zákl. přenesená",J321,0)</f>
        <v>0</v>
      </c>
      <c r="BH321" s="173">
        <f>IF(N321="sníž. přenesená",J321,0)</f>
        <v>0</v>
      </c>
      <c r="BI321" s="173">
        <f>IF(N321="nulová",J321,0)</f>
        <v>0</v>
      </c>
      <c r="BJ321" s="19" t="s">
        <v>80</v>
      </c>
      <c r="BK321" s="173">
        <f>ROUND(I321*H321,2)</f>
        <v>0</v>
      </c>
      <c r="BL321" s="19" t="s">
        <v>132</v>
      </c>
      <c r="BM321" s="172" t="s">
        <v>411</v>
      </c>
    </row>
    <row r="322" spans="1:65" s="2" customFormat="1" ht="16.5" customHeight="1">
      <c r="A322" s="38"/>
      <c r="B322" s="160"/>
      <c r="C322" s="161" t="s">
        <v>412</v>
      </c>
      <c r="D322" s="161" t="s">
        <v>127</v>
      </c>
      <c r="E322" s="162" t="s">
        <v>413</v>
      </c>
      <c r="F322" s="163" t="s">
        <v>414</v>
      </c>
      <c r="G322" s="164" t="s">
        <v>130</v>
      </c>
      <c r="H322" s="165">
        <v>22.9</v>
      </c>
      <c r="I322" s="166"/>
      <c r="J322" s="167">
        <f>ROUND(I322*H322,2)</f>
        <v>0</v>
      </c>
      <c r="K322" s="163" t="s">
        <v>3</v>
      </c>
      <c r="L322" s="39"/>
      <c r="M322" s="168" t="s">
        <v>3</v>
      </c>
      <c r="N322" s="169" t="s">
        <v>43</v>
      </c>
      <c r="O322" s="72"/>
      <c r="P322" s="170">
        <f>O322*H322</f>
        <v>0</v>
      </c>
      <c r="Q322" s="170">
        <v>0</v>
      </c>
      <c r="R322" s="170">
        <f>Q322*H322</f>
        <v>0</v>
      </c>
      <c r="S322" s="170">
        <v>0</v>
      </c>
      <c r="T322" s="171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172" t="s">
        <v>132</v>
      </c>
      <c r="AT322" s="172" t="s">
        <v>127</v>
      </c>
      <c r="AU322" s="172" t="s">
        <v>82</v>
      </c>
      <c r="AY322" s="19" t="s">
        <v>125</v>
      </c>
      <c r="BE322" s="173">
        <f>IF(N322="základní",J322,0)</f>
        <v>0</v>
      </c>
      <c r="BF322" s="173">
        <f>IF(N322="snížená",J322,0)</f>
        <v>0</v>
      </c>
      <c r="BG322" s="173">
        <f>IF(N322="zákl. přenesená",J322,0)</f>
        <v>0</v>
      </c>
      <c r="BH322" s="173">
        <f>IF(N322="sníž. přenesená",J322,0)</f>
        <v>0</v>
      </c>
      <c r="BI322" s="173">
        <f>IF(N322="nulová",J322,0)</f>
        <v>0</v>
      </c>
      <c r="BJ322" s="19" t="s">
        <v>80</v>
      </c>
      <c r="BK322" s="173">
        <f>ROUND(I322*H322,2)</f>
        <v>0</v>
      </c>
      <c r="BL322" s="19" t="s">
        <v>132</v>
      </c>
      <c r="BM322" s="172" t="s">
        <v>415</v>
      </c>
    </row>
    <row r="323" spans="1:51" s="13" customFormat="1" ht="12">
      <c r="A323" s="13"/>
      <c r="B323" s="179"/>
      <c r="C323" s="13"/>
      <c r="D323" s="180" t="s">
        <v>136</v>
      </c>
      <c r="E323" s="181" t="s">
        <v>3</v>
      </c>
      <c r="F323" s="182" t="s">
        <v>416</v>
      </c>
      <c r="G323" s="13"/>
      <c r="H323" s="181" t="s">
        <v>3</v>
      </c>
      <c r="I323" s="183"/>
      <c r="J323" s="13"/>
      <c r="K323" s="13"/>
      <c r="L323" s="179"/>
      <c r="M323" s="184"/>
      <c r="N323" s="185"/>
      <c r="O323" s="185"/>
      <c r="P323" s="185"/>
      <c r="Q323" s="185"/>
      <c r="R323" s="185"/>
      <c r="S323" s="185"/>
      <c r="T323" s="18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81" t="s">
        <v>136</v>
      </c>
      <c r="AU323" s="181" t="s">
        <v>82</v>
      </c>
      <c r="AV323" s="13" t="s">
        <v>80</v>
      </c>
      <c r="AW323" s="13" t="s">
        <v>33</v>
      </c>
      <c r="AX323" s="13" t="s">
        <v>72</v>
      </c>
      <c r="AY323" s="181" t="s">
        <v>125</v>
      </c>
    </row>
    <row r="324" spans="1:51" s="13" customFormat="1" ht="12">
      <c r="A324" s="13"/>
      <c r="B324" s="179"/>
      <c r="C324" s="13"/>
      <c r="D324" s="180" t="s">
        <v>136</v>
      </c>
      <c r="E324" s="181" t="s">
        <v>3</v>
      </c>
      <c r="F324" s="182" t="s">
        <v>417</v>
      </c>
      <c r="G324" s="13"/>
      <c r="H324" s="181" t="s">
        <v>3</v>
      </c>
      <c r="I324" s="183"/>
      <c r="J324" s="13"/>
      <c r="K324" s="13"/>
      <c r="L324" s="179"/>
      <c r="M324" s="184"/>
      <c r="N324" s="185"/>
      <c r="O324" s="185"/>
      <c r="P324" s="185"/>
      <c r="Q324" s="185"/>
      <c r="R324" s="185"/>
      <c r="S324" s="185"/>
      <c r="T324" s="18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81" t="s">
        <v>136</v>
      </c>
      <c r="AU324" s="181" t="s">
        <v>82</v>
      </c>
      <c r="AV324" s="13" t="s">
        <v>80</v>
      </c>
      <c r="AW324" s="13" t="s">
        <v>33</v>
      </c>
      <c r="AX324" s="13" t="s">
        <v>72</v>
      </c>
      <c r="AY324" s="181" t="s">
        <v>125</v>
      </c>
    </row>
    <row r="325" spans="1:51" s="14" customFormat="1" ht="12">
      <c r="A325" s="14"/>
      <c r="B325" s="187"/>
      <c r="C325" s="14"/>
      <c r="D325" s="180" t="s">
        <v>136</v>
      </c>
      <c r="E325" s="188" t="s">
        <v>3</v>
      </c>
      <c r="F325" s="189" t="s">
        <v>273</v>
      </c>
      <c r="G325" s="14"/>
      <c r="H325" s="190">
        <v>22.9</v>
      </c>
      <c r="I325" s="191"/>
      <c r="J325" s="14"/>
      <c r="K325" s="14"/>
      <c r="L325" s="187"/>
      <c r="M325" s="192"/>
      <c r="N325" s="193"/>
      <c r="O325" s="193"/>
      <c r="P325" s="193"/>
      <c r="Q325" s="193"/>
      <c r="R325" s="193"/>
      <c r="S325" s="193"/>
      <c r="T325" s="19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188" t="s">
        <v>136</v>
      </c>
      <c r="AU325" s="188" t="s">
        <v>82</v>
      </c>
      <c r="AV325" s="14" t="s">
        <v>82</v>
      </c>
      <c r="AW325" s="14" t="s">
        <v>33</v>
      </c>
      <c r="AX325" s="14" t="s">
        <v>80</v>
      </c>
      <c r="AY325" s="188" t="s">
        <v>125</v>
      </c>
    </row>
    <row r="326" spans="1:65" s="2" customFormat="1" ht="16.5" customHeight="1">
      <c r="A326" s="38"/>
      <c r="B326" s="160"/>
      <c r="C326" s="161" t="s">
        <v>418</v>
      </c>
      <c r="D326" s="161" t="s">
        <v>127</v>
      </c>
      <c r="E326" s="162" t="s">
        <v>419</v>
      </c>
      <c r="F326" s="163" t="s">
        <v>420</v>
      </c>
      <c r="G326" s="164" t="s">
        <v>130</v>
      </c>
      <c r="H326" s="165">
        <v>22.9</v>
      </c>
      <c r="I326" s="166"/>
      <c r="J326" s="167">
        <f>ROUND(I326*H326,2)</f>
        <v>0</v>
      </c>
      <c r="K326" s="163" t="s">
        <v>3</v>
      </c>
      <c r="L326" s="39"/>
      <c r="M326" s="168" t="s">
        <v>3</v>
      </c>
      <c r="N326" s="169" t="s">
        <v>43</v>
      </c>
      <c r="O326" s="72"/>
      <c r="P326" s="170">
        <f>O326*H326</f>
        <v>0</v>
      </c>
      <c r="Q326" s="170">
        <v>0</v>
      </c>
      <c r="R326" s="170">
        <f>Q326*H326</f>
        <v>0</v>
      </c>
      <c r="S326" s="170">
        <v>0</v>
      </c>
      <c r="T326" s="171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172" t="s">
        <v>132</v>
      </c>
      <c r="AT326" s="172" t="s">
        <v>127</v>
      </c>
      <c r="AU326" s="172" t="s">
        <v>82</v>
      </c>
      <c r="AY326" s="19" t="s">
        <v>125</v>
      </c>
      <c r="BE326" s="173">
        <f>IF(N326="základní",J326,0)</f>
        <v>0</v>
      </c>
      <c r="BF326" s="173">
        <f>IF(N326="snížená",J326,0)</f>
        <v>0</v>
      </c>
      <c r="BG326" s="173">
        <f>IF(N326="zákl. přenesená",J326,0)</f>
        <v>0</v>
      </c>
      <c r="BH326" s="173">
        <f>IF(N326="sníž. přenesená",J326,0)</f>
        <v>0</v>
      </c>
      <c r="BI326" s="173">
        <f>IF(N326="nulová",J326,0)</f>
        <v>0</v>
      </c>
      <c r="BJ326" s="19" t="s">
        <v>80</v>
      </c>
      <c r="BK326" s="173">
        <f>ROUND(I326*H326,2)</f>
        <v>0</v>
      </c>
      <c r="BL326" s="19" t="s">
        <v>132</v>
      </c>
      <c r="BM326" s="172" t="s">
        <v>421</v>
      </c>
    </row>
    <row r="327" spans="1:51" s="13" customFormat="1" ht="12">
      <c r="A327" s="13"/>
      <c r="B327" s="179"/>
      <c r="C327" s="13"/>
      <c r="D327" s="180" t="s">
        <v>136</v>
      </c>
      <c r="E327" s="181" t="s">
        <v>3</v>
      </c>
      <c r="F327" s="182" t="s">
        <v>416</v>
      </c>
      <c r="G327" s="13"/>
      <c r="H327" s="181" t="s">
        <v>3</v>
      </c>
      <c r="I327" s="183"/>
      <c r="J327" s="13"/>
      <c r="K327" s="13"/>
      <c r="L327" s="179"/>
      <c r="M327" s="184"/>
      <c r="N327" s="185"/>
      <c r="O327" s="185"/>
      <c r="P327" s="185"/>
      <c r="Q327" s="185"/>
      <c r="R327" s="185"/>
      <c r="S327" s="185"/>
      <c r="T327" s="18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1" t="s">
        <v>136</v>
      </c>
      <c r="AU327" s="181" t="s">
        <v>82</v>
      </c>
      <c r="AV327" s="13" t="s">
        <v>80</v>
      </c>
      <c r="AW327" s="13" t="s">
        <v>33</v>
      </c>
      <c r="AX327" s="13" t="s">
        <v>72</v>
      </c>
      <c r="AY327" s="181" t="s">
        <v>125</v>
      </c>
    </row>
    <row r="328" spans="1:51" s="13" customFormat="1" ht="12">
      <c r="A328" s="13"/>
      <c r="B328" s="179"/>
      <c r="C328" s="13"/>
      <c r="D328" s="180" t="s">
        <v>136</v>
      </c>
      <c r="E328" s="181" t="s">
        <v>3</v>
      </c>
      <c r="F328" s="182" t="s">
        <v>422</v>
      </c>
      <c r="G328" s="13"/>
      <c r="H328" s="181" t="s">
        <v>3</v>
      </c>
      <c r="I328" s="183"/>
      <c r="J328" s="13"/>
      <c r="K328" s="13"/>
      <c r="L328" s="179"/>
      <c r="M328" s="184"/>
      <c r="N328" s="185"/>
      <c r="O328" s="185"/>
      <c r="P328" s="185"/>
      <c r="Q328" s="185"/>
      <c r="R328" s="185"/>
      <c r="S328" s="185"/>
      <c r="T328" s="18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81" t="s">
        <v>136</v>
      </c>
      <c r="AU328" s="181" t="s">
        <v>82</v>
      </c>
      <c r="AV328" s="13" t="s">
        <v>80</v>
      </c>
      <c r="AW328" s="13" t="s">
        <v>33</v>
      </c>
      <c r="AX328" s="13" t="s">
        <v>72</v>
      </c>
      <c r="AY328" s="181" t="s">
        <v>125</v>
      </c>
    </row>
    <row r="329" spans="1:51" s="14" customFormat="1" ht="12">
      <c r="A329" s="14"/>
      <c r="B329" s="187"/>
      <c r="C329" s="14"/>
      <c r="D329" s="180" t="s">
        <v>136</v>
      </c>
      <c r="E329" s="188" t="s">
        <v>3</v>
      </c>
      <c r="F329" s="189" t="s">
        <v>273</v>
      </c>
      <c r="G329" s="14"/>
      <c r="H329" s="190">
        <v>22.9</v>
      </c>
      <c r="I329" s="191"/>
      <c r="J329" s="14"/>
      <c r="K329" s="14"/>
      <c r="L329" s="187"/>
      <c r="M329" s="192"/>
      <c r="N329" s="193"/>
      <c r="O329" s="193"/>
      <c r="P329" s="193"/>
      <c r="Q329" s="193"/>
      <c r="R329" s="193"/>
      <c r="S329" s="193"/>
      <c r="T329" s="19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188" t="s">
        <v>136</v>
      </c>
      <c r="AU329" s="188" t="s">
        <v>82</v>
      </c>
      <c r="AV329" s="14" t="s">
        <v>82</v>
      </c>
      <c r="AW329" s="14" t="s">
        <v>33</v>
      </c>
      <c r="AX329" s="14" t="s">
        <v>80</v>
      </c>
      <c r="AY329" s="188" t="s">
        <v>125</v>
      </c>
    </row>
    <row r="330" spans="1:65" s="2" customFormat="1" ht="16.5" customHeight="1">
      <c r="A330" s="38"/>
      <c r="B330" s="160"/>
      <c r="C330" s="161" t="s">
        <v>423</v>
      </c>
      <c r="D330" s="161" t="s">
        <v>127</v>
      </c>
      <c r="E330" s="162" t="s">
        <v>424</v>
      </c>
      <c r="F330" s="163" t="s">
        <v>425</v>
      </c>
      <c r="G330" s="164" t="s">
        <v>426</v>
      </c>
      <c r="H330" s="165">
        <v>22.8</v>
      </c>
      <c r="I330" s="166"/>
      <c r="J330" s="167">
        <f>ROUND(I330*H330,2)</f>
        <v>0</v>
      </c>
      <c r="K330" s="163" t="s">
        <v>3</v>
      </c>
      <c r="L330" s="39"/>
      <c r="M330" s="168" t="s">
        <v>3</v>
      </c>
      <c r="N330" s="169" t="s">
        <v>43</v>
      </c>
      <c r="O330" s="72"/>
      <c r="P330" s="170">
        <f>O330*H330</f>
        <v>0</v>
      </c>
      <c r="Q330" s="170">
        <v>0</v>
      </c>
      <c r="R330" s="170">
        <f>Q330*H330</f>
        <v>0</v>
      </c>
      <c r="S330" s="170">
        <v>0</v>
      </c>
      <c r="T330" s="171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172" t="s">
        <v>132</v>
      </c>
      <c r="AT330" s="172" t="s">
        <v>127</v>
      </c>
      <c r="AU330" s="172" t="s">
        <v>82</v>
      </c>
      <c r="AY330" s="19" t="s">
        <v>125</v>
      </c>
      <c r="BE330" s="173">
        <f>IF(N330="základní",J330,0)</f>
        <v>0</v>
      </c>
      <c r="BF330" s="173">
        <f>IF(N330="snížená",J330,0)</f>
        <v>0</v>
      </c>
      <c r="BG330" s="173">
        <f>IF(N330="zákl. přenesená",J330,0)</f>
        <v>0</v>
      </c>
      <c r="BH330" s="173">
        <f>IF(N330="sníž. přenesená",J330,0)</f>
        <v>0</v>
      </c>
      <c r="BI330" s="173">
        <f>IF(N330="nulová",J330,0)</f>
        <v>0</v>
      </c>
      <c r="BJ330" s="19" t="s">
        <v>80</v>
      </c>
      <c r="BK330" s="173">
        <f>ROUND(I330*H330,2)</f>
        <v>0</v>
      </c>
      <c r="BL330" s="19" t="s">
        <v>132</v>
      </c>
      <c r="BM330" s="172" t="s">
        <v>427</v>
      </c>
    </row>
    <row r="331" spans="1:51" s="13" customFormat="1" ht="12">
      <c r="A331" s="13"/>
      <c r="B331" s="179"/>
      <c r="C331" s="13"/>
      <c r="D331" s="180" t="s">
        <v>136</v>
      </c>
      <c r="E331" s="181" t="s">
        <v>3</v>
      </c>
      <c r="F331" s="182" t="s">
        <v>428</v>
      </c>
      <c r="G331" s="13"/>
      <c r="H331" s="181" t="s">
        <v>3</v>
      </c>
      <c r="I331" s="183"/>
      <c r="J331" s="13"/>
      <c r="K331" s="13"/>
      <c r="L331" s="179"/>
      <c r="M331" s="184"/>
      <c r="N331" s="185"/>
      <c r="O331" s="185"/>
      <c r="P331" s="185"/>
      <c r="Q331" s="185"/>
      <c r="R331" s="185"/>
      <c r="S331" s="185"/>
      <c r="T331" s="18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1" t="s">
        <v>136</v>
      </c>
      <c r="AU331" s="181" t="s">
        <v>82</v>
      </c>
      <c r="AV331" s="13" t="s">
        <v>80</v>
      </c>
      <c r="AW331" s="13" t="s">
        <v>33</v>
      </c>
      <c r="AX331" s="13" t="s">
        <v>72</v>
      </c>
      <c r="AY331" s="181" t="s">
        <v>125</v>
      </c>
    </row>
    <row r="332" spans="1:51" s="13" customFormat="1" ht="12">
      <c r="A332" s="13"/>
      <c r="B332" s="179"/>
      <c r="C332" s="13"/>
      <c r="D332" s="180" t="s">
        <v>136</v>
      </c>
      <c r="E332" s="181" t="s">
        <v>3</v>
      </c>
      <c r="F332" s="182" t="s">
        <v>429</v>
      </c>
      <c r="G332" s="13"/>
      <c r="H332" s="181" t="s">
        <v>3</v>
      </c>
      <c r="I332" s="183"/>
      <c r="J332" s="13"/>
      <c r="K332" s="13"/>
      <c r="L332" s="179"/>
      <c r="M332" s="184"/>
      <c r="N332" s="185"/>
      <c r="O332" s="185"/>
      <c r="P332" s="185"/>
      <c r="Q332" s="185"/>
      <c r="R332" s="185"/>
      <c r="S332" s="185"/>
      <c r="T332" s="18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181" t="s">
        <v>136</v>
      </c>
      <c r="AU332" s="181" t="s">
        <v>82</v>
      </c>
      <c r="AV332" s="13" t="s">
        <v>80</v>
      </c>
      <c r="AW332" s="13" t="s">
        <v>33</v>
      </c>
      <c r="AX332" s="13" t="s">
        <v>72</v>
      </c>
      <c r="AY332" s="181" t="s">
        <v>125</v>
      </c>
    </row>
    <row r="333" spans="1:51" s="14" customFormat="1" ht="12">
      <c r="A333" s="14"/>
      <c r="B333" s="187"/>
      <c r="C333" s="14"/>
      <c r="D333" s="180" t="s">
        <v>136</v>
      </c>
      <c r="E333" s="188" t="s">
        <v>3</v>
      </c>
      <c r="F333" s="189" t="s">
        <v>430</v>
      </c>
      <c r="G333" s="14"/>
      <c r="H333" s="190">
        <v>22.8</v>
      </c>
      <c r="I333" s="191"/>
      <c r="J333" s="14"/>
      <c r="K333" s="14"/>
      <c r="L333" s="187"/>
      <c r="M333" s="192"/>
      <c r="N333" s="193"/>
      <c r="O333" s="193"/>
      <c r="P333" s="193"/>
      <c r="Q333" s="193"/>
      <c r="R333" s="193"/>
      <c r="S333" s="193"/>
      <c r="T333" s="19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188" t="s">
        <v>136</v>
      </c>
      <c r="AU333" s="188" t="s">
        <v>82</v>
      </c>
      <c r="AV333" s="14" t="s">
        <v>82</v>
      </c>
      <c r="AW333" s="14" t="s">
        <v>33</v>
      </c>
      <c r="AX333" s="14" t="s">
        <v>80</v>
      </c>
      <c r="AY333" s="188" t="s">
        <v>125</v>
      </c>
    </row>
    <row r="334" spans="1:65" s="2" customFormat="1" ht="16.5" customHeight="1">
      <c r="A334" s="38"/>
      <c r="B334" s="160"/>
      <c r="C334" s="161" t="s">
        <v>431</v>
      </c>
      <c r="D334" s="161" t="s">
        <v>127</v>
      </c>
      <c r="E334" s="162" t="s">
        <v>432</v>
      </c>
      <c r="F334" s="163" t="s">
        <v>433</v>
      </c>
      <c r="G334" s="164" t="s">
        <v>426</v>
      </c>
      <c r="H334" s="165">
        <v>22.8</v>
      </c>
      <c r="I334" s="166"/>
      <c r="J334" s="167">
        <f>ROUND(I334*H334,2)</f>
        <v>0</v>
      </c>
      <c r="K334" s="163" t="s">
        <v>3</v>
      </c>
      <c r="L334" s="39"/>
      <c r="M334" s="168" t="s">
        <v>3</v>
      </c>
      <c r="N334" s="169" t="s">
        <v>43</v>
      </c>
      <c r="O334" s="72"/>
      <c r="P334" s="170">
        <f>O334*H334</f>
        <v>0</v>
      </c>
      <c r="Q334" s="170">
        <v>0</v>
      </c>
      <c r="R334" s="170">
        <f>Q334*H334</f>
        <v>0</v>
      </c>
      <c r="S334" s="170">
        <v>0</v>
      </c>
      <c r="T334" s="171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172" t="s">
        <v>132</v>
      </c>
      <c r="AT334" s="172" t="s">
        <v>127</v>
      </c>
      <c r="AU334" s="172" t="s">
        <v>82</v>
      </c>
      <c r="AY334" s="19" t="s">
        <v>125</v>
      </c>
      <c r="BE334" s="173">
        <f>IF(N334="základní",J334,0)</f>
        <v>0</v>
      </c>
      <c r="BF334" s="173">
        <f>IF(N334="snížená",J334,0)</f>
        <v>0</v>
      </c>
      <c r="BG334" s="173">
        <f>IF(N334="zákl. přenesená",J334,0)</f>
        <v>0</v>
      </c>
      <c r="BH334" s="173">
        <f>IF(N334="sníž. přenesená",J334,0)</f>
        <v>0</v>
      </c>
      <c r="BI334" s="173">
        <f>IF(N334="nulová",J334,0)</f>
        <v>0</v>
      </c>
      <c r="BJ334" s="19" t="s">
        <v>80</v>
      </c>
      <c r="BK334" s="173">
        <f>ROUND(I334*H334,2)</f>
        <v>0</v>
      </c>
      <c r="BL334" s="19" t="s">
        <v>132</v>
      </c>
      <c r="BM334" s="172" t="s">
        <v>434</v>
      </c>
    </row>
    <row r="335" spans="1:51" s="13" customFormat="1" ht="12">
      <c r="A335" s="13"/>
      <c r="B335" s="179"/>
      <c r="C335" s="13"/>
      <c r="D335" s="180" t="s">
        <v>136</v>
      </c>
      <c r="E335" s="181" t="s">
        <v>3</v>
      </c>
      <c r="F335" s="182" t="s">
        <v>435</v>
      </c>
      <c r="G335" s="13"/>
      <c r="H335" s="181" t="s">
        <v>3</v>
      </c>
      <c r="I335" s="183"/>
      <c r="J335" s="13"/>
      <c r="K335" s="13"/>
      <c r="L335" s="179"/>
      <c r="M335" s="184"/>
      <c r="N335" s="185"/>
      <c r="O335" s="185"/>
      <c r="P335" s="185"/>
      <c r="Q335" s="185"/>
      <c r="R335" s="185"/>
      <c r="S335" s="185"/>
      <c r="T335" s="18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81" t="s">
        <v>136</v>
      </c>
      <c r="AU335" s="181" t="s">
        <v>82</v>
      </c>
      <c r="AV335" s="13" t="s">
        <v>80</v>
      </c>
      <c r="AW335" s="13" t="s">
        <v>33</v>
      </c>
      <c r="AX335" s="13" t="s">
        <v>72</v>
      </c>
      <c r="AY335" s="181" t="s">
        <v>125</v>
      </c>
    </row>
    <row r="336" spans="1:51" s="14" customFormat="1" ht="12">
      <c r="A336" s="14"/>
      <c r="B336" s="187"/>
      <c r="C336" s="14"/>
      <c r="D336" s="180" t="s">
        <v>136</v>
      </c>
      <c r="E336" s="188" t="s">
        <v>3</v>
      </c>
      <c r="F336" s="189" t="s">
        <v>436</v>
      </c>
      <c r="G336" s="14"/>
      <c r="H336" s="190">
        <v>22.8</v>
      </c>
      <c r="I336" s="191"/>
      <c r="J336" s="14"/>
      <c r="K336" s="14"/>
      <c r="L336" s="187"/>
      <c r="M336" s="192"/>
      <c r="N336" s="193"/>
      <c r="O336" s="193"/>
      <c r="P336" s="193"/>
      <c r="Q336" s="193"/>
      <c r="R336" s="193"/>
      <c r="S336" s="193"/>
      <c r="T336" s="19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188" t="s">
        <v>136</v>
      </c>
      <c r="AU336" s="188" t="s">
        <v>82</v>
      </c>
      <c r="AV336" s="14" t="s">
        <v>82</v>
      </c>
      <c r="AW336" s="14" t="s">
        <v>33</v>
      </c>
      <c r="AX336" s="14" t="s">
        <v>80</v>
      </c>
      <c r="AY336" s="188" t="s">
        <v>125</v>
      </c>
    </row>
    <row r="337" spans="1:65" s="2" customFormat="1" ht="16.5" customHeight="1">
      <c r="A337" s="38"/>
      <c r="B337" s="160"/>
      <c r="C337" s="203" t="s">
        <v>437</v>
      </c>
      <c r="D337" s="203" t="s">
        <v>219</v>
      </c>
      <c r="E337" s="204" t="s">
        <v>438</v>
      </c>
      <c r="F337" s="205" t="s">
        <v>439</v>
      </c>
      <c r="G337" s="206" t="s">
        <v>426</v>
      </c>
      <c r="H337" s="207">
        <v>4</v>
      </c>
      <c r="I337" s="208"/>
      <c r="J337" s="209">
        <f>ROUND(I337*H337,2)</f>
        <v>0</v>
      </c>
      <c r="K337" s="205" t="s">
        <v>3</v>
      </c>
      <c r="L337" s="210"/>
      <c r="M337" s="211" t="s">
        <v>3</v>
      </c>
      <c r="N337" s="212" t="s">
        <v>43</v>
      </c>
      <c r="O337" s="72"/>
      <c r="P337" s="170">
        <f>O337*H337</f>
        <v>0</v>
      </c>
      <c r="Q337" s="170">
        <v>0</v>
      </c>
      <c r="R337" s="170">
        <f>Q337*H337</f>
        <v>0</v>
      </c>
      <c r="S337" s="170">
        <v>0</v>
      </c>
      <c r="T337" s="171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172" t="s">
        <v>185</v>
      </c>
      <c r="AT337" s="172" t="s">
        <v>219</v>
      </c>
      <c r="AU337" s="172" t="s">
        <v>82</v>
      </c>
      <c r="AY337" s="19" t="s">
        <v>125</v>
      </c>
      <c r="BE337" s="173">
        <f>IF(N337="základní",J337,0)</f>
        <v>0</v>
      </c>
      <c r="BF337" s="173">
        <f>IF(N337="snížená",J337,0)</f>
        <v>0</v>
      </c>
      <c r="BG337" s="173">
        <f>IF(N337="zákl. přenesená",J337,0)</f>
        <v>0</v>
      </c>
      <c r="BH337" s="173">
        <f>IF(N337="sníž. přenesená",J337,0)</f>
        <v>0</v>
      </c>
      <c r="BI337" s="173">
        <f>IF(N337="nulová",J337,0)</f>
        <v>0</v>
      </c>
      <c r="BJ337" s="19" t="s">
        <v>80</v>
      </c>
      <c r="BK337" s="173">
        <f>ROUND(I337*H337,2)</f>
        <v>0</v>
      </c>
      <c r="BL337" s="19" t="s">
        <v>132</v>
      </c>
      <c r="BM337" s="172" t="s">
        <v>440</v>
      </c>
    </row>
    <row r="338" spans="1:51" s="13" customFormat="1" ht="12">
      <c r="A338" s="13"/>
      <c r="B338" s="179"/>
      <c r="C338" s="13"/>
      <c r="D338" s="180" t="s">
        <v>136</v>
      </c>
      <c r="E338" s="181" t="s">
        <v>3</v>
      </c>
      <c r="F338" s="182" t="s">
        <v>441</v>
      </c>
      <c r="G338" s="13"/>
      <c r="H338" s="181" t="s">
        <v>3</v>
      </c>
      <c r="I338" s="183"/>
      <c r="J338" s="13"/>
      <c r="K338" s="13"/>
      <c r="L338" s="179"/>
      <c r="M338" s="184"/>
      <c r="N338" s="185"/>
      <c r="O338" s="185"/>
      <c r="P338" s="185"/>
      <c r="Q338" s="185"/>
      <c r="R338" s="185"/>
      <c r="S338" s="185"/>
      <c r="T338" s="18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81" t="s">
        <v>136</v>
      </c>
      <c r="AU338" s="181" t="s">
        <v>82</v>
      </c>
      <c r="AV338" s="13" t="s">
        <v>80</v>
      </c>
      <c r="AW338" s="13" t="s">
        <v>33</v>
      </c>
      <c r="AX338" s="13" t="s">
        <v>72</v>
      </c>
      <c r="AY338" s="181" t="s">
        <v>125</v>
      </c>
    </row>
    <row r="339" spans="1:51" s="14" customFormat="1" ht="12">
      <c r="A339" s="14"/>
      <c r="B339" s="187"/>
      <c r="C339" s="14"/>
      <c r="D339" s="180" t="s">
        <v>136</v>
      </c>
      <c r="E339" s="188" t="s">
        <v>3</v>
      </c>
      <c r="F339" s="189" t="s">
        <v>132</v>
      </c>
      <c r="G339" s="14"/>
      <c r="H339" s="190">
        <v>4</v>
      </c>
      <c r="I339" s="191"/>
      <c r="J339" s="14"/>
      <c r="K339" s="14"/>
      <c r="L339" s="187"/>
      <c r="M339" s="192"/>
      <c r="N339" s="193"/>
      <c r="O339" s="193"/>
      <c r="P339" s="193"/>
      <c r="Q339" s="193"/>
      <c r="R339" s="193"/>
      <c r="S339" s="193"/>
      <c r="T339" s="19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188" t="s">
        <v>136</v>
      </c>
      <c r="AU339" s="188" t="s">
        <v>82</v>
      </c>
      <c r="AV339" s="14" t="s">
        <v>82</v>
      </c>
      <c r="AW339" s="14" t="s">
        <v>33</v>
      </c>
      <c r="AX339" s="14" t="s">
        <v>80</v>
      </c>
      <c r="AY339" s="188" t="s">
        <v>125</v>
      </c>
    </row>
    <row r="340" spans="1:65" s="2" customFormat="1" ht="16.5" customHeight="1">
      <c r="A340" s="38"/>
      <c r="B340" s="160"/>
      <c r="C340" s="161" t="s">
        <v>442</v>
      </c>
      <c r="D340" s="161" t="s">
        <v>127</v>
      </c>
      <c r="E340" s="162" t="s">
        <v>443</v>
      </c>
      <c r="F340" s="163" t="s">
        <v>444</v>
      </c>
      <c r="G340" s="164" t="s">
        <v>445</v>
      </c>
      <c r="H340" s="165">
        <v>2</v>
      </c>
      <c r="I340" s="166"/>
      <c r="J340" s="167">
        <f>ROUND(I340*H340,2)</f>
        <v>0</v>
      </c>
      <c r="K340" s="163" t="s">
        <v>3</v>
      </c>
      <c r="L340" s="39"/>
      <c r="M340" s="168" t="s">
        <v>3</v>
      </c>
      <c r="N340" s="169" t="s">
        <v>43</v>
      </c>
      <c r="O340" s="72"/>
      <c r="P340" s="170">
        <f>O340*H340</f>
        <v>0</v>
      </c>
      <c r="Q340" s="170">
        <v>0</v>
      </c>
      <c r="R340" s="170">
        <f>Q340*H340</f>
        <v>0</v>
      </c>
      <c r="S340" s="170">
        <v>0</v>
      </c>
      <c r="T340" s="171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172" t="s">
        <v>132</v>
      </c>
      <c r="AT340" s="172" t="s">
        <v>127</v>
      </c>
      <c r="AU340" s="172" t="s">
        <v>82</v>
      </c>
      <c r="AY340" s="19" t="s">
        <v>125</v>
      </c>
      <c r="BE340" s="173">
        <f>IF(N340="základní",J340,0)</f>
        <v>0</v>
      </c>
      <c r="BF340" s="173">
        <f>IF(N340="snížená",J340,0)</f>
        <v>0</v>
      </c>
      <c r="BG340" s="173">
        <f>IF(N340="zákl. přenesená",J340,0)</f>
        <v>0</v>
      </c>
      <c r="BH340" s="173">
        <f>IF(N340="sníž. přenesená",J340,0)</f>
        <v>0</v>
      </c>
      <c r="BI340" s="173">
        <f>IF(N340="nulová",J340,0)</f>
        <v>0</v>
      </c>
      <c r="BJ340" s="19" t="s">
        <v>80</v>
      </c>
      <c r="BK340" s="173">
        <f>ROUND(I340*H340,2)</f>
        <v>0</v>
      </c>
      <c r="BL340" s="19" t="s">
        <v>132</v>
      </c>
      <c r="BM340" s="172" t="s">
        <v>446</v>
      </c>
    </row>
    <row r="341" spans="1:51" s="13" customFormat="1" ht="12">
      <c r="A341" s="13"/>
      <c r="B341" s="179"/>
      <c r="C341" s="13"/>
      <c r="D341" s="180" t="s">
        <v>136</v>
      </c>
      <c r="E341" s="181" t="s">
        <v>3</v>
      </c>
      <c r="F341" s="182" t="s">
        <v>447</v>
      </c>
      <c r="G341" s="13"/>
      <c r="H341" s="181" t="s">
        <v>3</v>
      </c>
      <c r="I341" s="183"/>
      <c r="J341" s="13"/>
      <c r="K341" s="13"/>
      <c r="L341" s="179"/>
      <c r="M341" s="184"/>
      <c r="N341" s="185"/>
      <c r="O341" s="185"/>
      <c r="P341" s="185"/>
      <c r="Q341" s="185"/>
      <c r="R341" s="185"/>
      <c r="S341" s="185"/>
      <c r="T341" s="18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81" t="s">
        <v>136</v>
      </c>
      <c r="AU341" s="181" t="s">
        <v>82</v>
      </c>
      <c r="AV341" s="13" t="s">
        <v>80</v>
      </c>
      <c r="AW341" s="13" t="s">
        <v>33</v>
      </c>
      <c r="AX341" s="13" t="s">
        <v>72</v>
      </c>
      <c r="AY341" s="181" t="s">
        <v>125</v>
      </c>
    </row>
    <row r="342" spans="1:51" s="14" customFormat="1" ht="12">
      <c r="A342" s="14"/>
      <c r="B342" s="187"/>
      <c r="C342" s="14"/>
      <c r="D342" s="180" t="s">
        <v>136</v>
      </c>
      <c r="E342" s="188" t="s">
        <v>3</v>
      </c>
      <c r="F342" s="189" t="s">
        <v>82</v>
      </c>
      <c r="G342" s="14"/>
      <c r="H342" s="190">
        <v>2</v>
      </c>
      <c r="I342" s="191"/>
      <c r="J342" s="14"/>
      <c r="K342" s="14"/>
      <c r="L342" s="187"/>
      <c r="M342" s="192"/>
      <c r="N342" s="193"/>
      <c r="O342" s="193"/>
      <c r="P342" s="193"/>
      <c r="Q342" s="193"/>
      <c r="R342" s="193"/>
      <c r="S342" s="193"/>
      <c r="T342" s="19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188" t="s">
        <v>136</v>
      </c>
      <c r="AU342" s="188" t="s">
        <v>82</v>
      </c>
      <c r="AV342" s="14" t="s">
        <v>82</v>
      </c>
      <c r="AW342" s="14" t="s">
        <v>33</v>
      </c>
      <c r="AX342" s="14" t="s">
        <v>80</v>
      </c>
      <c r="AY342" s="188" t="s">
        <v>125</v>
      </c>
    </row>
    <row r="343" spans="1:65" s="2" customFormat="1" ht="16.5" customHeight="1">
      <c r="A343" s="38"/>
      <c r="B343" s="160"/>
      <c r="C343" s="161" t="s">
        <v>448</v>
      </c>
      <c r="D343" s="161" t="s">
        <v>127</v>
      </c>
      <c r="E343" s="162" t="s">
        <v>449</v>
      </c>
      <c r="F343" s="163" t="s">
        <v>450</v>
      </c>
      <c r="G343" s="164" t="s">
        <v>426</v>
      </c>
      <c r="H343" s="165">
        <v>34</v>
      </c>
      <c r="I343" s="166"/>
      <c r="J343" s="167">
        <f>ROUND(I343*H343,2)</f>
        <v>0</v>
      </c>
      <c r="K343" s="163" t="s">
        <v>3</v>
      </c>
      <c r="L343" s="39"/>
      <c r="M343" s="168" t="s">
        <v>3</v>
      </c>
      <c r="N343" s="169" t="s">
        <v>43</v>
      </c>
      <c r="O343" s="72"/>
      <c r="P343" s="170">
        <f>O343*H343</f>
        <v>0</v>
      </c>
      <c r="Q343" s="170">
        <v>0</v>
      </c>
      <c r="R343" s="170">
        <f>Q343*H343</f>
        <v>0</v>
      </c>
      <c r="S343" s="170">
        <v>0.112</v>
      </c>
      <c r="T343" s="171">
        <f>S343*H343</f>
        <v>3.8080000000000003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172" t="s">
        <v>132</v>
      </c>
      <c r="AT343" s="172" t="s">
        <v>127</v>
      </c>
      <c r="AU343" s="172" t="s">
        <v>82</v>
      </c>
      <c r="AY343" s="19" t="s">
        <v>125</v>
      </c>
      <c r="BE343" s="173">
        <f>IF(N343="základní",J343,0)</f>
        <v>0</v>
      </c>
      <c r="BF343" s="173">
        <f>IF(N343="snížená",J343,0)</f>
        <v>0</v>
      </c>
      <c r="BG343" s="173">
        <f>IF(N343="zákl. přenesená",J343,0)</f>
        <v>0</v>
      </c>
      <c r="BH343" s="173">
        <f>IF(N343="sníž. přenesená",J343,0)</f>
        <v>0</v>
      </c>
      <c r="BI343" s="173">
        <f>IF(N343="nulová",J343,0)</f>
        <v>0</v>
      </c>
      <c r="BJ343" s="19" t="s">
        <v>80</v>
      </c>
      <c r="BK343" s="173">
        <f>ROUND(I343*H343,2)</f>
        <v>0</v>
      </c>
      <c r="BL343" s="19" t="s">
        <v>132</v>
      </c>
      <c r="BM343" s="172" t="s">
        <v>451</v>
      </c>
    </row>
    <row r="344" spans="1:51" s="13" customFormat="1" ht="12">
      <c r="A344" s="13"/>
      <c r="B344" s="179"/>
      <c r="C344" s="13"/>
      <c r="D344" s="180" t="s">
        <v>136</v>
      </c>
      <c r="E344" s="181" t="s">
        <v>3</v>
      </c>
      <c r="F344" s="182" t="s">
        <v>452</v>
      </c>
      <c r="G344" s="13"/>
      <c r="H344" s="181" t="s">
        <v>3</v>
      </c>
      <c r="I344" s="183"/>
      <c r="J344" s="13"/>
      <c r="K344" s="13"/>
      <c r="L344" s="179"/>
      <c r="M344" s="184"/>
      <c r="N344" s="185"/>
      <c r="O344" s="185"/>
      <c r="P344" s="185"/>
      <c r="Q344" s="185"/>
      <c r="R344" s="185"/>
      <c r="S344" s="185"/>
      <c r="T344" s="18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81" t="s">
        <v>136</v>
      </c>
      <c r="AU344" s="181" t="s">
        <v>82</v>
      </c>
      <c r="AV344" s="13" t="s">
        <v>80</v>
      </c>
      <c r="AW344" s="13" t="s">
        <v>33</v>
      </c>
      <c r="AX344" s="13" t="s">
        <v>72</v>
      </c>
      <c r="AY344" s="181" t="s">
        <v>125</v>
      </c>
    </row>
    <row r="345" spans="1:51" s="14" customFormat="1" ht="12">
      <c r="A345" s="14"/>
      <c r="B345" s="187"/>
      <c r="C345" s="14"/>
      <c r="D345" s="180" t="s">
        <v>136</v>
      </c>
      <c r="E345" s="188" t="s">
        <v>3</v>
      </c>
      <c r="F345" s="189" t="s">
        <v>453</v>
      </c>
      <c r="G345" s="14"/>
      <c r="H345" s="190">
        <v>34</v>
      </c>
      <c r="I345" s="191"/>
      <c r="J345" s="14"/>
      <c r="K345" s="14"/>
      <c r="L345" s="187"/>
      <c r="M345" s="192"/>
      <c r="N345" s="193"/>
      <c r="O345" s="193"/>
      <c r="P345" s="193"/>
      <c r="Q345" s="193"/>
      <c r="R345" s="193"/>
      <c r="S345" s="193"/>
      <c r="T345" s="19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188" t="s">
        <v>136</v>
      </c>
      <c r="AU345" s="188" t="s">
        <v>82</v>
      </c>
      <c r="AV345" s="14" t="s">
        <v>82</v>
      </c>
      <c r="AW345" s="14" t="s">
        <v>33</v>
      </c>
      <c r="AX345" s="14" t="s">
        <v>80</v>
      </c>
      <c r="AY345" s="188" t="s">
        <v>125</v>
      </c>
    </row>
    <row r="346" spans="1:65" s="2" customFormat="1" ht="24.15" customHeight="1">
      <c r="A346" s="38"/>
      <c r="B346" s="160"/>
      <c r="C346" s="161" t="s">
        <v>454</v>
      </c>
      <c r="D346" s="161" t="s">
        <v>127</v>
      </c>
      <c r="E346" s="162" t="s">
        <v>455</v>
      </c>
      <c r="F346" s="163" t="s">
        <v>456</v>
      </c>
      <c r="G346" s="164" t="s">
        <v>130</v>
      </c>
      <c r="H346" s="165">
        <v>14</v>
      </c>
      <c r="I346" s="166"/>
      <c r="J346" s="167">
        <f>ROUND(I346*H346,2)</f>
        <v>0</v>
      </c>
      <c r="K346" s="163" t="s">
        <v>131</v>
      </c>
      <c r="L346" s="39"/>
      <c r="M346" s="168" t="s">
        <v>3</v>
      </c>
      <c r="N346" s="169" t="s">
        <v>43</v>
      </c>
      <c r="O346" s="72"/>
      <c r="P346" s="170">
        <f>O346*H346</f>
        <v>0</v>
      </c>
      <c r="Q346" s="170">
        <v>0</v>
      </c>
      <c r="R346" s="170">
        <f>Q346*H346</f>
        <v>0</v>
      </c>
      <c r="S346" s="170">
        <v>0.029</v>
      </c>
      <c r="T346" s="171">
        <f>S346*H346</f>
        <v>0.406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172" t="s">
        <v>132</v>
      </c>
      <c r="AT346" s="172" t="s">
        <v>127</v>
      </c>
      <c r="AU346" s="172" t="s">
        <v>82</v>
      </c>
      <c r="AY346" s="19" t="s">
        <v>125</v>
      </c>
      <c r="BE346" s="173">
        <f>IF(N346="základní",J346,0)</f>
        <v>0</v>
      </c>
      <c r="BF346" s="173">
        <f>IF(N346="snížená",J346,0)</f>
        <v>0</v>
      </c>
      <c r="BG346" s="173">
        <f>IF(N346="zákl. přenesená",J346,0)</f>
        <v>0</v>
      </c>
      <c r="BH346" s="173">
        <f>IF(N346="sníž. přenesená",J346,0)</f>
        <v>0</v>
      </c>
      <c r="BI346" s="173">
        <f>IF(N346="nulová",J346,0)</f>
        <v>0</v>
      </c>
      <c r="BJ346" s="19" t="s">
        <v>80</v>
      </c>
      <c r="BK346" s="173">
        <f>ROUND(I346*H346,2)</f>
        <v>0</v>
      </c>
      <c r="BL346" s="19" t="s">
        <v>132</v>
      </c>
      <c r="BM346" s="172" t="s">
        <v>457</v>
      </c>
    </row>
    <row r="347" spans="1:47" s="2" customFormat="1" ht="12">
      <c r="A347" s="38"/>
      <c r="B347" s="39"/>
      <c r="C347" s="38"/>
      <c r="D347" s="174" t="s">
        <v>134</v>
      </c>
      <c r="E347" s="38"/>
      <c r="F347" s="175" t="s">
        <v>458</v>
      </c>
      <c r="G347" s="38"/>
      <c r="H347" s="38"/>
      <c r="I347" s="176"/>
      <c r="J347" s="38"/>
      <c r="K347" s="38"/>
      <c r="L347" s="39"/>
      <c r="M347" s="177"/>
      <c r="N347" s="178"/>
      <c r="O347" s="72"/>
      <c r="P347" s="72"/>
      <c r="Q347" s="72"/>
      <c r="R347" s="72"/>
      <c r="S347" s="72"/>
      <c r="T347" s="73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9" t="s">
        <v>134</v>
      </c>
      <c r="AU347" s="19" t="s">
        <v>82</v>
      </c>
    </row>
    <row r="348" spans="1:51" s="13" customFormat="1" ht="12">
      <c r="A348" s="13"/>
      <c r="B348" s="179"/>
      <c r="C348" s="13"/>
      <c r="D348" s="180" t="s">
        <v>136</v>
      </c>
      <c r="E348" s="181" t="s">
        <v>3</v>
      </c>
      <c r="F348" s="182" t="s">
        <v>459</v>
      </c>
      <c r="G348" s="13"/>
      <c r="H348" s="181" t="s">
        <v>3</v>
      </c>
      <c r="I348" s="183"/>
      <c r="J348" s="13"/>
      <c r="K348" s="13"/>
      <c r="L348" s="179"/>
      <c r="M348" s="184"/>
      <c r="N348" s="185"/>
      <c r="O348" s="185"/>
      <c r="P348" s="185"/>
      <c r="Q348" s="185"/>
      <c r="R348" s="185"/>
      <c r="S348" s="185"/>
      <c r="T348" s="18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81" t="s">
        <v>136</v>
      </c>
      <c r="AU348" s="181" t="s">
        <v>82</v>
      </c>
      <c r="AV348" s="13" t="s">
        <v>80</v>
      </c>
      <c r="AW348" s="13" t="s">
        <v>33</v>
      </c>
      <c r="AX348" s="13" t="s">
        <v>72</v>
      </c>
      <c r="AY348" s="181" t="s">
        <v>125</v>
      </c>
    </row>
    <row r="349" spans="1:51" s="14" customFormat="1" ht="12">
      <c r="A349" s="14"/>
      <c r="B349" s="187"/>
      <c r="C349" s="14"/>
      <c r="D349" s="180" t="s">
        <v>136</v>
      </c>
      <c r="E349" s="188" t="s">
        <v>3</v>
      </c>
      <c r="F349" s="189" t="s">
        <v>179</v>
      </c>
      <c r="G349" s="14"/>
      <c r="H349" s="190">
        <v>7</v>
      </c>
      <c r="I349" s="191"/>
      <c r="J349" s="14"/>
      <c r="K349" s="14"/>
      <c r="L349" s="187"/>
      <c r="M349" s="192"/>
      <c r="N349" s="193"/>
      <c r="O349" s="193"/>
      <c r="P349" s="193"/>
      <c r="Q349" s="193"/>
      <c r="R349" s="193"/>
      <c r="S349" s="193"/>
      <c r="T349" s="19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188" t="s">
        <v>136</v>
      </c>
      <c r="AU349" s="188" t="s">
        <v>82</v>
      </c>
      <c r="AV349" s="14" t="s">
        <v>82</v>
      </c>
      <c r="AW349" s="14" t="s">
        <v>33</v>
      </c>
      <c r="AX349" s="14" t="s">
        <v>72</v>
      </c>
      <c r="AY349" s="188" t="s">
        <v>125</v>
      </c>
    </row>
    <row r="350" spans="1:51" s="14" customFormat="1" ht="12">
      <c r="A350" s="14"/>
      <c r="B350" s="187"/>
      <c r="C350" s="14"/>
      <c r="D350" s="180" t="s">
        <v>136</v>
      </c>
      <c r="E350" s="188" t="s">
        <v>3</v>
      </c>
      <c r="F350" s="189" t="s">
        <v>179</v>
      </c>
      <c r="G350" s="14"/>
      <c r="H350" s="190">
        <v>7</v>
      </c>
      <c r="I350" s="191"/>
      <c r="J350" s="14"/>
      <c r="K350" s="14"/>
      <c r="L350" s="187"/>
      <c r="M350" s="192"/>
      <c r="N350" s="193"/>
      <c r="O350" s="193"/>
      <c r="P350" s="193"/>
      <c r="Q350" s="193"/>
      <c r="R350" s="193"/>
      <c r="S350" s="193"/>
      <c r="T350" s="19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188" t="s">
        <v>136</v>
      </c>
      <c r="AU350" s="188" t="s">
        <v>82</v>
      </c>
      <c r="AV350" s="14" t="s">
        <v>82</v>
      </c>
      <c r="AW350" s="14" t="s">
        <v>33</v>
      </c>
      <c r="AX350" s="14" t="s">
        <v>72</v>
      </c>
      <c r="AY350" s="188" t="s">
        <v>125</v>
      </c>
    </row>
    <row r="351" spans="1:51" s="15" customFormat="1" ht="12">
      <c r="A351" s="15"/>
      <c r="B351" s="195"/>
      <c r="C351" s="15"/>
      <c r="D351" s="180" t="s">
        <v>136</v>
      </c>
      <c r="E351" s="196" t="s">
        <v>3</v>
      </c>
      <c r="F351" s="197" t="s">
        <v>140</v>
      </c>
      <c r="G351" s="15"/>
      <c r="H351" s="198">
        <v>14</v>
      </c>
      <c r="I351" s="199"/>
      <c r="J351" s="15"/>
      <c r="K351" s="15"/>
      <c r="L351" s="195"/>
      <c r="M351" s="200"/>
      <c r="N351" s="201"/>
      <c r="O351" s="201"/>
      <c r="P351" s="201"/>
      <c r="Q351" s="201"/>
      <c r="R351" s="201"/>
      <c r="S351" s="201"/>
      <c r="T351" s="202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196" t="s">
        <v>136</v>
      </c>
      <c r="AU351" s="196" t="s">
        <v>82</v>
      </c>
      <c r="AV351" s="15" t="s">
        <v>132</v>
      </c>
      <c r="AW351" s="15" t="s">
        <v>33</v>
      </c>
      <c r="AX351" s="15" t="s">
        <v>80</v>
      </c>
      <c r="AY351" s="196" t="s">
        <v>125</v>
      </c>
    </row>
    <row r="352" spans="1:65" s="2" customFormat="1" ht="24.15" customHeight="1">
      <c r="A352" s="38"/>
      <c r="B352" s="160"/>
      <c r="C352" s="161" t="s">
        <v>460</v>
      </c>
      <c r="D352" s="161" t="s">
        <v>127</v>
      </c>
      <c r="E352" s="162" t="s">
        <v>461</v>
      </c>
      <c r="F352" s="163" t="s">
        <v>462</v>
      </c>
      <c r="G352" s="164" t="s">
        <v>130</v>
      </c>
      <c r="H352" s="165">
        <v>18</v>
      </c>
      <c r="I352" s="166"/>
      <c r="J352" s="167">
        <f>ROUND(I352*H352,2)</f>
        <v>0</v>
      </c>
      <c r="K352" s="163" t="s">
        <v>131</v>
      </c>
      <c r="L352" s="39"/>
      <c r="M352" s="168" t="s">
        <v>3</v>
      </c>
      <c r="N352" s="169" t="s">
        <v>43</v>
      </c>
      <c r="O352" s="72"/>
      <c r="P352" s="170">
        <f>O352*H352</f>
        <v>0</v>
      </c>
      <c r="Q352" s="170">
        <v>0</v>
      </c>
      <c r="R352" s="170">
        <f>Q352*H352</f>
        <v>0</v>
      </c>
      <c r="S352" s="170">
        <v>0.059</v>
      </c>
      <c r="T352" s="171">
        <f>S352*H352</f>
        <v>1.0619999999999998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172" t="s">
        <v>132</v>
      </c>
      <c r="AT352" s="172" t="s">
        <v>127</v>
      </c>
      <c r="AU352" s="172" t="s">
        <v>82</v>
      </c>
      <c r="AY352" s="19" t="s">
        <v>125</v>
      </c>
      <c r="BE352" s="173">
        <f>IF(N352="základní",J352,0)</f>
        <v>0</v>
      </c>
      <c r="BF352" s="173">
        <f>IF(N352="snížená",J352,0)</f>
        <v>0</v>
      </c>
      <c r="BG352" s="173">
        <f>IF(N352="zákl. přenesená",J352,0)</f>
        <v>0</v>
      </c>
      <c r="BH352" s="173">
        <f>IF(N352="sníž. přenesená",J352,0)</f>
        <v>0</v>
      </c>
      <c r="BI352" s="173">
        <f>IF(N352="nulová",J352,0)</f>
        <v>0</v>
      </c>
      <c r="BJ352" s="19" t="s">
        <v>80</v>
      </c>
      <c r="BK352" s="173">
        <f>ROUND(I352*H352,2)</f>
        <v>0</v>
      </c>
      <c r="BL352" s="19" t="s">
        <v>132</v>
      </c>
      <c r="BM352" s="172" t="s">
        <v>463</v>
      </c>
    </row>
    <row r="353" spans="1:47" s="2" customFormat="1" ht="12">
      <c r="A353" s="38"/>
      <c r="B353" s="39"/>
      <c r="C353" s="38"/>
      <c r="D353" s="174" t="s">
        <v>134</v>
      </c>
      <c r="E353" s="38"/>
      <c r="F353" s="175" t="s">
        <v>464</v>
      </c>
      <c r="G353" s="38"/>
      <c r="H353" s="38"/>
      <c r="I353" s="176"/>
      <c r="J353" s="38"/>
      <c r="K353" s="38"/>
      <c r="L353" s="39"/>
      <c r="M353" s="177"/>
      <c r="N353" s="178"/>
      <c r="O353" s="72"/>
      <c r="P353" s="72"/>
      <c r="Q353" s="72"/>
      <c r="R353" s="72"/>
      <c r="S353" s="72"/>
      <c r="T353" s="73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9" t="s">
        <v>134</v>
      </c>
      <c r="AU353" s="19" t="s">
        <v>82</v>
      </c>
    </row>
    <row r="354" spans="1:51" s="13" customFormat="1" ht="12">
      <c r="A354" s="13"/>
      <c r="B354" s="179"/>
      <c r="C354" s="13"/>
      <c r="D354" s="180" t="s">
        <v>136</v>
      </c>
      <c r="E354" s="181" t="s">
        <v>3</v>
      </c>
      <c r="F354" s="182" t="s">
        <v>255</v>
      </c>
      <c r="G354" s="13"/>
      <c r="H354" s="181" t="s">
        <v>3</v>
      </c>
      <c r="I354" s="183"/>
      <c r="J354" s="13"/>
      <c r="K354" s="13"/>
      <c r="L354" s="179"/>
      <c r="M354" s="184"/>
      <c r="N354" s="185"/>
      <c r="O354" s="185"/>
      <c r="P354" s="185"/>
      <c r="Q354" s="185"/>
      <c r="R354" s="185"/>
      <c r="S354" s="185"/>
      <c r="T354" s="18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81" t="s">
        <v>136</v>
      </c>
      <c r="AU354" s="181" t="s">
        <v>82</v>
      </c>
      <c r="AV354" s="13" t="s">
        <v>80</v>
      </c>
      <c r="AW354" s="13" t="s">
        <v>33</v>
      </c>
      <c r="AX354" s="13" t="s">
        <v>72</v>
      </c>
      <c r="AY354" s="181" t="s">
        <v>125</v>
      </c>
    </row>
    <row r="355" spans="1:51" s="14" customFormat="1" ht="12">
      <c r="A355" s="14"/>
      <c r="B355" s="187"/>
      <c r="C355" s="14"/>
      <c r="D355" s="180" t="s">
        <v>136</v>
      </c>
      <c r="E355" s="188" t="s">
        <v>3</v>
      </c>
      <c r="F355" s="189" t="s">
        <v>250</v>
      </c>
      <c r="G355" s="14"/>
      <c r="H355" s="190">
        <v>18</v>
      </c>
      <c r="I355" s="191"/>
      <c r="J355" s="14"/>
      <c r="K355" s="14"/>
      <c r="L355" s="187"/>
      <c r="M355" s="192"/>
      <c r="N355" s="193"/>
      <c r="O355" s="193"/>
      <c r="P355" s="193"/>
      <c r="Q355" s="193"/>
      <c r="R355" s="193"/>
      <c r="S355" s="193"/>
      <c r="T355" s="19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188" t="s">
        <v>136</v>
      </c>
      <c r="AU355" s="188" t="s">
        <v>82</v>
      </c>
      <c r="AV355" s="14" t="s">
        <v>82</v>
      </c>
      <c r="AW355" s="14" t="s">
        <v>33</v>
      </c>
      <c r="AX355" s="14" t="s">
        <v>80</v>
      </c>
      <c r="AY355" s="188" t="s">
        <v>125</v>
      </c>
    </row>
    <row r="356" spans="1:63" s="12" customFormat="1" ht="22.8" customHeight="1">
      <c r="A356" s="12"/>
      <c r="B356" s="147"/>
      <c r="C356" s="12"/>
      <c r="D356" s="148" t="s">
        <v>71</v>
      </c>
      <c r="E356" s="158" t="s">
        <v>465</v>
      </c>
      <c r="F356" s="158" t="s">
        <v>466</v>
      </c>
      <c r="G356" s="12"/>
      <c r="H356" s="12"/>
      <c r="I356" s="150"/>
      <c r="J356" s="159">
        <f>BK356</f>
        <v>0</v>
      </c>
      <c r="K356" s="12"/>
      <c r="L356" s="147"/>
      <c r="M356" s="152"/>
      <c r="N356" s="153"/>
      <c r="O356" s="153"/>
      <c r="P356" s="154">
        <f>SUM(P357:P358)</f>
        <v>0</v>
      </c>
      <c r="Q356" s="153"/>
      <c r="R356" s="154">
        <f>SUM(R357:R358)</f>
        <v>0</v>
      </c>
      <c r="S356" s="153"/>
      <c r="T356" s="155">
        <f>SUM(T357:T358)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148" t="s">
        <v>80</v>
      </c>
      <c r="AT356" s="156" t="s">
        <v>71</v>
      </c>
      <c r="AU356" s="156" t="s">
        <v>80</v>
      </c>
      <c r="AY356" s="148" t="s">
        <v>125</v>
      </c>
      <c r="BK356" s="157">
        <f>SUM(BK357:BK358)</f>
        <v>0</v>
      </c>
    </row>
    <row r="357" spans="1:65" s="2" customFormat="1" ht="33" customHeight="1">
      <c r="A357" s="38"/>
      <c r="B357" s="160"/>
      <c r="C357" s="161" t="s">
        <v>467</v>
      </c>
      <c r="D357" s="161" t="s">
        <v>127</v>
      </c>
      <c r="E357" s="162" t="s">
        <v>468</v>
      </c>
      <c r="F357" s="163" t="s">
        <v>469</v>
      </c>
      <c r="G357" s="164" t="s">
        <v>193</v>
      </c>
      <c r="H357" s="165">
        <v>30.205</v>
      </c>
      <c r="I357" s="166"/>
      <c r="J357" s="167">
        <f>ROUND(I357*H357,2)</f>
        <v>0</v>
      </c>
      <c r="K357" s="163" t="s">
        <v>131</v>
      </c>
      <c r="L357" s="39"/>
      <c r="M357" s="168" t="s">
        <v>3</v>
      </c>
      <c r="N357" s="169" t="s">
        <v>43</v>
      </c>
      <c r="O357" s="72"/>
      <c r="P357" s="170">
        <f>O357*H357</f>
        <v>0</v>
      </c>
      <c r="Q357" s="170">
        <v>0</v>
      </c>
      <c r="R357" s="170">
        <f>Q357*H357</f>
        <v>0</v>
      </c>
      <c r="S357" s="170">
        <v>0</v>
      </c>
      <c r="T357" s="171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72" t="s">
        <v>132</v>
      </c>
      <c r="AT357" s="172" t="s">
        <v>127</v>
      </c>
      <c r="AU357" s="172" t="s">
        <v>82</v>
      </c>
      <c r="AY357" s="19" t="s">
        <v>125</v>
      </c>
      <c r="BE357" s="173">
        <f>IF(N357="základní",J357,0)</f>
        <v>0</v>
      </c>
      <c r="BF357" s="173">
        <f>IF(N357="snížená",J357,0)</f>
        <v>0</v>
      </c>
      <c r="BG357" s="173">
        <f>IF(N357="zákl. přenesená",J357,0)</f>
        <v>0</v>
      </c>
      <c r="BH357" s="173">
        <f>IF(N357="sníž. přenesená",J357,0)</f>
        <v>0</v>
      </c>
      <c r="BI357" s="173">
        <f>IF(N357="nulová",J357,0)</f>
        <v>0</v>
      </c>
      <c r="BJ357" s="19" t="s">
        <v>80</v>
      </c>
      <c r="BK357" s="173">
        <f>ROUND(I357*H357,2)</f>
        <v>0</v>
      </c>
      <c r="BL357" s="19" t="s">
        <v>132</v>
      </c>
      <c r="BM357" s="172" t="s">
        <v>470</v>
      </c>
    </row>
    <row r="358" spans="1:47" s="2" customFormat="1" ht="12">
      <c r="A358" s="38"/>
      <c r="B358" s="39"/>
      <c r="C358" s="38"/>
      <c r="D358" s="174" t="s">
        <v>134</v>
      </c>
      <c r="E358" s="38"/>
      <c r="F358" s="175" t="s">
        <v>471</v>
      </c>
      <c r="G358" s="38"/>
      <c r="H358" s="38"/>
      <c r="I358" s="176"/>
      <c r="J358" s="38"/>
      <c r="K358" s="38"/>
      <c r="L358" s="39"/>
      <c r="M358" s="177"/>
      <c r="N358" s="178"/>
      <c r="O358" s="72"/>
      <c r="P358" s="72"/>
      <c r="Q358" s="72"/>
      <c r="R358" s="72"/>
      <c r="S358" s="72"/>
      <c r="T358" s="73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9" t="s">
        <v>134</v>
      </c>
      <c r="AU358" s="19" t="s">
        <v>82</v>
      </c>
    </row>
    <row r="359" spans="1:63" s="12" customFormat="1" ht="22.8" customHeight="1">
      <c r="A359" s="12"/>
      <c r="B359" s="147"/>
      <c r="C359" s="12"/>
      <c r="D359" s="148" t="s">
        <v>71</v>
      </c>
      <c r="E359" s="158" t="s">
        <v>132</v>
      </c>
      <c r="F359" s="158" t="s">
        <v>472</v>
      </c>
      <c r="G359" s="12"/>
      <c r="H359" s="12"/>
      <c r="I359" s="150"/>
      <c r="J359" s="159">
        <f>BK359</f>
        <v>0</v>
      </c>
      <c r="K359" s="12"/>
      <c r="L359" s="147"/>
      <c r="M359" s="152"/>
      <c r="N359" s="153"/>
      <c r="O359" s="153"/>
      <c r="P359" s="154">
        <f>SUM(P360:P380)</f>
        <v>0</v>
      </c>
      <c r="Q359" s="153"/>
      <c r="R359" s="154">
        <f>SUM(R360:R380)</f>
        <v>3.2339460000000004</v>
      </c>
      <c r="S359" s="153"/>
      <c r="T359" s="155">
        <f>SUM(T360:T380)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148" t="s">
        <v>80</v>
      </c>
      <c r="AT359" s="156" t="s">
        <v>71</v>
      </c>
      <c r="AU359" s="156" t="s">
        <v>80</v>
      </c>
      <c r="AY359" s="148" t="s">
        <v>125</v>
      </c>
      <c r="BK359" s="157">
        <f>SUM(BK360:BK380)</f>
        <v>0</v>
      </c>
    </row>
    <row r="360" spans="1:65" s="2" customFormat="1" ht="24.15" customHeight="1">
      <c r="A360" s="38"/>
      <c r="B360" s="160"/>
      <c r="C360" s="161" t="s">
        <v>473</v>
      </c>
      <c r="D360" s="161" t="s">
        <v>127</v>
      </c>
      <c r="E360" s="162" t="s">
        <v>474</v>
      </c>
      <c r="F360" s="163" t="s">
        <v>475</v>
      </c>
      <c r="G360" s="164" t="s">
        <v>426</v>
      </c>
      <c r="H360" s="165">
        <v>45.1</v>
      </c>
      <c r="I360" s="166"/>
      <c r="J360" s="167">
        <f>ROUND(I360*H360,2)</f>
        <v>0</v>
      </c>
      <c r="K360" s="163" t="s">
        <v>3</v>
      </c>
      <c r="L360" s="39"/>
      <c r="M360" s="168" t="s">
        <v>3</v>
      </c>
      <c r="N360" s="169" t="s">
        <v>43</v>
      </c>
      <c r="O360" s="72"/>
      <c r="P360" s="170">
        <f>O360*H360</f>
        <v>0</v>
      </c>
      <c r="Q360" s="170">
        <v>0.03465</v>
      </c>
      <c r="R360" s="170">
        <f>Q360*H360</f>
        <v>1.562715</v>
      </c>
      <c r="S360" s="170">
        <v>0</v>
      </c>
      <c r="T360" s="171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172" t="s">
        <v>132</v>
      </c>
      <c r="AT360" s="172" t="s">
        <v>127</v>
      </c>
      <c r="AU360" s="172" t="s">
        <v>82</v>
      </c>
      <c r="AY360" s="19" t="s">
        <v>125</v>
      </c>
      <c r="BE360" s="173">
        <f>IF(N360="základní",J360,0)</f>
        <v>0</v>
      </c>
      <c r="BF360" s="173">
        <f>IF(N360="snížená",J360,0)</f>
        <v>0</v>
      </c>
      <c r="BG360" s="173">
        <f>IF(N360="zákl. přenesená",J360,0)</f>
        <v>0</v>
      </c>
      <c r="BH360" s="173">
        <f>IF(N360="sníž. přenesená",J360,0)</f>
        <v>0</v>
      </c>
      <c r="BI360" s="173">
        <f>IF(N360="nulová",J360,0)</f>
        <v>0</v>
      </c>
      <c r="BJ360" s="19" t="s">
        <v>80</v>
      </c>
      <c r="BK360" s="173">
        <f>ROUND(I360*H360,2)</f>
        <v>0</v>
      </c>
      <c r="BL360" s="19" t="s">
        <v>132</v>
      </c>
      <c r="BM360" s="172" t="s">
        <v>476</v>
      </c>
    </row>
    <row r="361" spans="1:51" s="13" customFormat="1" ht="12">
      <c r="A361" s="13"/>
      <c r="B361" s="179"/>
      <c r="C361" s="13"/>
      <c r="D361" s="180" t="s">
        <v>136</v>
      </c>
      <c r="E361" s="181" t="s">
        <v>3</v>
      </c>
      <c r="F361" s="182" t="s">
        <v>477</v>
      </c>
      <c r="G361" s="13"/>
      <c r="H361" s="181" t="s">
        <v>3</v>
      </c>
      <c r="I361" s="183"/>
      <c r="J361" s="13"/>
      <c r="K361" s="13"/>
      <c r="L361" s="179"/>
      <c r="M361" s="184"/>
      <c r="N361" s="185"/>
      <c r="O361" s="185"/>
      <c r="P361" s="185"/>
      <c r="Q361" s="185"/>
      <c r="R361" s="185"/>
      <c r="S361" s="185"/>
      <c r="T361" s="18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81" t="s">
        <v>136</v>
      </c>
      <c r="AU361" s="181" t="s">
        <v>82</v>
      </c>
      <c r="AV361" s="13" t="s">
        <v>80</v>
      </c>
      <c r="AW361" s="13" t="s">
        <v>33</v>
      </c>
      <c r="AX361" s="13" t="s">
        <v>72</v>
      </c>
      <c r="AY361" s="181" t="s">
        <v>125</v>
      </c>
    </row>
    <row r="362" spans="1:51" s="14" customFormat="1" ht="12">
      <c r="A362" s="14"/>
      <c r="B362" s="187"/>
      <c r="C362" s="14"/>
      <c r="D362" s="180" t="s">
        <v>136</v>
      </c>
      <c r="E362" s="188" t="s">
        <v>3</v>
      </c>
      <c r="F362" s="189" t="s">
        <v>478</v>
      </c>
      <c r="G362" s="14"/>
      <c r="H362" s="190">
        <v>3.8</v>
      </c>
      <c r="I362" s="191"/>
      <c r="J362" s="14"/>
      <c r="K362" s="14"/>
      <c r="L362" s="187"/>
      <c r="M362" s="192"/>
      <c r="N362" s="193"/>
      <c r="O362" s="193"/>
      <c r="P362" s="193"/>
      <c r="Q362" s="193"/>
      <c r="R362" s="193"/>
      <c r="S362" s="193"/>
      <c r="T362" s="19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188" t="s">
        <v>136</v>
      </c>
      <c r="AU362" s="188" t="s">
        <v>82</v>
      </c>
      <c r="AV362" s="14" t="s">
        <v>82</v>
      </c>
      <c r="AW362" s="14" t="s">
        <v>33</v>
      </c>
      <c r="AX362" s="14" t="s">
        <v>72</v>
      </c>
      <c r="AY362" s="188" t="s">
        <v>125</v>
      </c>
    </row>
    <row r="363" spans="1:51" s="13" customFormat="1" ht="12">
      <c r="A363" s="13"/>
      <c r="B363" s="179"/>
      <c r="C363" s="13"/>
      <c r="D363" s="180" t="s">
        <v>136</v>
      </c>
      <c r="E363" s="181" t="s">
        <v>3</v>
      </c>
      <c r="F363" s="182" t="s">
        <v>479</v>
      </c>
      <c r="G363" s="13"/>
      <c r="H363" s="181" t="s">
        <v>3</v>
      </c>
      <c r="I363" s="183"/>
      <c r="J363" s="13"/>
      <c r="K363" s="13"/>
      <c r="L363" s="179"/>
      <c r="M363" s="184"/>
      <c r="N363" s="185"/>
      <c r="O363" s="185"/>
      <c r="P363" s="185"/>
      <c r="Q363" s="185"/>
      <c r="R363" s="185"/>
      <c r="S363" s="185"/>
      <c r="T363" s="18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81" t="s">
        <v>136</v>
      </c>
      <c r="AU363" s="181" t="s">
        <v>82</v>
      </c>
      <c r="AV363" s="13" t="s">
        <v>80</v>
      </c>
      <c r="AW363" s="13" t="s">
        <v>33</v>
      </c>
      <c r="AX363" s="13" t="s">
        <v>72</v>
      </c>
      <c r="AY363" s="181" t="s">
        <v>125</v>
      </c>
    </row>
    <row r="364" spans="1:51" s="14" customFormat="1" ht="12">
      <c r="A364" s="14"/>
      <c r="B364" s="187"/>
      <c r="C364" s="14"/>
      <c r="D364" s="180" t="s">
        <v>136</v>
      </c>
      <c r="E364" s="188" t="s">
        <v>3</v>
      </c>
      <c r="F364" s="189" t="s">
        <v>480</v>
      </c>
      <c r="G364" s="14"/>
      <c r="H364" s="190">
        <v>1.3</v>
      </c>
      <c r="I364" s="191"/>
      <c r="J364" s="14"/>
      <c r="K364" s="14"/>
      <c r="L364" s="187"/>
      <c r="M364" s="192"/>
      <c r="N364" s="193"/>
      <c r="O364" s="193"/>
      <c r="P364" s="193"/>
      <c r="Q364" s="193"/>
      <c r="R364" s="193"/>
      <c r="S364" s="193"/>
      <c r="T364" s="19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188" t="s">
        <v>136</v>
      </c>
      <c r="AU364" s="188" t="s">
        <v>82</v>
      </c>
      <c r="AV364" s="14" t="s">
        <v>82</v>
      </c>
      <c r="AW364" s="14" t="s">
        <v>33</v>
      </c>
      <c r="AX364" s="14" t="s">
        <v>72</v>
      </c>
      <c r="AY364" s="188" t="s">
        <v>125</v>
      </c>
    </row>
    <row r="365" spans="1:51" s="13" customFormat="1" ht="12">
      <c r="A365" s="13"/>
      <c r="B365" s="179"/>
      <c r="C365" s="13"/>
      <c r="D365" s="180" t="s">
        <v>136</v>
      </c>
      <c r="E365" s="181" t="s">
        <v>3</v>
      </c>
      <c r="F365" s="182" t="s">
        <v>481</v>
      </c>
      <c r="G365" s="13"/>
      <c r="H365" s="181" t="s">
        <v>3</v>
      </c>
      <c r="I365" s="183"/>
      <c r="J365" s="13"/>
      <c r="K365" s="13"/>
      <c r="L365" s="179"/>
      <c r="M365" s="184"/>
      <c r="N365" s="185"/>
      <c r="O365" s="185"/>
      <c r="P365" s="185"/>
      <c r="Q365" s="185"/>
      <c r="R365" s="185"/>
      <c r="S365" s="185"/>
      <c r="T365" s="18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81" t="s">
        <v>136</v>
      </c>
      <c r="AU365" s="181" t="s">
        <v>82</v>
      </c>
      <c r="AV365" s="13" t="s">
        <v>80</v>
      </c>
      <c r="AW365" s="13" t="s">
        <v>33</v>
      </c>
      <c r="AX365" s="13" t="s">
        <v>72</v>
      </c>
      <c r="AY365" s="181" t="s">
        <v>125</v>
      </c>
    </row>
    <row r="366" spans="1:51" s="14" customFormat="1" ht="12">
      <c r="A366" s="14"/>
      <c r="B366" s="187"/>
      <c r="C366" s="14"/>
      <c r="D366" s="180" t="s">
        <v>136</v>
      </c>
      <c r="E366" s="188" t="s">
        <v>3</v>
      </c>
      <c r="F366" s="189" t="s">
        <v>482</v>
      </c>
      <c r="G366" s="14"/>
      <c r="H366" s="190">
        <v>40</v>
      </c>
      <c r="I366" s="191"/>
      <c r="J366" s="14"/>
      <c r="K366" s="14"/>
      <c r="L366" s="187"/>
      <c r="M366" s="192"/>
      <c r="N366" s="193"/>
      <c r="O366" s="193"/>
      <c r="P366" s="193"/>
      <c r="Q366" s="193"/>
      <c r="R366" s="193"/>
      <c r="S366" s="193"/>
      <c r="T366" s="19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188" t="s">
        <v>136</v>
      </c>
      <c r="AU366" s="188" t="s">
        <v>82</v>
      </c>
      <c r="AV366" s="14" t="s">
        <v>82</v>
      </c>
      <c r="AW366" s="14" t="s">
        <v>33</v>
      </c>
      <c r="AX366" s="14" t="s">
        <v>72</v>
      </c>
      <c r="AY366" s="188" t="s">
        <v>125</v>
      </c>
    </row>
    <row r="367" spans="1:51" s="15" customFormat="1" ht="12">
      <c r="A367" s="15"/>
      <c r="B367" s="195"/>
      <c r="C367" s="15"/>
      <c r="D367" s="180" t="s">
        <v>136</v>
      </c>
      <c r="E367" s="196" t="s">
        <v>3</v>
      </c>
      <c r="F367" s="197" t="s">
        <v>140</v>
      </c>
      <c r="G367" s="15"/>
      <c r="H367" s="198">
        <v>45.1</v>
      </c>
      <c r="I367" s="199"/>
      <c r="J367" s="15"/>
      <c r="K367" s="15"/>
      <c r="L367" s="195"/>
      <c r="M367" s="200"/>
      <c r="N367" s="201"/>
      <c r="O367" s="201"/>
      <c r="P367" s="201"/>
      <c r="Q367" s="201"/>
      <c r="R367" s="201"/>
      <c r="S367" s="201"/>
      <c r="T367" s="202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196" t="s">
        <v>136</v>
      </c>
      <c r="AU367" s="196" t="s">
        <v>82</v>
      </c>
      <c r="AV367" s="15" t="s">
        <v>132</v>
      </c>
      <c r="AW367" s="15" t="s">
        <v>33</v>
      </c>
      <c r="AX367" s="15" t="s">
        <v>80</v>
      </c>
      <c r="AY367" s="196" t="s">
        <v>125</v>
      </c>
    </row>
    <row r="368" spans="1:65" s="2" customFormat="1" ht="16.5" customHeight="1">
      <c r="A368" s="38"/>
      <c r="B368" s="160"/>
      <c r="C368" s="203" t="s">
        <v>483</v>
      </c>
      <c r="D368" s="203" t="s">
        <v>219</v>
      </c>
      <c r="E368" s="204" t="s">
        <v>484</v>
      </c>
      <c r="F368" s="205" t="s">
        <v>485</v>
      </c>
      <c r="G368" s="206" t="s">
        <v>486</v>
      </c>
      <c r="H368" s="207">
        <v>8</v>
      </c>
      <c r="I368" s="208"/>
      <c r="J368" s="209">
        <f>ROUND(I368*H368,2)</f>
        <v>0</v>
      </c>
      <c r="K368" s="205" t="s">
        <v>3</v>
      </c>
      <c r="L368" s="210"/>
      <c r="M368" s="211" t="s">
        <v>3</v>
      </c>
      <c r="N368" s="212" t="s">
        <v>43</v>
      </c>
      <c r="O368" s="72"/>
      <c r="P368" s="170">
        <f>O368*H368</f>
        <v>0</v>
      </c>
      <c r="Q368" s="170">
        <v>0.138</v>
      </c>
      <c r="R368" s="170">
        <f>Q368*H368</f>
        <v>1.104</v>
      </c>
      <c r="S368" s="170">
        <v>0</v>
      </c>
      <c r="T368" s="171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72" t="s">
        <v>185</v>
      </c>
      <c r="AT368" s="172" t="s">
        <v>219</v>
      </c>
      <c r="AU368" s="172" t="s">
        <v>82</v>
      </c>
      <c r="AY368" s="19" t="s">
        <v>125</v>
      </c>
      <c r="BE368" s="173">
        <f>IF(N368="základní",J368,0)</f>
        <v>0</v>
      </c>
      <c r="BF368" s="173">
        <f>IF(N368="snížená",J368,0)</f>
        <v>0</v>
      </c>
      <c r="BG368" s="173">
        <f>IF(N368="zákl. přenesená",J368,0)</f>
        <v>0</v>
      </c>
      <c r="BH368" s="173">
        <f>IF(N368="sníž. přenesená",J368,0)</f>
        <v>0</v>
      </c>
      <c r="BI368" s="173">
        <f>IF(N368="nulová",J368,0)</f>
        <v>0</v>
      </c>
      <c r="BJ368" s="19" t="s">
        <v>80</v>
      </c>
      <c r="BK368" s="173">
        <f>ROUND(I368*H368,2)</f>
        <v>0</v>
      </c>
      <c r="BL368" s="19" t="s">
        <v>132</v>
      </c>
      <c r="BM368" s="172" t="s">
        <v>487</v>
      </c>
    </row>
    <row r="369" spans="1:51" s="13" customFormat="1" ht="12">
      <c r="A369" s="13"/>
      <c r="B369" s="179"/>
      <c r="C369" s="13"/>
      <c r="D369" s="180" t="s">
        <v>136</v>
      </c>
      <c r="E369" s="181" t="s">
        <v>3</v>
      </c>
      <c r="F369" s="182" t="s">
        <v>477</v>
      </c>
      <c r="G369" s="13"/>
      <c r="H369" s="181" t="s">
        <v>3</v>
      </c>
      <c r="I369" s="183"/>
      <c r="J369" s="13"/>
      <c r="K369" s="13"/>
      <c r="L369" s="179"/>
      <c r="M369" s="184"/>
      <c r="N369" s="185"/>
      <c r="O369" s="185"/>
      <c r="P369" s="185"/>
      <c r="Q369" s="185"/>
      <c r="R369" s="185"/>
      <c r="S369" s="185"/>
      <c r="T369" s="18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81" t="s">
        <v>136</v>
      </c>
      <c r="AU369" s="181" t="s">
        <v>82</v>
      </c>
      <c r="AV369" s="13" t="s">
        <v>80</v>
      </c>
      <c r="AW369" s="13" t="s">
        <v>33</v>
      </c>
      <c r="AX369" s="13" t="s">
        <v>72</v>
      </c>
      <c r="AY369" s="181" t="s">
        <v>125</v>
      </c>
    </row>
    <row r="370" spans="1:51" s="14" customFormat="1" ht="12">
      <c r="A370" s="14"/>
      <c r="B370" s="187"/>
      <c r="C370" s="14"/>
      <c r="D370" s="180" t="s">
        <v>136</v>
      </c>
      <c r="E370" s="188" t="s">
        <v>3</v>
      </c>
      <c r="F370" s="189" t="s">
        <v>132</v>
      </c>
      <c r="G370" s="14"/>
      <c r="H370" s="190">
        <v>4</v>
      </c>
      <c r="I370" s="191"/>
      <c r="J370" s="14"/>
      <c r="K370" s="14"/>
      <c r="L370" s="187"/>
      <c r="M370" s="192"/>
      <c r="N370" s="193"/>
      <c r="O370" s="193"/>
      <c r="P370" s="193"/>
      <c r="Q370" s="193"/>
      <c r="R370" s="193"/>
      <c r="S370" s="193"/>
      <c r="T370" s="19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188" t="s">
        <v>136</v>
      </c>
      <c r="AU370" s="188" t="s">
        <v>82</v>
      </c>
      <c r="AV370" s="14" t="s">
        <v>82</v>
      </c>
      <c r="AW370" s="14" t="s">
        <v>33</v>
      </c>
      <c r="AX370" s="14" t="s">
        <v>72</v>
      </c>
      <c r="AY370" s="188" t="s">
        <v>125</v>
      </c>
    </row>
    <row r="371" spans="1:51" s="13" customFormat="1" ht="12">
      <c r="A371" s="13"/>
      <c r="B371" s="179"/>
      <c r="C371" s="13"/>
      <c r="D371" s="180" t="s">
        <v>136</v>
      </c>
      <c r="E371" s="181" t="s">
        <v>3</v>
      </c>
      <c r="F371" s="182" t="s">
        <v>479</v>
      </c>
      <c r="G371" s="13"/>
      <c r="H371" s="181" t="s">
        <v>3</v>
      </c>
      <c r="I371" s="183"/>
      <c r="J371" s="13"/>
      <c r="K371" s="13"/>
      <c r="L371" s="179"/>
      <c r="M371" s="184"/>
      <c r="N371" s="185"/>
      <c r="O371" s="185"/>
      <c r="P371" s="185"/>
      <c r="Q371" s="185"/>
      <c r="R371" s="185"/>
      <c r="S371" s="185"/>
      <c r="T371" s="18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181" t="s">
        <v>136</v>
      </c>
      <c r="AU371" s="181" t="s">
        <v>82</v>
      </c>
      <c r="AV371" s="13" t="s">
        <v>80</v>
      </c>
      <c r="AW371" s="13" t="s">
        <v>33</v>
      </c>
      <c r="AX371" s="13" t="s">
        <v>72</v>
      </c>
      <c r="AY371" s="181" t="s">
        <v>125</v>
      </c>
    </row>
    <row r="372" spans="1:51" s="14" customFormat="1" ht="12">
      <c r="A372" s="14"/>
      <c r="B372" s="187"/>
      <c r="C372" s="14"/>
      <c r="D372" s="180" t="s">
        <v>136</v>
      </c>
      <c r="E372" s="188" t="s">
        <v>3</v>
      </c>
      <c r="F372" s="189" t="s">
        <v>82</v>
      </c>
      <c r="G372" s="14"/>
      <c r="H372" s="190">
        <v>2</v>
      </c>
      <c r="I372" s="191"/>
      <c r="J372" s="14"/>
      <c r="K372" s="14"/>
      <c r="L372" s="187"/>
      <c r="M372" s="192"/>
      <c r="N372" s="193"/>
      <c r="O372" s="193"/>
      <c r="P372" s="193"/>
      <c r="Q372" s="193"/>
      <c r="R372" s="193"/>
      <c r="S372" s="193"/>
      <c r="T372" s="19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188" t="s">
        <v>136</v>
      </c>
      <c r="AU372" s="188" t="s">
        <v>82</v>
      </c>
      <c r="AV372" s="14" t="s">
        <v>82</v>
      </c>
      <c r="AW372" s="14" t="s">
        <v>33</v>
      </c>
      <c r="AX372" s="14" t="s">
        <v>72</v>
      </c>
      <c r="AY372" s="188" t="s">
        <v>125</v>
      </c>
    </row>
    <row r="373" spans="1:51" s="13" customFormat="1" ht="12">
      <c r="A373" s="13"/>
      <c r="B373" s="179"/>
      <c r="C373" s="13"/>
      <c r="D373" s="180" t="s">
        <v>136</v>
      </c>
      <c r="E373" s="181" t="s">
        <v>3</v>
      </c>
      <c r="F373" s="182" t="s">
        <v>488</v>
      </c>
      <c r="G373" s="13"/>
      <c r="H373" s="181" t="s">
        <v>3</v>
      </c>
      <c r="I373" s="183"/>
      <c r="J373" s="13"/>
      <c r="K373" s="13"/>
      <c r="L373" s="179"/>
      <c r="M373" s="184"/>
      <c r="N373" s="185"/>
      <c r="O373" s="185"/>
      <c r="P373" s="185"/>
      <c r="Q373" s="185"/>
      <c r="R373" s="185"/>
      <c r="S373" s="185"/>
      <c r="T373" s="18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81" t="s">
        <v>136</v>
      </c>
      <c r="AU373" s="181" t="s">
        <v>82</v>
      </c>
      <c r="AV373" s="13" t="s">
        <v>80</v>
      </c>
      <c r="AW373" s="13" t="s">
        <v>33</v>
      </c>
      <c r="AX373" s="13" t="s">
        <v>72</v>
      </c>
      <c r="AY373" s="181" t="s">
        <v>125</v>
      </c>
    </row>
    <row r="374" spans="1:51" s="14" customFormat="1" ht="12">
      <c r="A374" s="14"/>
      <c r="B374" s="187"/>
      <c r="C374" s="14"/>
      <c r="D374" s="180" t="s">
        <v>136</v>
      </c>
      <c r="E374" s="188" t="s">
        <v>3</v>
      </c>
      <c r="F374" s="189" t="s">
        <v>82</v>
      </c>
      <c r="G374" s="14"/>
      <c r="H374" s="190">
        <v>2</v>
      </c>
      <c r="I374" s="191"/>
      <c r="J374" s="14"/>
      <c r="K374" s="14"/>
      <c r="L374" s="187"/>
      <c r="M374" s="192"/>
      <c r="N374" s="193"/>
      <c r="O374" s="193"/>
      <c r="P374" s="193"/>
      <c r="Q374" s="193"/>
      <c r="R374" s="193"/>
      <c r="S374" s="193"/>
      <c r="T374" s="19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188" t="s">
        <v>136</v>
      </c>
      <c r="AU374" s="188" t="s">
        <v>82</v>
      </c>
      <c r="AV374" s="14" t="s">
        <v>82</v>
      </c>
      <c r="AW374" s="14" t="s">
        <v>33</v>
      </c>
      <c r="AX374" s="14" t="s">
        <v>72</v>
      </c>
      <c r="AY374" s="188" t="s">
        <v>125</v>
      </c>
    </row>
    <row r="375" spans="1:51" s="15" customFormat="1" ht="12">
      <c r="A375" s="15"/>
      <c r="B375" s="195"/>
      <c r="C375" s="15"/>
      <c r="D375" s="180" t="s">
        <v>136</v>
      </c>
      <c r="E375" s="196" t="s">
        <v>3</v>
      </c>
      <c r="F375" s="197" t="s">
        <v>140</v>
      </c>
      <c r="G375" s="15"/>
      <c r="H375" s="198">
        <v>8</v>
      </c>
      <c r="I375" s="199"/>
      <c r="J375" s="15"/>
      <c r="K375" s="15"/>
      <c r="L375" s="195"/>
      <c r="M375" s="200"/>
      <c r="N375" s="201"/>
      <c r="O375" s="201"/>
      <c r="P375" s="201"/>
      <c r="Q375" s="201"/>
      <c r="R375" s="201"/>
      <c r="S375" s="201"/>
      <c r="T375" s="202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196" t="s">
        <v>136</v>
      </c>
      <c r="AU375" s="196" t="s">
        <v>82</v>
      </c>
      <c r="AV375" s="15" t="s">
        <v>132</v>
      </c>
      <c r="AW375" s="15" t="s">
        <v>33</v>
      </c>
      <c r="AX375" s="15" t="s">
        <v>80</v>
      </c>
      <c r="AY375" s="196" t="s">
        <v>125</v>
      </c>
    </row>
    <row r="376" spans="1:65" s="2" customFormat="1" ht="21.75" customHeight="1">
      <c r="A376" s="38"/>
      <c r="B376" s="160"/>
      <c r="C376" s="161" t="s">
        <v>489</v>
      </c>
      <c r="D376" s="161" t="s">
        <v>127</v>
      </c>
      <c r="E376" s="162" t="s">
        <v>490</v>
      </c>
      <c r="F376" s="163" t="s">
        <v>491</v>
      </c>
      <c r="G376" s="164" t="s">
        <v>148</v>
      </c>
      <c r="H376" s="165">
        <v>0.3</v>
      </c>
      <c r="I376" s="166"/>
      <c r="J376" s="167">
        <f>ROUND(I376*H376,2)</f>
        <v>0</v>
      </c>
      <c r="K376" s="163" t="s">
        <v>3</v>
      </c>
      <c r="L376" s="39"/>
      <c r="M376" s="168" t="s">
        <v>3</v>
      </c>
      <c r="N376" s="169" t="s">
        <v>43</v>
      </c>
      <c r="O376" s="72"/>
      <c r="P376" s="170">
        <f>O376*H376</f>
        <v>0</v>
      </c>
      <c r="Q376" s="170">
        <v>1.89077</v>
      </c>
      <c r="R376" s="170">
        <f>Q376*H376</f>
        <v>0.567231</v>
      </c>
      <c r="S376" s="170">
        <v>0</v>
      </c>
      <c r="T376" s="171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72" t="s">
        <v>132</v>
      </c>
      <c r="AT376" s="172" t="s">
        <v>127</v>
      </c>
      <c r="AU376" s="172" t="s">
        <v>82</v>
      </c>
      <c r="AY376" s="19" t="s">
        <v>125</v>
      </c>
      <c r="BE376" s="173">
        <f>IF(N376="základní",J376,0)</f>
        <v>0</v>
      </c>
      <c r="BF376" s="173">
        <f>IF(N376="snížená",J376,0)</f>
        <v>0</v>
      </c>
      <c r="BG376" s="173">
        <f>IF(N376="zákl. přenesená",J376,0)</f>
        <v>0</v>
      </c>
      <c r="BH376" s="173">
        <f>IF(N376="sníž. přenesená",J376,0)</f>
        <v>0</v>
      </c>
      <c r="BI376" s="173">
        <f>IF(N376="nulová",J376,0)</f>
        <v>0</v>
      </c>
      <c r="BJ376" s="19" t="s">
        <v>80</v>
      </c>
      <c r="BK376" s="173">
        <f>ROUND(I376*H376,2)</f>
        <v>0</v>
      </c>
      <c r="BL376" s="19" t="s">
        <v>132</v>
      </c>
      <c r="BM376" s="172" t="s">
        <v>492</v>
      </c>
    </row>
    <row r="377" spans="1:51" s="13" customFormat="1" ht="12">
      <c r="A377" s="13"/>
      <c r="B377" s="179"/>
      <c r="C377" s="13"/>
      <c r="D377" s="180" t="s">
        <v>136</v>
      </c>
      <c r="E377" s="181" t="s">
        <v>3</v>
      </c>
      <c r="F377" s="182" t="s">
        <v>167</v>
      </c>
      <c r="G377" s="13"/>
      <c r="H377" s="181" t="s">
        <v>3</v>
      </c>
      <c r="I377" s="183"/>
      <c r="J377" s="13"/>
      <c r="K377" s="13"/>
      <c r="L377" s="179"/>
      <c r="M377" s="184"/>
      <c r="N377" s="185"/>
      <c r="O377" s="185"/>
      <c r="P377" s="185"/>
      <c r="Q377" s="185"/>
      <c r="R377" s="185"/>
      <c r="S377" s="185"/>
      <c r="T377" s="18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81" t="s">
        <v>136</v>
      </c>
      <c r="AU377" s="181" t="s">
        <v>82</v>
      </c>
      <c r="AV377" s="13" t="s">
        <v>80</v>
      </c>
      <c r="AW377" s="13" t="s">
        <v>33</v>
      </c>
      <c r="AX377" s="13" t="s">
        <v>72</v>
      </c>
      <c r="AY377" s="181" t="s">
        <v>125</v>
      </c>
    </row>
    <row r="378" spans="1:51" s="14" customFormat="1" ht="12">
      <c r="A378" s="14"/>
      <c r="B378" s="187"/>
      <c r="C378" s="14"/>
      <c r="D378" s="180" t="s">
        <v>136</v>
      </c>
      <c r="E378" s="188" t="s">
        <v>3</v>
      </c>
      <c r="F378" s="189" t="s">
        <v>493</v>
      </c>
      <c r="G378" s="14"/>
      <c r="H378" s="190">
        <v>0.15</v>
      </c>
      <c r="I378" s="191"/>
      <c r="J378" s="14"/>
      <c r="K378" s="14"/>
      <c r="L378" s="187"/>
      <c r="M378" s="192"/>
      <c r="N378" s="193"/>
      <c r="O378" s="193"/>
      <c r="P378" s="193"/>
      <c r="Q378" s="193"/>
      <c r="R378" s="193"/>
      <c r="S378" s="193"/>
      <c r="T378" s="19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188" t="s">
        <v>136</v>
      </c>
      <c r="AU378" s="188" t="s">
        <v>82</v>
      </c>
      <c r="AV378" s="14" t="s">
        <v>82</v>
      </c>
      <c r="AW378" s="14" t="s">
        <v>33</v>
      </c>
      <c r="AX378" s="14" t="s">
        <v>72</v>
      </c>
      <c r="AY378" s="188" t="s">
        <v>125</v>
      </c>
    </row>
    <row r="379" spans="1:51" s="14" customFormat="1" ht="12">
      <c r="A379" s="14"/>
      <c r="B379" s="187"/>
      <c r="C379" s="14"/>
      <c r="D379" s="180" t="s">
        <v>136</v>
      </c>
      <c r="E379" s="188" t="s">
        <v>3</v>
      </c>
      <c r="F379" s="189" t="s">
        <v>493</v>
      </c>
      <c r="G379" s="14"/>
      <c r="H379" s="190">
        <v>0.15</v>
      </c>
      <c r="I379" s="191"/>
      <c r="J379" s="14"/>
      <c r="K379" s="14"/>
      <c r="L379" s="187"/>
      <c r="M379" s="192"/>
      <c r="N379" s="193"/>
      <c r="O379" s="193"/>
      <c r="P379" s="193"/>
      <c r="Q379" s="193"/>
      <c r="R379" s="193"/>
      <c r="S379" s="193"/>
      <c r="T379" s="19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188" t="s">
        <v>136</v>
      </c>
      <c r="AU379" s="188" t="s">
        <v>82</v>
      </c>
      <c r="AV379" s="14" t="s">
        <v>82</v>
      </c>
      <c r="AW379" s="14" t="s">
        <v>33</v>
      </c>
      <c r="AX379" s="14" t="s">
        <v>72</v>
      </c>
      <c r="AY379" s="188" t="s">
        <v>125</v>
      </c>
    </row>
    <row r="380" spans="1:51" s="15" customFormat="1" ht="12">
      <c r="A380" s="15"/>
      <c r="B380" s="195"/>
      <c r="C380" s="15"/>
      <c r="D380" s="180" t="s">
        <v>136</v>
      </c>
      <c r="E380" s="196" t="s">
        <v>3</v>
      </c>
      <c r="F380" s="197" t="s">
        <v>140</v>
      </c>
      <c r="G380" s="15"/>
      <c r="H380" s="198">
        <v>0.3</v>
      </c>
      <c r="I380" s="199"/>
      <c r="J380" s="15"/>
      <c r="K380" s="15"/>
      <c r="L380" s="195"/>
      <c r="M380" s="200"/>
      <c r="N380" s="201"/>
      <c r="O380" s="201"/>
      <c r="P380" s="201"/>
      <c r="Q380" s="201"/>
      <c r="R380" s="201"/>
      <c r="S380" s="201"/>
      <c r="T380" s="202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196" t="s">
        <v>136</v>
      </c>
      <c r="AU380" s="196" t="s">
        <v>82</v>
      </c>
      <c r="AV380" s="15" t="s">
        <v>132</v>
      </c>
      <c r="AW380" s="15" t="s">
        <v>33</v>
      </c>
      <c r="AX380" s="15" t="s">
        <v>80</v>
      </c>
      <c r="AY380" s="196" t="s">
        <v>125</v>
      </c>
    </row>
    <row r="381" spans="1:63" s="12" customFormat="1" ht="22.8" customHeight="1">
      <c r="A381" s="12"/>
      <c r="B381" s="147"/>
      <c r="C381" s="12"/>
      <c r="D381" s="148" t="s">
        <v>71</v>
      </c>
      <c r="E381" s="158" t="s">
        <v>185</v>
      </c>
      <c r="F381" s="158" t="s">
        <v>494</v>
      </c>
      <c r="G381" s="12"/>
      <c r="H381" s="12"/>
      <c r="I381" s="150"/>
      <c r="J381" s="159">
        <f>BK381</f>
        <v>0</v>
      </c>
      <c r="K381" s="12"/>
      <c r="L381" s="147"/>
      <c r="M381" s="152"/>
      <c r="N381" s="153"/>
      <c r="O381" s="153"/>
      <c r="P381" s="154">
        <f>SUM(P382:P389)</f>
        <v>0</v>
      </c>
      <c r="Q381" s="153"/>
      <c r="R381" s="154">
        <f>SUM(R382:R389)</f>
        <v>0.010534799999999999</v>
      </c>
      <c r="S381" s="153"/>
      <c r="T381" s="155">
        <f>SUM(T382:T389)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148" t="s">
        <v>80</v>
      </c>
      <c r="AT381" s="156" t="s">
        <v>71</v>
      </c>
      <c r="AU381" s="156" t="s">
        <v>80</v>
      </c>
      <c r="AY381" s="148" t="s">
        <v>125</v>
      </c>
      <c r="BK381" s="157">
        <f>SUM(BK382:BK389)</f>
        <v>0</v>
      </c>
    </row>
    <row r="382" spans="1:65" s="2" customFormat="1" ht="16.5" customHeight="1">
      <c r="A382" s="38"/>
      <c r="B382" s="160"/>
      <c r="C382" s="161" t="s">
        <v>495</v>
      </c>
      <c r="D382" s="161" t="s">
        <v>127</v>
      </c>
      <c r="E382" s="162" t="s">
        <v>496</v>
      </c>
      <c r="F382" s="163" t="s">
        <v>497</v>
      </c>
      <c r="G382" s="164" t="s">
        <v>426</v>
      </c>
      <c r="H382" s="165">
        <v>6</v>
      </c>
      <c r="I382" s="166"/>
      <c r="J382" s="167">
        <f>ROUND(I382*H382,2)</f>
        <v>0</v>
      </c>
      <c r="K382" s="163" t="s">
        <v>131</v>
      </c>
      <c r="L382" s="39"/>
      <c r="M382" s="168" t="s">
        <v>3</v>
      </c>
      <c r="N382" s="169" t="s">
        <v>43</v>
      </c>
      <c r="O382" s="72"/>
      <c r="P382" s="170">
        <f>O382*H382</f>
        <v>0</v>
      </c>
      <c r="Q382" s="170">
        <v>1E-05</v>
      </c>
      <c r="R382" s="170">
        <f>Q382*H382</f>
        <v>6.000000000000001E-05</v>
      </c>
      <c r="S382" s="170">
        <v>0</v>
      </c>
      <c r="T382" s="171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172" t="s">
        <v>132</v>
      </c>
      <c r="AT382" s="172" t="s">
        <v>127</v>
      </c>
      <c r="AU382" s="172" t="s">
        <v>82</v>
      </c>
      <c r="AY382" s="19" t="s">
        <v>125</v>
      </c>
      <c r="BE382" s="173">
        <f>IF(N382="základní",J382,0)</f>
        <v>0</v>
      </c>
      <c r="BF382" s="173">
        <f>IF(N382="snížená",J382,0)</f>
        <v>0</v>
      </c>
      <c r="BG382" s="173">
        <f>IF(N382="zákl. přenesená",J382,0)</f>
        <v>0</v>
      </c>
      <c r="BH382" s="173">
        <f>IF(N382="sníž. přenesená",J382,0)</f>
        <v>0</v>
      </c>
      <c r="BI382" s="173">
        <f>IF(N382="nulová",J382,0)</f>
        <v>0</v>
      </c>
      <c r="BJ382" s="19" t="s">
        <v>80</v>
      </c>
      <c r="BK382" s="173">
        <f>ROUND(I382*H382,2)</f>
        <v>0</v>
      </c>
      <c r="BL382" s="19" t="s">
        <v>132</v>
      </c>
      <c r="BM382" s="172" t="s">
        <v>498</v>
      </c>
    </row>
    <row r="383" spans="1:47" s="2" customFormat="1" ht="12">
      <c r="A383" s="38"/>
      <c r="B383" s="39"/>
      <c r="C383" s="38"/>
      <c r="D383" s="174" t="s">
        <v>134</v>
      </c>
      <c r="E383" s="38"/>
      <c r="F383" s="175" t="s">
        <v>499</v>
      </c>
      <c r="G383" s="38"/>
      <c r="H383" s="38"/>
      <c r="I383" s="176"/>
      <c r="J383" s="38"/>
      <c r="K383" s="38"/>
      <c r="L383" s="39"/>
      <c r="M383" s="177"/>
      <c r="N383" s="178"/>
      <c r="O383" s="72"/>
      <c r="P383" s="72"/>
      <c r="Q383" s="72"/>
      <c r="R383" s="72"/>
      <c r="S383" s="72"/>
      <c r="T383" s="73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9" t="s">
        <v>134</v>
      </c>
      <c r="AU383" s="19" t="s">
        <v>82</v>
      </c>
    </row>
    <row r="384" spans="1:51" s="13" customFormat="1" ht="12">
      <c r="A384" s="13"/>
      <c r="B384" s="179"/>
      <c r="C384" s="13"/>
      <c r="D384" s="180" t="s">
        <v>136</v>
      </c>
      <c r="E384" s="181" t="s">
        <v>3</v>
      </c>
      <c r="F384" s="182" t="s">
        <v>167</v>
      </c>
      <c r="G384" s="13"/>
      <c r="H384" s="181" t="s">
        <v>3</v>
      </c>
      <c r="I384" s="183"/>
      <c r="J384" s="13"/>
      <c r="K384" s="13"/>
      <c r="L384" s="179"/>
      <c r="M384" s="184"/>
      <c r="N384" s="185"/>
      <c r="O384" s="185"/>
      <c r="P384" s="185"/>
      <c r="Q384" s="185"/>
      <c r="R384" s="185"/>
      <c r="S384" s="185"/>
      <c r="T384" s="18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181" t="s">
        <v>136</v>
      </c>
      <c r="AU384" s="181" t="s">
        <v>82</v>
      </c>
      <c r="AV384" s="13" t="s">
        <v>80</v>
      </c>
      <c r="AW384" s="13" t="s">
        <v>33</v>
      </c>
      <c r="AX384" s="13" t="s">
        <v>72</v>
      </c>
      <c r="AY384" s="181" t="s">
        <v>125</v>
      </c>
    </row>
    <row r="385" spans="1:51" s="14" customFormat="1" ht="12">
      <c r="A385" s="14"/>
      <c r="B385" s="187"/>
      <c r="C385" s="14"/>
      <c r="D385" s="180" t="s">
        <v>136</v>
      </c>
      <c r="E385" s="188" t="s">
        <v>3</v>
      </c>
      <c r="F385" s="189" t="s">
        <v>145</v>
      </c>
      <c r="G385" s="14"/>
      <c r="H385" s="190">
        <v>3</v>
      </c>
      <c r="I385" s="191"/>
      <c r="J385" s="14"/>
      <c r="K385" s="14"/>
      <c r="L385" s="187"/>
      <c r="M385" s="192"/>
      <c r="N385" s="193"/>
      <c r="O385" s="193"/>
      <c r="P385" s="193"/>
      <c r="Q385" s="193"/>
      <c r="R385" s="193"/>
      <c r="S385" s="193"/>
      <c r="T385" s="19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188" t="s">
        <v>136</v>
      </c>
      <c r="AU385" s="188" t="s">
        <v>82</v>
      </c>
      <c r="AV385" s="14" t="s">
        <v>82</v>
      </c>
      <c r="AW385" s="14" t="s">
        <v>33</v>
      </c>
      <c r="AX385" s="14" t="s">
        <v>72</v>
      </c>
      <c r="AY385" s="188" t="s">
        <v>125</v>
      </c>
    </row>
    <row r="386" spans="1:51" s="14" customFormat="1" ht="12">
      <c r="A386" s="14"/>
      <c r="B386" s="187"/>
      <c r="C386" s="14"/>
      <c r="D386" s="180" t="s">
        <v>136</v>
      </c>
      <c r="E386" s="188" t="s">
        <v>3</v>
      </c>
      <c r="F386" s="189" t="s">
        <v>145</v>
      </c>
      <c r="G386" s="14"/>
      <c r="H386" s="190">
        <v>3</v>
      </c>
      <c r="I386" s="191"/>
      <c r="J386" s="14"/>
      <c r="K386" s="14"/>
      <c r="L386" s="187"/>
      <c r="M386" s="192"/>
      <c r="N386" s="193"/>
      <c r="O386" s="193"/>
      <c r="P386" s="193"/>
      <c r="Q386" s="193"/>
      <c r="R386" s="193"/>
      <c r="S386" s="193"/>
      <c r="T386" s="19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188" t="s">
        <v>136</v>
      </c>
      <c r="AU386" s="188" t="s">
        <v>82</v>
      </c>
      <c r="AV386" s="14" t="s">
        <v>82</v>
      </c>
      <c r="AW386" s="14" t="s">
        <v>33</v>
      </c>
      <c r="AX386" s="14" t="s">
        <v>72</v>
      </c>
      <c r="AY386" s="188" t="s">
        <v>125</v>
      </c>
    </row>
    <row r="387" spans="1:51" s="15" customFormat="1" ht="12">
      <c r="A387" s="15"/>
      <c r="B387" s="195"/>
      <c r="C387" s="15"/>
      <c r="D387" s="180" t="s">
        <v>136</v>
      </c>
      <c r="E387" s="196" t="s">
        <v>3</v>
      </c>
      <c r="F387" s="197" t="s">
        <v>140</v>
      </c>
      <c r="G387" s="15"/>
      <c r="H387" s="198">
        <v>6</v>
      </c>
      <c r="I387" s="199"/>
      <c r="J387" s="15"/>
      <c r="K387" s="15"/>
      <c r="L387" s="195"/>
      <c r="M387" s="200"/>
      <c r="N387" s="201"/>
      <c r="O387" s="201"/>
      <c r="P387" s="201"/>
      <c r="Q387" s="201"/>
      <c r="R387" s="201"/>
      <c r="S387" s="201"/>
      <c r="T387" s="202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196" t="s">
        <v>136</v>
      </c>
      <c r="AU387" s="196" t="s">
        <v>82</v>
      </c>
      <c r="AV387" s="15" t="s">
        <v>132</v>
      </c>
      <c r="AW387" s="15" t="s">
        <v>33</v>
      </c>
      <c r="AX387" s="15" t="s">
        <v>80</v>
      </c>
      <c r="AY387" s="196" t="s">
        <v>125</v>
      </c>
    </row>
    <row r="388" spans="1:65" s="2" customFormat="1" ht="16.5" customHeight="1">
      <c r="A388" s="38"/>
      <c r="B388" s="160"/>
      <c r="C388" s="203" t="s">
        <v>500</v>
      </c>
      <c r="D388" s="203" t="s">
        <v>219</v>
      </c>
      <c r="E388" s="204" t="s">
        <v>501</v>
      </c>
      <c r="F388" s="205" t="s">
        <v>502</v>
      </c>
      <c r="G388" s="206" t="s">
        <v>426</v>
      </c>
      <c r="H388" s="207">
        <v>6.09</v>
      </c>
      <c r="I388" s="208"/>
      <c r="J388" s="209">
        <f>ROUND(I388*H388,2)</f>
        <v>0</v>
      </c>
      <c r="K388" s="205" t="s">
        <v>131</v>
      </c>
      <c r="L388" s="210"/>
      <c r="M388" s="211" t="s">
        <v>3</v>
      </c>
      <c r="N388" s="212" t="s">
        <v>43</v>
      </c>
      <c r="O388" s="72"/>
      <c r="P388" s="170">
        <f>O388*H388</f>
        <v>0</v>
      </c>
      <c r="Q388" s="170">
        <v>0.00172</v>
      </c>
      <c r="R388" s="170">
        <f>Q388*H388</f>
        <v>0.0104748</v>
      </c>
      <c r="S388" s="170">
        <v>0</v>
      </c>
      <c r="T388" s="171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172" t="s">
        <v>185</v>
      </c>
      <c r="AT388" s="172" t="s">
        <v>219</v>
      </c>
      <c r="AU388" s="172" t="s">
        <v>82</v>
      </c>
      <c r="AY388" s="19" t="s">
        <v>125</v>
      </c>
      <c r="BE388" s="173">
        <f>IF(N388="základní",J388,0)</f>
        <v>0</v>
      </c>
      <c r="BF388" s="173">
        <f>IF(N388="snížená",J388,0)</f>
        <v>0</v>
      </c>
      <c r="BG388" s="173">
        <f>IF(N388="zákl. přenesená",J388,0)</f>
        <v>0</v>
      </c>
      <c r="BH388" s="173">
        <f>IF(N388="sníž. přenesená",J388,0)</f>
        <v>0</v>
      </c>
      <c r="BI388" s="173">
        <f>IF(N388="nulová",J388,0)</f>
        <v>0</v>
      </c>
      <c r="BJ388" s="19" t="s">
        <v>80</v>
      </c>
      <c r="BK388" s="173">
        <f>ROUND(I388*H388,2)</f>
        <v>0</v>
      </c>
      <c r="BL388" s="19" t="s">
        <v>132</v>
      </c>
      <c r="BM388" s="172" t="s">
        <v>503</v>
      </c>
    </row>
    <row r="389" spans="1:51" s="14" customFormat="1" ht="12">
      <c r="A389" s="14"/>
      <c r="B389" s="187"/>
      <c r="C389" s="14"/>
      <c r="D389" s="180" t="s">
        <v>136</v>
      </c>
      <c r="E389" s="14"/>
      <c r="F389" s="189" t="s">
        <v>504</v>
      </c>
      <c r="G389" s="14"/>
      <c r="H389" s="190">
        <v>6.09</v>
      </c>
      <c r="I389" s="191"/>
      <c r="J389" s="14"/>
      <c r="K389" s="14"/>
      <c r="L389" s="187"/>
      <c r="M389" s="192"/>
      <c r="N389" s="193"/>
      <c r="O389" s="193"/>
      <c r="P389" s="193"/>
      <c r="Q389" s="193"/>
      <c r="R389" s="193"/>
      <c r="S389" s="193"/>
      <c r="T389" s="19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188" t="s">
        <v>136</v>
      </c>
      <c r="AU389" s="188" t="s">
        <v>82</v>
      </c>
      <c r="AV389" s="14" t="s">
        <v>82</v>
      </c>
      <c r="AW389" s="14" t="s">
        <v>4</v>
      </c>
      <c r="AX389" s="14" t="s">
        <v>80</v>
      </c>
      <c r="AY389" s="188" t="s">
        <v>125</v>
      </c>
    </row>
    <row r="390" spans="1:63" s="12" customFormat="1" ht="22.8" customHeight="1">
      <c r="A390" s="12"/>
      <c r="B390" s="147"/>
      <c r="C390" s="12"/>
      <c r="D390" s="148" t="s">
        <v>71</v>
      </c>
      <c r="E390" s="158" t="s">
        <v>505</v>
      </c>
      <c r="F390" s="158" t="s">
        <v>506</v>
      </c>
      <c r="G390" s="12"/>
      <c r="H390" s="12"/>
      <c r="I390" s="150"/>
      <c r="J390" s="159">
        <f>BK390</f>
        <v>0</v>
      </c>
      <c r="K390" s="12"/>
      <c r="L390" s="147"/>
      <c r="M390" s="152"/>
      <c r="N390" s="153"/>
      <c r="O390" s="153"/>
      <c r="P390" s="154">
        <f>SUM(P391:P397)</f>
        <v>0</v>
      </c>
      <c r="Q390" s="153"/>
      <c r="R390" s="154">
        <f>SUM(R391:R397)</f>
        <v>0</v>
      </c>
      <c r="S390" s="153"/>
      <c r="T390" s="155">
        <f>SUM(T391:T397)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148" t="s">
        <v>80</v>
      </c>
      <c r="AT390" s="156" t="s">
        <v>71</v>
      </c>
      <c r="AU390" s="156" t="s">
        <v>80</v>
      </c>
      <c r="AY390" s="148" t="s">
        <v>125</v>
      </c>
      <c r="BK390" s="157">
        <f>SUM(BK391:BK397)</f>
        <v>0</v>
      </c>
    </row>
    <row r="391" spans="1:65" s="2" customFormat="1" ht="21.75" customHeight="1">
      <c r="A391" s="38"/>
      <c r="B391" s="160"/>
      <c r="C391" s="161" t="s">
        <v>507</v>
      </c>
      <c r="D391" s="161" t="s">
        <v>127</v>
      </c>
      <c r="E391" s="162" t="s">
        <v>508</v>
      </c>
      <c r="F391" s="163" t="s">
        <v>509</v>
      </c>
      <c r="G391" s="164" t="s">
        <v>193</v>
      </c>
      <c r="H391" s="165">
        <v>28.947</v>
      </c>
      <c r="I391" s="166"/>
      <c r="J391" s="167">
        <f>ROUND(I391*H391,2)</f>
        <v>0</v>
      </c>
      <c r="K391" s="163" t="s">
        <v>131</v>
      </c>
      <c r="L391" s="39"/>
      <c r="M391" s="168" t="s">
        <v>3</v>
      </c>
      <c r="N391" s="169" t="s">
        <v>43</v>
      </c>
      <c r="O391" s="72"/>
      <c r="P391" s="170">
        <f>O391*H391</f>
        <v>0</v>
      </c>
      <c r="Q391" s="170">
        <v>0</v>
      </c>
      <c r="R391" s="170">
        <f>Q391*H391</f>
        <v>0</v>
      </c>
      <c r="S391" s="170">
        <v>0</v>
      </c>
      <c r="T391" s="171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172" t="s">
        <v>132</v>
      </c>
      <c r="AT391" s="172" t="s">
        <v>127</v>
      </c>
      <c r="AU391" s="172" t="s">
        <v>82</v>
      </c>
      <c r="AY391" s="19" t="s">
        <v>125</v>
      </c>
      <c r="BE391" s="173">
        <f>IF(N391="základní",J391,0)</f>
        <v>0</v>
      </c>
      <c r="BF391" s="173">
        <f>IF(N391="snížená",J391,0)</f>
        <v>0</v>
      </c>
      <c r="BG391" s="173">
        <f>IF(N391="zákl. přenesená",J391,0)</f>
        <v>0</v>
      </c>
      <c r="BH391" s="173">
        <f>IF(N391="sníž. přenesená",J391,0)</f>
        <v>0</v>
      </c>
      <c r="BI391" s="173">
        <f>IF(N391="nulová",J391,0)</f>
        <v>0</v>
      </c>
      <c r="BJ391" s="19" t="s">
        <v>80</v>
      </c>
      <c r="BK391" s="173">
        <f>ROUND(I391*H391,2)</f>
        <v>0</v>
      </c>
      <c r="BL391" s="19" t="s">
        <v>132</v>
      </c>
      <c r="BM391" s="172" t="s">
        <v>510</v>
      </c>
    </row>
    <row r="392" spans="1:47" s="2" customFormat="1" ht="12">
      <c r="A392" s="38"/>
      <c r="B392" s="39"/>
      <c r="C392" s="38"/>
      <c r="D392" s="174" t="s">
        <v>134</v>
      </c>
      <c r="E392" s="38"/>
      <c r="F392" s="175" t="s">
        <v>511</v>
      </c>
      <c r="G392" s="38"/>
      <c r="H392" s="38"/>
      <c r="I392" s="176"/>
      <c r="J392" s="38"/>
      <c r="K392" s="38"/>
      <c r="L392" s="39"/>
      <c r="M392" s="177"/>
      <c r="N392" s="178"/>
      <c r="O392" s="72"/>
      <c r="P392" s="72"/>
      <c r="Q392" s="72"/>
      <c r="R392" s="72"/>
      <c r="S392" s="72"/>
      <c r="T392" s="73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9" t="s">
        <v>134</v>
      </c>
      <c r="AU392" s="19" t="s">
        <v>82</v>
      </c>
    </row>
    <row r="393" spans="1:65" s="2" customFormat="1" ht="24.15" customHeight="1">
      <c r="A393" s="38"/>
      <c r="B393" s="160"/>
      <c r="C393" s="161" t="s">
        <v>512</v>
      </c>
      <c r="D393" s="161" t="s">
        <v>127</v>
      </c>
      <c r="E393" s="162" t="s">
        <v>513</v>
      </c>
      <c r="F393" s="163" t="s">
        <v>514</v>
      </c>
      <c r="G393" s="164" t="s">
        <v>193</v>
      </c>
      <c r="H393" s="165">
        <v>549.993</v>
      </c>
      <c r="I393" s="166"/>
      <c r="J393" s="167">
        <f>ROUND(I393*H393,2)</f>
        <v>0</v>
      </c>
      <c r="K393" s="163" t="s">
        <v>131</v>
      </c>
      <c r="L393" s="39"/>
      <c r="M393" s="168" t="s">
        <v>3</v>
      </c>
      <c r="N393" s="169" t="s">
        <v>43</v>
      </c>
      <c r="O393" s="72"/>
      <c r="P393" s="170">
        <f>O393*H393</f>
        <v>0</v>
      </c>
      <c r="Q393" s="170">
        <v>0</v>
      </c>
      <c r="R393" s="170">
        <f>Q393*H393</f>
        <v>0</v>
      </c>
      <c r="S393" s="170">
        <v>0</v>
      </c>
      <c r="T393" s="171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172" t="s">
        <v>132</v>
      </c>
      <c r="AT393" s="172" t="s">
        <v>127</v>
      </c>
      <c r="AU393" s="172" t="s">
        <v>82</v>
      </c>
      <c r="AY393" s="19" t="s">
        <v>125</v>
      </c>
      <c r="BE393" s="173">
        <f>IF(N393="základní",J393,0)</f>
        <v>0</v>
      </c>
      <c r="BF393" s="173">
        <f>IF(N393="snížená",J393,0)</f>
        <v>0</v>
      </c>
      <c r="BG393" s="173">
        <f>IF(N393="zákl. přenesená",J393,0)</f>
        <v>0</v>
      </c>
      <c r="BH393" s="173">
        <f>IF(N393="sníž. přenesená",J393,0)</f>
        <v>0</v>
      </c>
      <c r="BI393" s="173">
        <f>IF(N393="nulová",J393,0)</f>
        <v>0</v>
      </c>
      <c r="BJ393" s="19" t="s">
        <v>80</v>
      </c>
      <c r="BK393" s="173">
        <f>ROUND(I393*H393,2)</f>
        <v>0</v>
      </c>
      <c r="BL393" s="19" t="s">
        <v>132</v>
      </c>
      <c r="BM393" s="172" t="s">
        <v>515</v>
      </c>
    </row>
    <row r="394" spans="1:47" s="2" customFormat="1" ht="12">
      <c r="A394" s="38"/>
      <c r="B394" s="39"/>
      <c r="C394" s="38"/>
      <c r="D394" s="174" t="s">
        <v>134</v>
      </c>
      <c r="E394" s="38"/>
      <c r="F394" s="175" t="s">
        <v>516</v>
      </c>
      <c r="G394" s="38"/>
      <c r="H394" s="38"/>
      <c r="I394" s="176"/>
      <c r="J394" s="38"/>
      <c r="K394" s="38"/>
      <c r="L394" s="39"/>
      <c r="M394" s="177"/>
      <c r="N394" s="178"/>
      <c r="O394" s="72"/>
      <c r="P394" s="72"/>
      <c r="Q394" s="72"/>
      <c r="R394" s="72"/>
      <c r="S394" s="72"/>
      <c r="T394" s="73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9" t="s">
        <v>134</v>
      </c>
      <c r="AU394" s="19" t="s">
        <v>82</v>
      </c>
    </row>
    <row r="395" spans="1:51" s="14" customFormat="1" ht="12">
      <c r="A395" s="14"/>
      <c r="B395" s="187"/>
      <c r="C395" s="14"/>
      <c r="D395" s="180" t="s">
        <v>136</v>
      </c>
      <c r="E395" s="188" t="s">
        <v>3</v>
      </c>
      <c r="F395" s="189" t="s">
        <v>517</v>
      </c>
      <c r="G395" s="14"/>
      <c r="H395" s="190">
        <v>549.993</v>
      </c>
      <c r="I395" s="191"/>
      <c r="J395" s="14"/>
      <c r="K395" s="14"/>
      <c r="L395" s="187"/>
      <c r="M395" s="192"/>
      <c r="N395" s="193"/>
      <c r="O395" s="193"/>
      <c r="P395" s="193"/>
      <c r="Q395" s="193"/>
      <c r="R395" s="193"/>
      <c r="S395" s="193"/>
      <c r="T395" s="19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188" t="s">
        <v>136</v>
      </c>
      <c r="AU395" s="188" t="s">
        <v>82</v>
      </c>
      <c r="AV395" s="14" t="s">
        <v>82</v>
      </c>
      <c r="AW395" s="14" t="s">
        <v>33</v>
      </c>
      <c r="AX395" s="14" t="s">
        <v>80</v>
      </c>
      <c r="AY395" s="188" t="s">
        <v>125</v>
      </c>
    </row>
    <row r="396" spans="1:65" s="2" customFormat="1" ht="24.15" customHeight="1">
      <c r="A396" s="38"/>
      <c r="B396" s="160"/>
      <c r="C396" s="161" t="s">
        <v>518</v>
      </c>
      <c r="D396" s="161" t="s">
        <v>127</v>
      </c>
      <c r="E396" s="162" t="s">
        <v>519</v>
      </c>
      <c r="F396" s="163" t="s">
        <v>520</v>
      </c>
      <c r="G396" s="164" t="s">
        <v>193</v>
      </c>
      <c r="H396" s="165">
        <v>28.947</v>
      </c>
      <c r="I396" s="166"/>
      <c r="J396" s="167">
        <f>ROUND(I396*H396,2)</f>
        <v>0</v>
      </c>
      <c r="K396" s="163" t="s">
        <v>131</v>
      </c>
      <c r="L396" s="39"/>
      <c r="M396" s="168" t="s">
        <v>3</v>
      </c>
      <c r="N396" s="169" t="s">
        <v>43</v>
      </c>
      <c r="O396" s="72"/>
      <c r="P396" s="170">
        <f>O396*H396</f>
        <v>0</v>
      </c>
      <c r="Q396" s="170">
        <v>0</v>
      </c>
      <c r="R396" s="170">
        <f>Q396*H396</f>
        <v>0</v>
      </c>
      <c r="S396" s="170">
        <v>0</v>
      </c>
      <c r="T396" s="171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172" t="s">
        <v>132</v>
      </c>
      <c r="AT396" s="172" t="s">
        <v>127</v>
      </c>
      <c r="AU396" s="172" t="s">
        <v>82</v>
      </c>
      <c r="AY396" s="19" t="s">
        <v>125</v>
      </c>
      <c r="BE396" s="173">
        <f>IF(N396="základní",J396,0)</f>
        <v>0</v>
      </c>
      <c r="BF396" s="173">
        <f>IF(N396="snížená",J396,0)</f>
        <v>0</v>
      </c>
      <c r="BG396" s="173">
        <f>IF(N396="zákl. přenesená",J396,0)</f>
        <v>0</v>
      </c>
      <c r="BH396" s="173">
        <f>IF(N396="sníž. přenesená",J396,0)</f>
        <v>0</v>
      </c>
      <c r="BI396" s="173">
        <f>IF(N396="nulová",J396,0)</f>
        <v>0</v>
      </c>
      <c r="BJ396" s="19" t="s">
        <v>80</v>
      </c>
      <c r="BK396" s="173">
        <f>ROUND(I396*H396,2)</f>
        <v>0</v>
      </c>
      <c r="BL396" s="19" t="s">
        <v>132</v>
      </c>
      <c r="BM396" s="172" t="s">
        <v>521</v>
      </c>
    </row>
    <row r="397" spans="1:47" s="2" customFormat="1" ht="12">
      <c r="A397" s="38"/>
      <c r="B397" s="39"/>
      <c r="C397" s="38"/>
      <c r="D397" s="174" t="s">
        <v>134</v>
      </c>
      <c r="E397" s="38"/>
      <c r="F397" s="175" t="s">
        <v>522</v>
      </c>
      <c r="G397" s="38"/>
      <c r="H397" s="38"/>
      <c r="I397" s="176"/>
      <c r="J397" s="38"/>
      <c r="K397" s="38"/>
      <c r="L397" s="39"/>
      <c r="M397" s="177"/>
      <c r="N397" s="178"/>
      <c r="O397" s="72"/>
      <c r="P397" s="72"/>
      <c r="Q397" s="72"/>
      <c r="R397" s="72"/>
      <c r="S397" s="72"/>
      <c r="T397" s="73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9" t="s">
        <v>134</v>
      </c>
      <c r="AU397" s="19" t="s">
        <v>82</v>
      </c>
    </row>
    <row r="398" spans="1:63" s="12" customFormat="1" ht="25.9" customHeight="1">
      <c r="A398" s="12"/>
      <c r="B398" s="147"/>
      <c r="C398" s="12"/>
      <c r="D398" s="148" t="s">
        <v>71</v>
      </c>
      <c r="E398" s="149" t="s">
        <v>523</v>
      </c>
      <c r="F398" s="149" t="s">
        <v>524</v>
      </c>
      <c r="G398" s="12"/>
      <c r="H398" s="12"/>
      <c r="I398" s="150"/>
      <c r="J398" s="151">
        <f>BK398</f>
        <v>0</v>
      </c>
      <c r="K398" s="12"/>
      <c r="L398" s="147"/>
      <c r="M398" s="152"/>
      <c r="N398" s="153"/>
      <c r="O398" s="153"/>
      <c r="P398" s="154">
        <f>P399+P406+P441+P446+P469</f>
        <v>0</v>
      </c>
      <c r="Q398" s="153"/>
      <c r="R398" s="154">
        <f>R399+R406+R441+R446+R469</f>
        <v>3.7035545999999995</v>
      </c>
      <c r="S398" s="153"/>
      <c r="T398" s="155">
        <f>T399+T406+T441+T446+T469</f>
        <v>0.07486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148" t="s">
        <v>82</v>
      </c>
      <c r="AT398" s="156" t="s">
        <v>71</v>
      </c>
      <c r="AU398" s="156" t="s">
        <v>72</v>
      </c>
      <c r="AY398" s="148" t="s">
        <v>125</v>
      </c>
      <c r="BK398" s="157">
        <f>BK399+BK406+BK441+BK446+BK469</f>
        <v>0</v>
      </c>
    </row>
    <row r="399" spans="1:63" s="12" customFormat="1" ht="22.8" customHeight="1">
      <c r="A399" s="12"/>
      <c r="B399" s="147"/>
      <c r="C399" s="12"/>
      <c r="D399" s="148" t="s">
        <v>71</v>
      </c>
      <c r="E399" s="158" t="s">
        <v>525</v>
      </c>
      <c r="F399" s="158" t="s">
        <v>526</v>
      </c>
      <c r="G399" s="12"/>
      <c r="H399" s="12"/>
      <c r="I399" s="150"/>
      <c r="J399" s="159">
        <f>BK399</f>
        <v>0</v>
      </c>
      <c r="K399" s="12"/>
      <c r="L399" s="147"/>
      <c r="M399" s="152"/>
      <c r="N399" s="153"/>
      <c r="O399" s="153"/>
      <c r="P399" s="154">
        <f>SUM(P400:P405)</f>
        <v>0</v>
      </c>
      <c r="Q399" s="153"/>
      <c r="R399" s="154">
        <f>SUM(R400:R405)</f>
        <v>0.08015</v>
      </c>
      <c r="S399" s="153"/>
      <c r="T399" s="155">
        <f>SUM(T400:T405)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148" t="s">
        <v>82</v>
      </c>
      <c r="AT399" s="156" t="s">
        <v>71</v>
      </c>
      <c r="AU399" s="156" t="s">
        <v>80</v>
      </c>
      <c r="AY399" s="148" t="s">
        <v>125</v>
      </c>
      <c r="BK399" s="157">
        <f>SUM(BK400:BK405)</f>
        <v>0</v>
      </c>
    </row>
    <row r="400" spans="1:65" s="2" customFormat="1" ht="21.75" customHeight="1">
      <c r="A400" s="38"/>
      <c r="B400" s="160"/>
      <c r="C400" s="161" t="s">
        <v>527</v>
      </c>
      <c r="D400" s="161" t="s">
        <v>127</v>
      </c>
      <c r="E400" s="162" t="s">
        <v>528</v>
      </c>
      <c r="F400" s="163" t="s">
        <v>529</v>
      </c>
      <c r="G400" s="164" t="s">
        <v>130</v>
      </c>
      <c r="H400" s="165">
        <v>22.9</v>
      </c>
      <c r="I400" s="166"/>
      <c r="J400" s="167">
        <f>ROUND(I400*H400,2)</f>
        <v>0</v>
      </c>
      <c r="K400" s="163" t="s">
        <v>131</v>
      </c>
      <c r="L400" s="39"/>
      <c r="M400" s="168" t="s">
        <v>3</v>
      </c>
      <c r="N400" s="169" t="s">
        <v>43</v>
      </c>
      <c r="O400" s="72"/>
      <c r="P400" s="170">
        <f>O400*H400</f>
        <v>0</v>
      </c>
      <c r="Q400" s="170">
        <v>0.0035</v>
      </c>
      <c r="R400" s="170">
        <f>Q400*H400</f>
        <v>0.08015</v>
      </c>
      <c r="S400" s="170">
        <v>0</v>
      </c>
      <c r="T400" s="171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172" t="s">
        <v>239</v>
      </c>
      <c r="AT400" s="172" t="s">
        <v>127</v>
      </c>
      <c r="AU400" s="172" t="s">
        <v>82</v>
      </c>
      <c r="AY400" s="19" t="s">
        <v>125</v>
      </c>
      <c r="BE400" s="173">
        <f>IF(N400="základní",J400,0)</f>
        <v>0</v>
      </c>
      <c r="BF400" s="173">
        <f>IF(N400="snížená",J400,0)</f>
        <v>0</v>
      </c>
      <c r="BG400" s="173">
        <f>IF(N400="zákl. přenesená",J400,0)</f>
        <v>0</v>
      </c>
      <c r="BH400" s="173">
        <f>IF(N400="sníž. přenesená",J400,0)</f>
        <v>0</v>
      </c>
      <c r="BI400" s="173">
        <f>IF(N400="nulová",J400,0)</f>
        <v>0</v>
      </c>
      <c r="BJ400" s="19" t="s">
        <v>80</v>
      </c>
      <c r="BK400" s="173">
        <f>ROUND(I400*H400,2)</f>
        <v>0</v>
      </c>
      <c r="BL400" s="19" t="s">
        <v>239</v>
      </c>
      <c r="BM400" s="172" t="s">
        <v>530</v>
      </c>
    </row>
    <row r="401" spans="1:47" s="2" customFormat="1" ht="12">
      <c r="A401" s="38"/>
      <c r="B401" s="39"/>
      <c r="C401" s="38"/>
      <c r="D401" s="174" t="s">
        <v>134</v>
      </c>
      <c r="E401" s="38"/>
      <c r="F401" s="175" t="s">
        <v>531</v>
      </c>
      <c r="G401" s="38"/>
      <c r="H401" s="38"/>
      <c r="I401" s="176"/>
      <c r="J401" s="38"/>
      <c r="K401" s="38"/>
      <c r="L401" s="39"/>
      <c r="M401" s="177"/>
      <c r="N401" s="178"/>
      <c r="O401" s="72"/>
      <c r="P401" s="72"/>
      <c r="Q401" s="72"/>
      <c r="R401" s="72"/>
      <c r="S401" s="72"/>
      <c r="T401" s="73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9" t="s">
        <v>134</v>
      </c>
      <c r="AU401" s="19" t="s">
        <v>82</v>
      </c>
    </row>
    <row r="402" spans="1:51" s="13" customFormat="1" ht="12">
      <c r="A402" s="13"/>
      <c r="B402" s="179"/>
      <c r="C402" s="13"/>
      <c r="D402" s="180" t="s">
        <v>136</v>
      </c>
      <c r="E402" s="181" t="s">
        <v>3</v>
      </c>
      <c r="F402" s="182" t="s">
        <v>532</v>
      </c>
      <c r="G402" s="13"/>
      <c r="H402" s="181" t="s">
        <v>3</v>
      </c>
      <c r="I402" s="183"/>
      <c r="J402" s="13"/>
      <c r="K402" s="13"/>
      <c r="L402" s="179"/>
      <c r="M402" s="184"/>
      <c r="N402" s="185"/>
      <c r="O402" s="185"/>
      <c r="P402" s="185"/>
      <c r="Q402" s="185"/>
      <c r="R402" s="185"/>
      <c r="S402" s="185"/>
      <c r="T402" s="18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81" t="s">
        <v>136</v>
      </c>
      <c r="AU402" s="181" t="s">
        <v>82</v>
      </c>
      <c r="AV402" s="13" t="s">
        <v>80</v>
      </c>
      <c r="AW402" s="13" t="s">
        <v>33</v>
      </c>
      <c r="AX402" s="13" t="s">
        <v>72</v>
      </c>
      <c r="AY402" s="181" t="s">
        <v>125</v>
      </c>
    </row>
    <row r="403" spans="1:51" s="14" customFormat="1" ht="12">
      <c r="A403" s="14"/>
      <c r="B403" s="187"/>
      <c r="C403" s="14"/>
      <c r="D403" s="180" t="s">
        <v>136</v>
      </c>
      <c r="E403" s="188" t="s">
        <v>3</v>
      </c>
      <c r="F403" s="189" t="s">
        <v>273</v>
      </c>
      <c r="G403" s="14"/>
      <c r="H403" s="190">
        <v>22.9</v>
      </c>
      <c r="I403" s="191"/>
      <c r="J403" s="14"/>
      <c r="K403" s="14"/>
      <c r="L403" s="187"/>
      <c r="M403" s="192"/>
      <c r="N403" s="193"/>
      <c r="O403" s="193"/>
      <c r="P403" s="193"/>
      <c r="Q403" s="193"/>
      <c r="R403" s="193"/>
      <c r="S403" s="193"/>
      <c r="T403" s="19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188" t="s">
        <v>136</v>
      </c>
      <c r="AU403" s="188" t="s">
        <v>82</v>
      </c>
      <c r="AV403" s="14" t="s">
        <v>82</v>
      </c>
      <c r="AW403" s="14" t="s">
        <v>33</v>
      </c>
      <c r="AX403" s="14" t="s">
        <v>80</v>
      </c>
      <c r="AY403" s="188" t="s">
        <v>125</v>
      </c>
    </row>
    <row r="404" spans="1:65" s="2" customFormat="1" ht="24.15" customHeight="1">
      <c r="A404" s="38"/>
      <c r="B404" s="160"/>
      <c r="C404" s="161" t="s">
        <v>533</v>
      </c>
      <c r="D404" s="161" t="s">
        <v>127</v>
      </c>
      <c r="E404" s="162" t="s">
        <v>534</v>
      </c>
      <c r="F404" s="163" t="s">
        <v>535</v>
      </c>
      <c r="G404" s="164" t="s">
        <v>193</v>
      </c>
      <c r="H404" s="165">
        <v>0.08</v>
      </c>
      <c r="I404" s="166"/>
      <c r="J404" s="167">
        <f>ROUND(I404*H404,2)</f>
        <v>0</v>
      </c>
      <c r="K404" s="163" t="s">
        <v>131</v>
      </c>
      <c r="L404" s="39"/>
      <c r="M404" s="168" t="s">
        <v>3</v>
      </c>
      <c r="N404" s="169" t="s">
        <v>43</v>
      </c>
      <c r="O404" s="72"/>
      <c r="P404" s="170">
        <f>O404*H404</f>
        <v>0</v>
      </c>
      <c r="Q404" s="170">
        <v>0</v>
      </c>
      <c r="R404" s="170">
        <f>Q404*H404</f>
        <v>0</v>
      </c>
      <c r="S404" s="170">
        <v>0</v>
      </c>
      <c r="T404" s="171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172" t="s">
        <v>239</v>
      </c>
      <c r="AT404" s="172" t="s">
        <v>127</v>
      </c>
      <c r="AU404" s="172" t="s">
        <v>82</v>
      </c>
      <c r="AY404" s="19" t="s">
        <v>125</v>
      </c>
      <c r="BE404" s="173">
        <f>IF(N404="základní",J404,0)</f>
        <v>0</v>
      </c>
      <c r="BF404" s="173">
        <f>IF(N404="snížená",J404,0)</f>
        <v>0</v>
      </c>
      <c r="BG404" s="173">
        <f>IF(N404="zákl. přenesená",J404,0)</f>
        <v>0</v>
      </c>
      <c r="BH404" s="173">
        <f>IF(N404="sníž. přenesená",J404,0)</f>
        <v>0</v>
      </c>
      <c r="BI404" s="173">
        <f>IF(N404="nulová",J404,0)</f>
        <v>0</v>
      </c>
      <c r="BJ404" s="19" t="s">
        <v>80</v>
      </c>
      <c r="BK404" s="173">
        <f>ROUND(I404*H404,2)</f>
        <v>0</v>
      </c>
      <c r="BL404" s="19" t="s">
        <v>239</v>
      </c>
      <c r="BM404" s="172" t="s">
        <v>536</v>
      </c>
    </row>
    <row r="405" spans="1:47" s="2" customFormat="1" ht="12">
      <c r="A405" s="38"/>
      <c r="B405" s="39"/>
      <c r="C405" s="38"/>
      <c r="D405" s="174" t="s">
        <v>134</v>
      </c>
      <c r="E405" s="38"/>
      <c r="F405" s="175" t="s">
        <v>537</v>
      </c>
      <c r="G405" s="38"/>
      <c r="H405" s="38"/>
      <c r="I405" s="176"/>
      <c r="J405" s="38"/>
      <c r="K405" s="38"/>
      <c r="L405" s="39"/>
      <c r="M405" s="177"/>
      <c r="N405" s="178"/>
      <c r="O405" s="72"/>
      <c r="P405" s="72"/>
      <c r="Q405" s="72"/>
      <c r="R405" s="72"/>
      <c r="S405" s="72"/>
      <c r="T405" s="73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9" t="s">
        <v>134</v>
      </c>
      <c r="AU405" s="19" t="s">
        <v>82</v>
      </c>
    </row>
    <row r="406" spans="1:63" s="12" customFormat="1" ht="22.8" customHeight="1">
      <c r="A406" s="12"/>
      <c r="B406" s="147"/>
      <c r="C406" s="12"/>
      <c r="D406" s="148" t="s">
        <v>71</v>
      </c>
      <c r="E406" s="158" t="s">
        <v>538</v>
      </c>
      <c r="F406" s="158" t="s">
        <v>539</v>
      </c>
      <c r="G406" s="12"/>
      <c r="H406" s="12"/>
      <c r="I406" s="150"/>
      <c r="J406" s="159">
        <f>BK406</f>
        <v>0</v>
      </c>
      <c r="K406" s="12"/>
      <c r="L406" s="147"/>
      <c r="M406" s="152"/>
      <c r="N406" s="153"/>
      <c r="O406" s="153"/>
      <c r="P406" s="154">
        <f>SUM(P407:P440)</f>
        <v>0</v>
      </c>
      <c r="Q406" s="153"/>
      <c r="R406" s="154">
        <f>SUM(R407:R440)</f>
        <v>0.06548</v>
      </c>
      <c r="S406" s="153"/>
      <c r="T406" s="155">
        <f>SUM(T407:T440)</f>
        <v>0.07486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148" t="s">
        <v>82</v>
      </c>
      <c r="AT406" s="156" t="s">
        <v>71</v>
      </c>
      <c r="AU406" s="156" t="s">
        <v>80</v>
      </c>
      <c r="AY406" s="148" t="s">
        <v>125</v>
      </c>
      <c r="BK406" s="157">
        <f>SUM(BK407:BK440)</f>
        <v>0</v>
      </c>
    </row>
    <row r="407" spans="1:65" s="2" customFormat="1" ht="16.5" customHeight="1">
      <c r="A407" s="38"/>
      <c r="B407" s="160"/>
      <c r="C407" s="161" t="s">
        <v>540</v>
      </c>
      <c r="D407" s="161" t="s">
        <v>127</v>
      </c>
      <c r="E407" s="162" t="s">
        <v>541</v>
      </c>
      <c r="F407" s="163" t="s">
        <v>542</v>
      </c>
      <c r="G407" s="164" t="s">
        <v>426</v>
      </c>
      <c r="H407" s="165">
        <v>19</v>
      </c>
      <c r="I407" s="166"/>
      <c r="J407" s="167">
        <f>ROUND(I407*H407,2)</f>
        <v>0</v>
      </c>
      <c r="K407" s="163" t="s">
        <v>131</v>
      </c>
      <c r="L407" s="39"/>
      <c r="M407" s="168" t="s">
        <v>3</v>
      </c>
      <c r="N407" s="169" t="s">
        <v>43</v>
      </c>
      <c r="O407" s="72"/>
      <c r="P407" s="170">
        <f>O407*H407</f>
        <v>0</v>
      </c>
      <c r="Q407" s="170">
        <v>0</v>
      </c>
      <c r="R407" s="170">
        <f>Q407*H407</f>
        <v>0</v>
      </c>
      <c r="S407" s="170">
        <v>0.00394</v>
      </c>
      <c r="T407" s="171">
        <f>S407*H407</f>
        <v>0.07486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172" t="s">
        <v>239</v>
      </c>
      <c r="AT407" s="172" t="s">
        <v>127</v>
      </c>
      <c r="AU407" s="172" t="s">
        <v>82</v>
      </c>
      <c r="AY407" s="19" t="s">
        <v>125</v>
      </c>
      <c r="BE407" s="173">
        <f>IF(N407="základní",J407,0)</f>
        <v>0</v>
      </c>
      <c r="BF407" s="173">
        <f>IF(N407="snížená",J407,0)</f>
        <v>0</v>
      </c>
      <c r="BG407" s="173">
        <f>IF(N407="zákl. přenesená",J407,0)</f>
        <v>0</v>
      </c>
      <c r="BH407" s="173">
        <f>IF(N407="sníž. přenesená",J407,0)</f>
        <v>0</v>
      </c>
      <c r="BI407" s="173">
        <f>IF(N407="nulová",J407,0)</f>
        <v>0</v>
      </c>
      <c r="BJ407" s="19" t="s">
        <v>80</v>
      </c>
      <c r="BK407" s="173">
        <f>ROUND(I407*H407,2)</f>
        <v>0</v>
      </c>
      <c r="BL407" s="19" t="s">
        <v>239</v>
      </c>
      <c r="BM407" s="172" t="s">
        <v>543</v>
      </c>
    </row>
    <row r="408" spans="1:47" s="2" customFormat="1" ht="12">
      <c r="A408" s="38"/>
      <c r="B408" s="39"/>
      <c r="C408" s="38"/>
      <c r="D408" s="174" t="s">
        <v>134</v>
      </c>
      <c r="E408" s="38"/>
      <c r="F408" s="175" t="s">
        <v>544</v>
      </c>
      <c r="G408" s="38"/>
      <c r="H408" s="38"/>
      <c r="I408" s="176"/>
      <c r="J408" s="38"/>
      <c r="K408" s="38"/>
      <c r="L408" s="39"/>
      <c r="M408" s="177"/>
      <c r="N408" s="178"/>
      <c r="O408" s="72"/>
      <c r="P408" s="72"/>
      <c r="Q408" s="72"/>
      <c r="R408" s="72"/>
      <c r="S408" s="72"/>
      <c r="T408" s="73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9" t="s">
        <v>134</v>
      </c>
      <c r="AU408" s="19" t="s">
        <v>82</v>
      </c>
    </row>
    <row r="409" spans="1:51" s="13" customFormat="1" ht="12">
      <c r="A409" s="13"/>
      <c r="B409" s="179"/>
      <c r="C409" s="13"/>
      <c r="D409" s="180" t="s">
        <v>136</v>
      </c>
      <c r="E409" s="181" t="s">
        <v>3</v>
      </c>
      <c r="F409" s="182" t="s">
        <v>545</v>
      </c>
      <c r="G409" s="13"/>
      <c r="H409" s="181" t="s">
        <v>3</v>
      </c>
      <c r="I409" s="183"/>
      <c r="J409" s="13"/>
      <c r="K409" s="13"/>
      <c r="L409" s="179"/>
      <c r="M409" s="184"/>
      <c r="N409" s="185"/>
      <c r="O409" s="185"/>
      <c r="P409" s="185"/>
      <c r="Q409" s="185"/>
      <c r="R409" s="185"/>
      <c r="S409" s="185"/>
      <c r="T409" s="18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81" t="s">
        <v>136</v>
      </c>
      <c r="AU409" s="181" t="s">
        <v>82</v>
      </c>
      <c r="AV409" s="13" t="s">
        <v>80</v>
      </c>
      <c r="AW409" s="13" t="s">
        <v>33</v>
      </c>
      <c r="AX409" s="13" t="s">
        <v>72</v>
      </c>
      <c r="AY409" s="181" t="s">
        <v>125</v>
      </c>
    </row>
    <row r="410" spans="1:51" s="14" customFormat="1" ht="12">
      <c r="A410" s="14"/>
      <c r="B410" s="187"/>
      <c r="C410" s="14"/>
      <c r="D410" s="180" t="s">
        <v>136</v>
      </c>
      <c r="E410" s="188" t="s">
        <v>3</v>
      </c>
      <c r="F410" s="189" t="s">
        <v>546</v>
      </c>
      <c r="G410" s="14"/>
      <c r="H410" s="190">
        <v>9.5</v>
      </c>
      <c r="I410" s="191"/>
      <c r="J410" s="14"/>
      <c r="K410" s="14"/>
      <c r="L410" s="187"/>
      <c r="M410" s="192"/>
      <c r="N410" s="193"/>
      <c r="O410" s="193"/>
      <c r="P410" s="193"/>
      <c r="Q410" s="193"/>
      <c r="R410" s="193"/>
      <c r="S410" s="193"/>
      <c r="T410" s="19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188" t="s">
        <v>136</v>
      </c>
      <c r="AU410" s="188" t="s">
        <v>82</v>
      </c>
      <c r="AV410" s="14" t="s">
        <v>82</v>
      </c>
      <c r="AW410" s="14" t="s">
        <v>33</v>
      </c>
      <c r="AX410" s="14" t="s">
        <v>72</v>
      </c>
      <c r="AY410" s="188" t="s">
        <v>125</v>
      </c>
    </row>
    <row r="411" spans="1:51" s="14" customFormat="1" ht="12">
      <c r="A411" s="14"/>
      <c r="B411" s="187"/>
      <c r="C411" s="14"/>
      <c r="D411" s="180" t="s">
        <v>136</v>
      </c>
      <c r="E411" s="188" t="s">
        <v>3</v>
      </c>
      <c r="F411" s="189" t="s">
        <v>546</v>
      </c>
      <c r="G411" s="14"/>
      <c r="H411" s="190">
        <v>9.5</v>
      </c>
      <c r="I411" s="191"/>
      <c r="J411" s="14"/>
      <c r="K411" s="14"/>
      <c r="L411" s="187"/>
      <c r="M411" s="192"/>
      <c r="N411" s="193"/>
      <c r="O411" s="193"/>
      <c r="P411" s="193"/>
      <c r="Q411" s="193"/>
      <c r="R411" s="193"/>
      <c r="S411" s="193"/>
      <c r="T411" s="19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188" t="s">
        <v>136</v>
      </c>
      <c r="AU411" s="188" t="s">
        <v>82</v>
      </c>
      <c r="AV411" s="14" t="s">
        <v>82</v>
      </c>
      <c r="AW411" s="14" t="s">
        <v>33</v>
      </c>
      <c r="AX411" s="14" t="s">
        <v>72</v>
      </c>
      <c r="AY411" s="188" t="s">
        <v>125</v>
      </c>
    </row>
    <row r="412" spans="1:51" s="15" customFormat="1" ht="12">
      <c r="A412" s="15"/>
      <c r="B412" s="195"/>
      <c r="C412" s="15"/>
      <c r="D412" s="180" t="s">
        <v>136</v>
      </c>
      <c r="E412" s="196" t="s">
        <v>3</v>
      </c>
      <c r="F412" s="197" t="s">
        <v>140</v>
      </c>
      <c r="G412" s="15"/>
      <c r="H412" s="198">
        <v>19</v>
      </c>
      <c r="I412" s="199"/>
      <c r="J412" s="15"/>
      <c r="K412" s="15"/>
      <c r="L412" s="195"/>
      <c r="M412" s="200"/>
      <c r="N412" s="201"/>
      <c r="O412" s="201"/>
      <c r="P412" s="201"/>
      <c r="Q412" s="201"/>
      <c r="R412" s="201"/>
      <c r="S412" s="201"/>
      <c r="T412" s="202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196" t="s">
        <v>136</v>
      </c>
      <c r="AU412" s="196" t="s">
        <v>82</v>
      </c>
      <c r="AV412" s="15" t="s">
        <v>132</v>
      </c>
      <c r="AW412" s="15" t="s">
        <v>33</v>
      </c>
      <c r="AX412" s="15" t="s">
        <v>80</v>
      </c>
      <c r="AY412" s="196" t="s">
        <v>125</v>
      </c>
    </row>
    <row r="413" spans="1:65" s="2" customFormat="1" ht="16.5" customHeight="1">
      <c r="A413" s="38"/>
      <c r="B413" s="160"/>
      <c r="C413" s="161" t="s">
        <v>547</v>
      </c>
      <c r="D413" s="161" t="s">
        <v>127</v>
      </c>
      <c r="E413" s="162" t="s">
        <v>548</v>
      </c>
      <c r="F413" s="163" t="s">
        <v>549</v>
      </c>
      <c r="G413" s="164" t="s">
        <v>426</v>
      </c>
      <c r="H413" s="165">
        <v>19</v>
      </c>
      <c r="I413" s="166"/>
      <c r="J413" s="167">
        <f>ROUND(I413*H413,2)</f>
        <v>0</v>
      </c>
      <c r="K413" s="163" t="s">
        <v>131</v>
      </c>
      <c r="L413" s="39"/>
      <c r="M413" s="168" t="s">
        <v>3</v>
      </c>
      <c r="N413" s="169" t="s">
        <v>43</v>
      </c>
      <c r="O413" s="72"/>
      <c r="P413" s="170">
        <f>O413*H413</f>
        <v>0</v>
      </c>
      <c r="Q413" s="170">
        <v>0</v>
      </c>
      <c r="R413" s="170">
        <f>Q413*H413</f>
        <v>0</v>
      </c>
      <c r="S413" s="170">
        <v>0</v>
      </c>
      <c r="T413" s="171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172" t="s">
        <v>239</v>
      </c>
      <c r="AT413" s="172" t="s">
        <v>127</v>
      </c>
      <c r="AU413" s="172" t="s">
        <v>82</v>
      </c>
      <c r="AY413" s="19" t="s">
        <v>125</v>
      </c>
      <c r="BE413" s="173">
        <f>IF(N413="základní",J413,0)</f>
        <v>0</v>
      </c>
      <c r="BF413" s="173">
        <f>IF(N413="snížená",J413,0)</f>
        <v>0</v>
      </c>
      <c r="BG413" s="173">
        <f>IF(N413="zákl. přenesená",J413,0)</f>
        <v>0</v>
      </c>
      <c r="BH413" s="173">
        <f>IF(N413="sníž. přenesená",J413,0)</f>
        <v>0</v>
      </c>
      <c r="BI413" s="173">
        <f>IF(N413="nulová",J413,0)</f>
        <v>0</v>
      </c>
      <c r="BJ413" s="19" t="s">
        <v>80</v>
      </c>
      <c r="BK413" s="173">
        <f>ROUND(I413*H413,2)</f>
        <v>0</v>
      </c>
      <c r="BL413" s="19" t="s">
        <v>239</v>
      </c>
      <c r="BM413" s="172" t="s">
        <v>550</v>
      </c>
    </row>
    <row r="414" spans="1:47" s="2" customFormat="1" ht="12">
      <c r="A414" s="38"/>
      <c r="B414" s="39"/>
      <c r="C414" s="38"/>
      <c r="D414" s="174" t="s">
        <v>134</v>
      </c>
      <c r="E414" s="38"/>
      <c r="F414" s="175" t="s">
        <v>551</v>
      </c>
      <c r="G414" s="38"/>
      <c r="H414" s="38"/>
      <c r="I414" s="176"/>
      <c r="J414" s="38"/>
      <c r="K414" s="38"/>
      <c r="L414" s="39"/>
      <c r="M414" s="177"/>
      <c r="N414" s="178"/>
      <c r="O414" s="72"/>
      <c r="P414" s="72"/>
      <c r="Q414" s="72"/>
      <c r="R414" s="72"/>
      <c r="S414" s="72"/>
      <c r="T414" s="73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9" t="s">
        <v>134</v>
      </c>
      <c r="AU414" s="19" t="s">
        <v>82</v>
      </c>
    </row>
    <row r="415" spans="1:51" s="13" customFormat="1" ht="12">
      <c r="A415" s="13"/>
      <c r="B415" s="179"/>
      <c r="C415" s="13"/>
      <c r="D415" s="180" t="s">
        <v>136</v>
      </c>
      <c r="E415" s="181" t="s">
        <v>3</v>
      </c>
      <c r="F415" s="182" t="s">
        <v>552</v>
      </c>
      <c r="G415" s="13"/>
      <c r="H415" s="181" t="s">
        <v>3</v>
      </c>
      <c r="I415" s="183"/>
      <c r="J415" s="13"/>
      <c r="K415" s="13"/>
      <c r="L415" s="179"/>
      <c r="M415" s="184"/>
      <c r="N415" s="185"/>
      <c r="O415" s="185"/>
      <c r="P415" s="185"/>
      <c r="Q415" s="185"/>
      <c r="R415" s="185"/>
      <c r="S415" s="185"/>
      <c r="T415" s="18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81" t="s">
        <v>136</v>
      </c>
      <c r="AU415" s="181" t="s">
        <v>82</v>
      </c>
      <c r="AV415" s="13" t="s">
        <v>80</v>
      </c>
      <c r="AW415" s="13" t="s">
        <v>33</v>
      </c>
      <c r="AX415" s="13" t="s">
        <v>72</v>
      </c>
      <c r="AY415" s="181" t="s">
        <v>125</v>
      </c>
    </row>
    <row r="416" spans="1:51" s="13" customFormat="1" ht="12">
      <c r="A416" s="13"/>
      <c r="B416" s="179"/>
      <c r="C416" s="13"/>
      <c r="D416" s="180" t="s">
        <v>136</v>
      </c>
      <c r="E416" s="181" t="s">
        <v>3</v>
      </c>
      <c r="F416" s="182" t="s">
        <v>553</v>
      </c>
      <c r="G416" s="13"/>
      <c r="H416" s="181" t="s">
        <v>3</v>
      </c>
      <c r="I416" s="183"/>
      <c r="J416" s="13"/>
      <c r="K416" s="13"/>
      <c r="L416" s="179"/>
      <c r="M416" s="184"/>
      <c r="N416" s="185"/>
      <c r="O416" s="185"/>
      <c r="P416" s="185"/>
      <c r="Q416" s="185"/>
      <c r="R416" s="185"/>
      <c r="S416" s="185"/>
      <c r="T416" s="18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181" t="s">
        <v>136</v>
      </c>
      <c r="AU416" s="181" t="s">
        <v>82</v>
      </c>
      <c r="AV416" s="13" t="s">
        <v>80</v>
      </c>
      <c r="AW416" s="13" t="s">
        <v>33</v>
      </c>
      <c r="AX416" s="13" t="s">
        <v>72</v>
      </c>
      <c r="AY416" s="181" t="s">
        <v>125</v>
      </c>
    </row>
    <row r="417" spans="1:51" s="14" customFormat="1" ht="12">
      <c r="A417" s="14"/>
      <c r="B417" s="187"/>
      <c r="C417" s="14"/>
      <c r="D417" s="180" t="s">
        <v>136</v>
      </c>
      <c r="E417" s="188" t="s">
        <v>3</v>
      </c>
      <c r="F417" s="189" t="s">
        <v>546</v>
      </c>
      <c r="G417" s="14"/>
      <c r="H417" s="190">
        <v>9.5</v>
      </c>
      <c r="I417" s="191"/>
      <c r="J417" s="14"/>
      <c r="K417" s="14"/>
      <c r="L417" s="187"/>
      <c r="M417" s="192"/>
      <c r="N417" s="193"/>
      <c r="O417" s="193"/>
      <c r="P417" s="193"/>
      <c r="Q417" s="193"/>
      <c r="R417" s="193"/>
      <c r="S417" s="193"/>
      <c r="T417" s="19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188" t="s">
        <v>136</v>
      </c>
      <c r="AU417" s="188" t="s">
        <v>82</v>
      </c>
      <c r="AV417" s="14" t="s">
        <v>82</v>
      </c>
      <c r="AW417" s="14" t="s">
        <v>33</v>
      </c>
      <c r="AX417" s="14" t="s">
        <v>72</v>
      </c>
      <c r="AY417" s="188" t="s">
        <v>125</v>
      </c>
    </row>
    <row r="418" spans="1:51" s="14" customFormat="1" ht="12">
      <c r="A418" s="14"/>
      <c r="B418" s="187"/>
      <c r="C418" s="14"/>
      <c r="D418" s="180" t="s">
        <v>136</v>
      </c>
      <c r="E418" s="188" t="s">
        <v>3</v>
      </c>
      <c r="F418" s="189" t="s">
        <v>546</v>
      </c>
      <c r="G418" s="14"/>
      <c r="H418" s="190">
        <v>9.5</v>
      </c>
      <c r="I418" s="191"/>
      <c r="J418" s="14"/>
      <c r="K418" s="14"/>
      <c r="L418" s="187"/>
      <c r="M418" s="192"/>
      <c r="N418" s="193"/>
      <c r="O418" s="193"/>
      <c r="P418" s="193"/>
      <c r="Q418" s="193"/>
      <c r="R418" s="193"/>
      <c r="S418" s="193"/>
      <c r="T418" s="19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188" t="s">
        <v>136</v>
      </c>
      <c r="AU418" s="188" t="s">
        <v>82</v>
      </c>
      <c r="AV418" s="14" t="s">
        <v>82</v>
      </c>
      <c r="AW418" s="14" t="s">
        <v>33</v>
      </c>
      <c r="AX418" s="14" t="s">
        <v>72</v>
      </c>
      <c r="AY418" s="188" t="s">
        <v>125</v>
      </c>
    </row>
    <row r="419" spans="1:51" s="15" customFormat="1" ht="12">
      <c r="A419" s="15"/>
      <c r="B419" s="195"/>
      <c r="C419" s="15"/>
      <c r="D419" s="180" t="s">
        <v>136</v>
      </c>
      <c r="E419" s="196" t="s">
        <v>3</v>
      </c>
      <c r="F419" s="197" t="s">
        <v>140</v>
      </c>
      <c r="G419" s="15"/>
      <c r="H419" s="198">
        <v>19</v>
      </c>
      <c r="I419" s="199"/>
      <c r="J419" s="15"/>
      <c r="K419" s="15"/>
      <c r="L419" s="195"/>
      <c r="M419" s="200"/>
      <c r="N419" s="201"/>
      <c r="O419" s="201"/>
      <c r="P419" s="201"/>
      <c r="Q419" s="201"/>
      <c r="R419" s="201"/>
      <c r="S419" s="201"/>
      <c r="T419" s="202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196" t="s">
        <v>136</v>
      </c>
      <c r="AU419" s="196" t="s">
        <v>82</v>
      </c>
      <c r="AV419" s="15" t="s">
        <v>132</v>
      </c>
      <c r="AW419" s="15" t="s">
        <v>33</v>
      </c>
      <c r="AX419" s="15" t="s">
        <v>80</v>
      </c>
      <c r="AY419" s="196" t="s">
        <v>125</v>
      </c>
    </row>
    <row r="420" spans="1:65" s="2" customFormat="1" ht="16.5" customHeight="1">
      <c r="A420" s="38"/>
      <c r="B420" s="160"/>
      <c r="C420" s="203" t="s">
        <v>554</v>
      </c>
      <c r="D420" s="203" t="s">
        <v>219</v>
      </c>
      <c r="E420" s="204" t="s">
        <v>555</v>
      </c>
      <c r="F420" s="205" t="s">
        <v>556</v>
      </c>
      <c r="G420" s="206" t="s">
        <v>426</v>
      </c>
      <c r="H420" s="207">
        <v>5</v>
      </c>
      <c r="I420" s="208"/>
      <c r="J420" s="209">
        <f>ROUND(I420*H420,2)</f>
        <v>0</v>
      </c>
      <c r="K420" s="205" t="s">
        <v>131</v>
      </c>
      <c r="L420" s="210"/>
      <c r="M420" s="211" t="s">
        <v>3</v>
      </c>
      <c r="N420" s="212" t="s">
        <v>43</v>
      </c>
      <c r="O420" s="72"/>
      <c r="P420" s="170">
        <f>O420*H420</f>
        <v>0</v>
      </c>
      <c r="Q420" s="170">
        <v>0.00164</v>
      </c>
      <c r="R420" s="170">
        <f>Q420*H420</f>
        <v>0.008199999999999999</v>
      </c>
      <c r="S420" s="170">
        <v>0</v>
      </c>
      <c r="T420" s="171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172" t="s">
        <v>339</v>
      </c>
      <c r="AT420" s="172" t="s">
        <v>219</v>
      </c>
      <c r="AU420" s="172" t="s">
        <v>82</v>
      </c>
      <c r="AY420" s="19" t="s">
        <v>125</v>
      </c>
      <c r="BE420" s="173">
        <f>IF(N420="základní",J420,0)</f>
        <v>0</v>
      </c>
      <c r="BF420" s="173">
        <f>IF(N420="snížená",J420,0)</f>
        <v>0</v>
      </c>
      <c r="BG420" s="173">
        <f>IF(N420="zákl. přenesená",J420,0)</f>
        <v>0</v>
      </c>
      <c r="BH420" s="173">
        <f>IF(N420="sníž. přenesená",J420,0)</f>
        <v>0</v>
      </c>
      <c r="BI420" s="173">
        <f>IF(N420="nulová",J420,0)</f>
        <v>0</v>
      </c>
      <c r="BJ420" s="19" t="s">
        <v>80</v>
      </c>
      <c r="BK420" s="173">
        <f>ROUND(I420*H420,2)</f>
        <v>0</v>
      </c>
      <c r="BL420" s="19" t="s">
        <v>239</v>
      </c>
      <c r="BM420" s="172" t="s">
        <v>557</v>
      </c>
    </row>
    <row r="421" spans="1:51" s="13" customFormat="1" ht="12">
      <c r="A421" s="13"/>
      <c r="B421" s="179"/>
      <c r="C421" s="13"/>
      <c r="D421" s="180" t="s">
        <v>136</v>
      </c>
      <c r="E421" s="181" t="s">
        <v>3</v>
      </c>
      <c r="F421" s="182" t="s">
        <v>558</v>
      </c>
      <c r="G421" s="13"/>
      <c r="H421" s="181" t="s">
        <v>3</v>
      </c>
      <c r="I421" s="183"/>
      <c r="J421" s="13"/>
      <c r="K421" s="13"/>
      <c r="L421" s="179"/>
      <c r="M421" s="184"/>
      <c r="N421" s="185"/>
      <c r="O421" s="185"/>
      <c r="P421" s="185"/>
      <c r="Q421" s="185"/>
      <c r="R421" s="185"/>
      <c r="S421" s="185"/>
      <c r="T421" s="18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181" t="s">
        <v>136</v>
      </c>
      <c r="AU421" s="181" t="s">
        <v>82</v>
      </c>
      <c r="AV421" s="13" t="s">
        <v>80</v>
      </c>
      <c r="AW421" s="13" t="s">
        <v>33</v>
      </c>
      <c r="AX421" s="13" t="s">
        <v>72</v>
      </c>
      <c r="AY421" s="181" t="s">
        <v>125</v>
      </c>
    </row>
    <row r="422" spans="1:51" s="14" customFormat="1" ht="12">
      <c r="A422" s="14"/>
      <c r="B422" s="187"/>
      <c r="C422" s="14"/>
      <c r="D422" s="180" t="s">
        <v>136</v>
      </c>
      <c r="E422" s="188" t="s">
        <v>3</v>
      </c>
      <c r="F422" s="189" t="s">
        <v>162</v>
      </c>
      <c r="G422" s="14"/>
      <c r="H422" s="190">
        <v>5</v>
      </c>
      <c r="I422" s="191"/>
      <c r="J422" s="14"/>
      <c r="K422" s="14"/>
      <c r="L422" s="187"/>
      <c r="M422" s="192"/>
      <c r="N422" s="193"/>
      <c r="O422" s="193"/>
      <c r="P422" s="193"/>
      <c r="Q422" s="193"/>
      <c r="R422" s="193"/>
      <c r="S422" s="193"/>
      <c r="T422" s="19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188" t="s">
        <v>136</v>
      </c>
      <c r="AU422" s="188" t="s">
        <v>82</v>
      </c>
      <c r="AV422" s="14" t="s">
        <v>82</v>
      </c>
      <c r="AW422" s="14" t="s">
        <v>33</v>
      </c>
      <c r="AX422" s="14" t="s">
        <v>80</v>
      </c>
      <c r="AY422" s="188" t="s">
        <v>125</v>
      </c>
    </row>
    <row r="423" spans="1:65" s="2" customFormat="1" ht="16.5" customHeight="1">
      <c r="A423" s="38"/>
      <c r="B423" s="160"/>
      <c r="C423" s="161" t="s">
        <v>559</v>
      </c>
      <c r="D423" s="161" t="s">
        <v>127</v>
      </c>
      <c r="E423" s="162" t="s">
        <v>560</v>
      </c>
      <c r="F423" s="163" t="s">
        <v>561</v>
      </c>
      <c r="G423" s="164" t="s">
        <v>486</v>
      </c>
      <c r="H423" s="165">
        <v>8</v>
      </c>
      <c r="I423" s="166"/>
      <c r="J423" s="167">
        <f>ROUND(I423*H423,2)</f>
        <v>0</v>
      </c>
      <c r="K423" s="163" t="s">
        <v>131</v>
      </c>
      <c r="L423" s="39"/>
      <c r="M423" s="168" t="s">
        <v>3</v>
      </c>
      <c r="N423" s="169" t="s">
        <v>43</v>
      </c>
      <c r="O423" s="72"/>
      <c r="P423" s="170">
        <f>O423*H423</f>
        <v>0</v>
      </c>
      <c r="Q423" s="170">
        <v>0</v>
      </c>
      <c r="R423" s="170">
        <f>Q423*H423</f>
        <v>0</v>
      </c>
      <c r="S423" s="170">
        <v>0</v>
      </c>
      <c r="T423" s="171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172" t="s">
        <v>239</v>
      </c>
      <c r="AT423" s="172" t="s">
        <v>127</v>
      </c>
      <c r="AU423" s="172" t="s">
        <v>82</v>
      </c>
      <c r="AY423" s="19" t="s">
        <v>125</v>
      </c>
      <c r="BE423" s="173">
        <f>IF(N423="základní",J423,0)</f>
        <v>0</v>
      </c>
      <c r="BF423" s="173">
        <f>IF(N423="snížená",J423,0)</f>
        <v>0</v>
      </c>
      <c r="BG423" s="173">
        <f>IF(N423="zákl. přenesená",J423,0)</f>
        <v>0</v>
      </c>
      <c r="BH423" s="173">
        <f>IF(N423="sníž. přenesená",J423,0)</f>
        <v>0</v>
      </c>
      <c r="BI423" s="173">
        <f>IF(N423="nulová",J423,0)</f>
        <v>0</v>
      </c>
      <c r="BJ423" s="19" t="s">
        <v>80</v>
      </c>
      <c r="BK423" s="173">
        <f>ROUND(I423*H423,2)</f>
        <v>0</v>
      </c>
      <c r="BL423" s="19" t="s">
        <v>239</v>
      </c>
      <c r="BM423" s="172" t="s">
        <v>562</v>
      </c>
    </row>
    <row r="424" spans="1:47" s="2" customFormat="1" ht="12">
      <c r="A424" s="38"/>
      <c r="B424" s="39"/>
      <c r="C424" s="38"/>
      <c r="D424" s="174" t="s">
        <v>134</v>
      </c>
      <c r="E424" s="38"/>
      <c r="F424" s="175" t="s">
        <v>563</v>
      </c>
      <c r="G424" s="38"/>
      <c r="H424" s="38"/>
      <c r="I424" s="176"/>
      <c r="J424" s="38"/>
      <c r="K424" s="38"/>
      <c r="L424" s="39"/>
      <c r="M424" s="177"/>
      <c r="N424" s="178"/>
      <c r="O424" s="72"/>
      <c r="P424" s="72"/>
      <c r="Q424" s="72"/>
      <c r="R424" s="72"/>
      <c r="S424" s="72"/>
      <c r="T424" s="73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9" t="s">
        <v>134</v>
      </c>
      <c r="AU424" s="19" t="s">
        <v>82</v>
      </c>
    </row>
    <row r="425" spans="1:51" s="14" customFormat="1" ht="12">
      <c r="A425" s="14"/>
      <c r="B425" s="187"/>
      <c r="C425" s="14"/>
      <c r="D425" s="180" t="s">
        <v>136</v>
      </c>
      <c r="E425" s="188" t="s">
        <v>3</v>
      </c>
      <c r="F425" s="189" t="s">
        <v>185</v>
      </c>
      <c r="G425" s="14"/>
      <c r="H425" s="190">
        <v>8</v>
      </c>
      <c r="I425" s="191"/>
      <c r="J425" s="14"/>
      <c r="K425" s="14"/>
      <c r="L425" s="187"/>
      <c r="M425" s="192"/>
      <c r="N425" s="193"/>
      <c r="O425" s="193"/>
      <c r="P425" s="193"/>
      <c r="Q425" s="193"/>
      <c r="R425" s="193"/>
      <c r="S425" s="193"/>
      <c r="T425" s="19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188" t="s">
        <v>136</v>
      </c>
      <c r="AU425" s="188" t="s">
        <v>82</v>
      </c>
      <c r="AV425" s="14" t="s">
        <v>82</v>
      </c>
      <c r="AW425" s="14" t="s">
        <v>33</v>
      </c>
      <c r="AX425" s="14" t="s">
        <v>80</v>
      </c>
      <c r="AY425" s="188" t="s">
        <v>125</v>
      </c>
    </row>
    <row r="426" spans="1:65" s="2" customFormat="1" ht="16.5" customHeight="1">
      <c r="A426" s="38"/>
      <c r="B426" s="160"/>
      <c r="C426" s="203" t="s">
        <v>564</v>
      </c>
      <c r="D426" s="203" t="s">
        <v>219</v>
      </c>
      <c r="E426" s="204" t="s">
        <v>565</v>
      </c>
      <c r="F426" s="205" t="s">
        <v>566</v>
      </c>
      <c r="G426" s="206" t="s">
        <v>486</v>
      </c>
      <c r="H426" s="207">
        <v>8</v>
      </c>
      <c r="I426" s="208"/>
      <c r="J426" s="209">
        <f>ROUND(I426*H426,2)</f>
        <v>0</v>
      </c>
      <c r="K426" s="205" t="s">
        <v>131</v>
      </c>
      <c r="L426" s="210"/>
      <c r="M426" s="211" t="s">
        <v>3</v>
      </c>
      <c r="N426" s="212" t="s">
        <v>43</v>
      </c>
      <c r="O426" s="72"/>
      <c r="P426" s="170">
        <f>O426*H426</f>
        <v>0</v>
      </c>
      <c r="Q426" s="170">
        <v>0.0003</v>
      </c>
      <c r="R426" s="170">
        <f>Q426*H426</f>
        <v>0.0024</v>
      </c>
      <c r="S426" s="170">
        <v>0</v>
      </c>
      <c r="T426" s="171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172" t="s">
        <v>339</v>
      </c>
      <c r="AT426" s="172" t="s">
        <v>219</v>
      </c>
      <c r="AU426" s="172" t="s">
        <v>82</v>
      </c>
      <c r="AY426" s="19" t="s">
        <v>125</v>
      </c>
      <c r="BE426" s="173">
        <f>IF(N426="základní",J426,0)</f>
        <v>0</v>
      </c>
      <c r="BF426" s="173">
        <f>IF(N426="snížená",J426,0)</f>
        <v>0</v>
      </c>
      <c r="BG426" s="173">
        <f>IF(N426="zákl. přenesená",J426,0)</f>
        <v>0</v>
      </c>
      <c r="BH426" s="173">
        <f>IF(N426="sníž. přenesená",J426,0)</f>
        <v>0</v>
      </c>
      <c r="BI426" s="173">
        <f>IF(N426="nulová",J426,0)</f>
        <v>0</v>
      </c>
      <c r="BJ426" s="19" t="s">
        <v>80</v>
      </c>
      <c r="BK426" s="173">
        <f>ROUND(I426*H426,2)</f>
        <v>0</v>
      </c>
      <c r="BL426" s="19" t="s">
        <v>239</v>
      </c>
      <c r="BM426" s="172" t="s">
        <v>567</v>
      </c>
    </row>
    <row r="427" spans="1:65" s="2" customFormat="1" ht="16.5" customHeight="1">
      <c r="A427" s="38"/>
      <c r="B427" s="160"/>
      <c r="C427" s="161" t="s">
        <v>568</v>
      </c>
      <c r="D427" s="161" t="s">
        <v>127</v>
      </c>
      <c r="E427" s="162" t="s">
        <v>569</v>
      </c>
      <c r="F427" s="163" t="s">
        <v>570</v>
      </c>
      <c r="G427" s="164" t="s">
        <v>486</v>
      </c>
      <c r="H427" s="165">
        <v>6</v>
      </c>
      <c r="I427" s="166"/>
      <c r="J427" s="167">
        <f>ROUND(I427*H427,2)</f>
        <v>0</v>
      </c>
      <c r="K427" s="163" t="s">
        <v>131</v>
      </c>
      <c r="L427" s="39"/>
      <c r="M427" s="168" t="s">
        <v>3</v>
      </c>
      <c r="N427" s="169" t="s">
        <v>43</v>
      </c>
      <c r="O427" s="72"/>
      <c r="P427" s="170">
        <f>O427*H427</f>
        <v>0</v>
      </c>
      <c r="Q427" s="170">
        <v>0</v>
      </c>
      <c r="R427" s="170">
        <f>Q427*H427</f>
        <v>0</v>
      </c>
      <c r="S427" s="170">
        <v>0</v>
      </c>
      <c r="T427" s="171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172" t="s">
        <v>239</v>
      </c>
      <c r="AT427" s="172" t="s">
        <v>127</v>
      </c>
      <c r="AU427" s="172" t="s">
        <v>82</v>
      </c>
      <c r="AY427" s="19" t="s">
        <v>125</v>
      </c>
      <c r="BE427" s="173">
        <f>IF(N427="základní",J427,0)</f>
        <v>0</v>
      </c>
      <c r="BF427" s="173">
        <f>IF(N427="snížená",J427,0)</f>
        <v>0</v>
      </c>
      <c r="BG427" s="173">
        <f>IF(N427="zákl. přenesená",J427,0)</f>
        <v>0</v>
      </c>
      <c r="BH427" s="173">
        <f>IF(N427="sníž. přenesená",J427,0)</f>
        <v>0</v>
      </c>
      <c r="BI427" s="173">
        <f>IF(N427="nulová",J427,0)</f>
        <v>0</v>
      </c>
      <c r="BJ427" s="19" t="s">
        <v>80</v>
      </c>
      <c r="BK427" s="173">
        <f>ROUND(I427*H427,2)</f>
        <v>0</v>
      </c>
      <c r="BL427" s="19" t="s">
        <v>239</v>
      </c>
      <c r="BM427" s="172" t="s">
        <v>571</v>
      </c>
    </row>
    <row r="428" spans="1:47" s="2" customFormat="1" ht="12">
      <c r="A428" s="38"/>
      <c r="B428" s="39"/>
      <c r="C428" s="38"/>
      <c r="D428" s="174" t="s">
        <v>134</v>
      </c>
      <c r="E428" s="38"/>
      <c r="F428" s="175" t="s">
        <v>572</v>
      </c>
      <c r="G428" s="38"/>
      <c r="H428" s="38"/>
      <c r="I428" s="176"/>
      <c r="J428" s="38"/>
      <c r="K428" s="38"/>
      <c r="L428" s="39"/>
      <c r="M428" s="177"/>
      <c r="N428" s="178"/>
      <c r="O428" s="72"/>
      <c r="P428" s="72"/>
      <c r="Q428" s="72"/>
      <c r="R428" s="72"/>
      <c r="S428" s="72"/>
      <c r="T428" s="73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9" t="s">
        <v>134</v>
      </c>
      <c r="AU428" s="19" t="s">
        <v>82</v>
      </c>
    </row>
    <row r="429" spans="1:51" s="14" customFormat="1" ht="12">
      <c r="A429" s="14"/>
      <c r="B429" s="187"/>
      <c r="C429" s="14"/>
      <c r="D429" s="180" t="s">
        <v>136</v>
      </c>
      <c r="E429" s="188" t="s">
        <v>3</v>
      </c>
      <c r="F429" s="189" t="s">
        <v>169</v>
      </c>
      <c r="G429" s="14"/>
      <c r="H429" s="190">
        <v>6</v>
      </c>
      <c r="I429" s="191"/>
      <c r="J429" s="14"/>
      <c r="K429" s="14"/>
      <c r="L429" s="187"/>
      <c r="M429" s="192"/>
      <c r="N429" s="193"/>
      <c r="O429" s="193"/>
      <c r="P429" s="193"/>
      <c r="Q429" s="193"/>
      <c r="R429" s="193"/>
      <c r="S429" s="193"/>
      <c r="T429" s="19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188" t="s">
        <v>136</v>
      </c>
      <c r="AU429" s="188" t="s">
        <v>82</v>
      </c>
      <c r="AV429" s="14" t="s">
        <v>82</v>
      </c>
      <c r="AW429" s="14" t="s">
        <v>33</v>
      </c>
      <c r="AX429" s="14" t="s">
        <v>80</v>
      </c>
      <c r="AY429" s="188" t="s">
        <v>125</v>
      </c>
    </row>
    <row r="430" spans="1:65" s="2" customFormat="1" ht="16.5" customHeight="1">
      <c r="A430" s="38"/>
      <c r="B430" s="160"/>
      <c r="C430" s="203" t="s">
        <v>573</v>
      </c>
      <c r="D430" s="203" t="s">
        <v>219</v>
      </c>
      <c r="E430" s="204" t="s">
        <v>574</v>
      </c>
      <c r="F430" s="205" t="s">
        <v>575</v>
      </c>
      <c r="G430" s="206" t="s">
        <v>486</v>
      </c>
      <c r="H430" s="207">
        <v>2</v>
      </c>
      <c r="I430" s="208"/>
      <c r="J430" s="209">
        <f>ROUND(I430*H430,2)</f>
        <v>0</v>
      </c>
      <c r="K430" s="205" t="s">
        <v>131</v>
      </c>
      <c r="L430" s="210"/>
      <c r="M430" s="211" t="s">
        <v>3</v>
      </c>
      <c r="N430" s="212" t="s">
        <v>43</v>
      </c>
      <c r="O430" s="72"/>
      <c r="P430" s="170">
        <f>O430*H430</f>
        <v>0</v>
      </c>
      <c r="Q430" s="170">
        <v>0.00092</v>
      </c>
      <c r="R430" s="170">
        <f>Q430*H430</f>
        <v>0.00184</v>
      </c>
      <c r="S430" s="170">
        <v>0</v>
      </c>
      <c r="T430" s="171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172" t="s">
        <v>339</v>
      </c>
      <c r="AT430" s="172" t="s">
        <v>219</v>
      </c>
      <c r="AU430" s="172" t="s">
        <v>82</v>
      </c>
      <c r="AY430" s="19" t="s">
        <v>125</v>
      </c>
      <c r="BE430" s="173">
        <f>IF(N430="základní",J430,0)</f>
        <v>0</v>
      </c>
      <c r="BF430" s="173">
        <f>IF(N430="snížená",J430,0)</f>
        <v>0</v>
      </c>
      <c r="BG430" s="173">
        <f>IF(N430="zákl. přenesená",J430,0)</f>
        <v>0</v>
      </c>
      <c r="BH430" s="173">
        <f>IF(N430="sníž. přenesená",J430,0)</f>
        <v>0</v>
      </c>
      <c r="BI430" s="173">
        <f>IF(N430="nulová",J430,0)</f>
        <v>0</v>
      </c>
      <c r="BJ430" s="19" t="s">
        <v>80</v>
      </c>
      <c r="BK430" s="173">
        <f>ROUND(I430*H430,2)</f>
        <v>0</v>
      </c>
      <c r="BL430" s="19" t="s">
        <v>239</v>
      </c>
      <c r="BM430" s="172" t="s">
        <v>576</v>
      </c>
    </row>
    <row r="431" spans="1:51" s="13" customFormat="1" ht="12">
      <c r="A431" s="13"/>
      <c r="B431" s="179"/>
      <c r="C431" s="13"/>
      <c r="D431" s="180" t="s">
        <v>136</v>
      </c>
      <c r="E431" s="181" t="s">
        <v>3</v>
      </c>
      <c r="F431" s="182" t="s">
        <v>558</v>
      </c>
      <c r="G431" s="13"/>
      <c r="H431" s="181" t="s">
        <v>3</v>
      </c>
      <c r="I431" s="183"/>
      <c r="J431" s="13"/>
      <c r="K431" s="13"/>
      <c r="L431" s="179"/>
      <c r="M431" s="184"/>
      <c r="N431" s="185"/>
      <c r="O431" s="185"/>
      <c r="P431" s="185"/>
      <c r="Q431" s="185"/>
      <c r="R431" s="185"/>
      <c r="S431" s="185"/>
      <c r="T431" s="18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81" t="s">
        <v>136</v>
      </c>
      <c r="AU431" s="181" t="s">
        <v>82</v>
      </c>
      <c r="AV431" s="13" t="s">
        <v>80</v>
      </c>
      <c r="AW431" s="13" t="s">
        <v>33</v>
      </c>
      <c r="AX431" s="13" t="s">
        <v>72</v>
      </c>
      <c r="AY431" s="181" t="s">
        <v>125</v>
      </c>
    </row>
    <row r="432" spans="1:51" s="14" customFormat="1" ht="12">
      <c r="A432" s="14"/>
      <c r="B432" s="187"/>
      <c r="C432" s="14"/>
      <c r="D432" s="180" t="s">
        <v>136</v>
      </c>
      <c r="E432" s="188" t="s">
        <v>3</v>
      </c>
      <c r="F432" s="189" t="s">
        <v>82</v>
      </c>
      <c r="G432" s="14"/>
      <c r="H432" s="190">
        <v>2</v>
      </c>
      <c r="I432" s="191"/>
      <c r="J432" s="14"/>
      <c r="K432" s="14"/>
      <c r="L432" s="187"/>
      <c r="M432" s="192"/>
      <c r="N432" s="193"/>
      <c r="O432" s="193"/>
      <c r="P432" s="193"/>
      <c r="Q432" s="193"/>
      <c r="R432" s="193"/>
      <c r="S432" s="193"/>
      <c r="T432" s="19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188" t="s">
        <v>136</v>
      </c>
      <c r="AU432" s="188" t="s">
        <v>82</v>
      </c>
      <c r="AV432" s="14" t="s">
        <v>82</v>
      </c>
      <c r="AW432" s="14" t="s">
        <v>33</v>
      </c>
      <c r="AX432" s="14" t="s">
        <v>80</v>
      </c>
      <c r="AY432" s="188" t="s">
        <v>125</v>
      </c>
    </row>
    <row r="433" spans="1:65" s="2" customFormat="1" ht="16.5" customHeight="1">
      <c r="A433" s="38"/>
      <c r="B433" s="160"/>
      <c r="C433" s="161" t="s">
        <v>577</v>
      </c>
      <c r="D433" s="161" t="s">
        <v>127</v>
      </c>
      <c r="E433" s="162" t="s">
        <v>578</v>
      </c>
      <c r="F433" s="163" t="s">
        <v>579</v>
      </c>
      <c r="G433" s="164" t="s">
        <v>404</v>
      </c>
      <c r="H433" s="165">
        <v>1</v>
      </c>
      <c r="I433" s="166"/>
      <c r="J433" s="167">
        <f>ROUND(I433*H433,2)</f>
        <v>0</v>
      </c>
      <c r="K433" s="163" t="s">
        <v>3</v>
      </c>
      <c r="L433" s="39"/>
      <c r="M433" s="168" t="s">
        <v>3</v>
      </c>
      <c r="N433" s="169" t="s">
        <v>43</v>
      </c>
      <c r="O433" s="72"/>
      <c r="P433" s="170">
        <f>O433*H433</f>
        <v>0</v>
      </c>
      <c r="Q433" s="170">
        <v>0</v>
      </c>
      <c r="R433" s="170">
        <f>Q433*H433</f>
        <v>0</v>
      </c>
      <c r="S433" s="170">
        <v>0</v>
      </c>
      <c r="T433" s="171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172" t="s">
        <v>239</v>
      </c>
      <c r="AT433" s="172" t="s">
        <v>127</v>
      </c>
      <c r="AU433" s="172" t="s">
        <v>82</v>
      </c>
      <c r="AY433" s="19" t="s">
        <v>125</v>
      </c>
      <c r="BE433" s="173">
        <f>IF(N433="základní",J433,0)</f>
        <v>0</v>
      </c>
      <c r="BF433" s="173">
        <f>IF(N433="snížená",J433,0)</f>
        <v>0</v>
      </c>
      <c r="BG433" s="173">
        <f>IF(N433="zákl. přenesená",J433,0)</f>
        <v>0</v>
      </c>
      <c r="BH433" s="173">
        <f>IF(N433="sníž. přenesená",J433,0)</f>
        <v>0</v>
      </c>
      <c r="BI433" s="173">
        <f>IF(N433="nulová",J433,0)</f>
        <v>0</v>
      </c>
      <c r="BJ433" s="19" t="s">
        <v>80</v>
      </c>
      <c r="BK433" s="173">
        <f>ROUND(I433*H433,2)</f>
        <v>0</v>
      </c>
      <c r="BL433" s="19" t="s">
        <v>239</v>
      </c>
      <c r="BM433" s="172" t="s">
        <v>580</v>
      </c>
    </row>
    <row r="434" spans="1:65" s="2" customFormat="1" ht="16.5" customHeight="1">
      <c r="A434" s="38"/>
      <c r="B434" s="160"/>
      <c r="C434" s="161" t="s">
        <v>581</v>
      </c>
      <c r="D434" s="161" t="s">
        <v>127</v>
      </c>
      <c r="E434" s="162" t="s">
        <v>582</v>
      </c>
      <c r="F434" s="163" t="s">
        <v>583</v>
      </c>
      <c r="G434" s="164" t="s">
        <v>486</v>
      </c>
      <c r="H434" s="165">
        <v>2</v>
      </c>
      <c r="I434" s="166"/>
      <c r="J434" s="167">
        <f>ROUND(I434*H434,2)</f>
        <v>0</v>
      </c>
      <c r="K434" s="163" t="s">
        <v>131</v>
      </c>
      <c r="L434" s="39"/>
      <c r="M434" s="168" t="s">
        <v>3</v>
      </c>
      <c r="N434" s="169" t="s">
        <v>43</v>
      </c>
      <c r="O434" s="72"/>
      <c r="P434" s="170">
        <f>O434*H434</f>
        <v>0</v>
      </c>
      <c r="Q434" s="170">
        <v>0.02652</v>
      </c>
      <c r="R434" s="170">
        <f>Q434*H434</f>
        <v>0.05304</v>
      </c>
      <c r="S434" s="170">
        <v>0</v>
      </c>
      <c r="T434" s="171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172" t="s">
        <v>239</v>
      </c>
      <c r="AT434" s="172" t="s">
        <v>127</v>
      </c>
      <c r="AU434" s="172" t="s">
        <v>82</v>
      </c>
      <c r="AY434" s="19" t="s">
        <v>125</v>
      </c>
      <c r="BE434" s="173">
        <f>IF(N434="základní",J434,0)</f>
        <v>0</v>
      </c>
      <c r="BF434" s="173">
        <f>IF(N434="snížená",J434,0)</f>
        <v>0</v>
      </c>
      <c r="BG434" s="173">
        <f>IF(N434="zákl. přenesená",J434,0)</f>
        <v>0</v>
      </c>
      <c r="BH434" s="173">
        <f>IF(N434="sníž. přenesená",J434,0)</f>
        <v>0</v>
      </c>
      <c r="BI434" s="173">
        <f>IF(N434="nulová",J434,0)</f>
        <v>0</v>
      </c>
      <c r="BJ434" s="19" t="s">
        <v>80</v>
      </c>
      <c r="BK434" s="173">
        <f>ROUND(I434*H434,2)</f>
        <v>0</v>
      </c>
      <c r="BL434" s="19" t="s">
        <v>239</v>
      </c>
      <c r="BM434" s="172" t="s">
        <v>584</v>
      </c>
    </row>
    <row r="435" spans="1:47" s="2" customFormat="1" ht="12">
      <c r="A435" s="38"/>
      <c r="B435" s="39"/>
      <c r="C435" s="38"/>
      <c r="D435" s="174" t="s">
        <v>134</v>
      </c>
      <c r="E435" s="38"/>
      <c r="F435" s="175" t="s">
        <v>585</v>
      </c>
      <c r="G435" s="38"/>
      <c r="H435" s="38"/>
      <c r="I435" s="176"/>
      <c r="J435" s="38"/>
      <c r="K435" s="38"/>
      <c r="L435" s="39"/>
      <c r="M435" s="177"/>
      <c r="N435" s="178"/>
      <c r="O435" s="72"/>
      <c r="P435" s="72"/>
      <c r="Q435" s="72"/>
      <c r="R435" s="72"/>
      <c r="S435" s="72"/>
      <c r="T435" s="73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9" t="s">
        <v>134</v>
      </c>
      <c r="AU435" s="19" t="s">
        <v>82</v>
      </c>
    </row>
    <row r="436" spans="1:65" s="2" customFormat="1" ht="16.5" customHeight="1">
      <c r="A436" s="38"/>
      <c r="B436" s="160"/>
      <c r="C436" s="161" t="s">
        <v>586</v>
      </c>
      <c r="D436" s="161" t="s">
        <v>127</v>
      </c>
      <c r="E436" s="162" t="s">
        <v>587</v>
      </c>
      <c r="F436" s="163" t="s">
        <v>588</v>
      </c>
      <c r="G436" s="164" t="s">
        <v>404</v>
      </c>
      <c r="H436" s="165">
        <v>1</v>
      </c>
      <c r="I436" s="166"/>
      <c r="J436" s="167">
        <f>ROUND(I436*H436,2)</f>
        <v>0</v>
      </c>
      <c r="K436" s="163" t="s">
        <v>3</v>
      </c>
      <c r="L436" s="39"/>
      <c r="M436" s="168" t="s">
        <v>3</v>
      </c>
      <c r="N436" s="169" t="s">
        <v>43</v>
      </c>
      <c r="O436" s="72"/>
      <c r="P436" s="170">
        <f>O436*H436</f>
        <v>0</v>
      </c>
      <c r="Q436" s="170">
        <v>0</v>
      </c>
      <c r="R436" s="170">
        <f>Q436*H436</f>
        <v>0</v>
      </c>
      <c r="S436" s="170">
        <v>0</v>
      </c>
      <c r="T436" s="171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172" t="s">
        <v>239</v>
      </c>
      <c r="AT436" s="172" t="s">
        <v>127</v>
      </c>
      <c r="AU436" s="172" t="s">
        <v>82</v>
      </c>
      <c r="AY436" s="19" t="s">
        <v>125</v>
      </c>
      <c r="BE436" s="173">
        <f>IF(N436="základní",J436,0)</f>
        <v>0</v>
      </c>
      <c r="BF436" s="173">
        <f>IF(N436="snížená",J436,0)</f>
        <v>0</v>
      </c>
      <c r="BG436" s="173">
        <f>IF(N436="zákl. přenesená",J436,0)</f>
        <v>0</v>
      </c>
      <c r="BH436" s="173">
        <f>IF(N436="sníž. přenesená",J436,0)</f>
        <v>0</v>
      </c>
      <c r="BI436" s="173">
        <f>IF(N436="nulová",J436,0)</f>
        <v>0</v>
      </c>
      <c r="BJ436" s="19" t="s">
        <v>80</v>
      </c>
      <c r="BK436" s="173">
        <f>ROUND(I436*H436,2)</f>
        <v>0</v>
      </c>
      <c r="BL436" s="19" t="s">
        <v>239</v>
      </c>
      <c r="BM436" s="172" t="s">
        <v>589</v>
      </c>
    </row>
    <row r="437" spans="1:51" s="13" customFormat="1" ht="12">
      <c r="A437" s="13"/>
      <c r="B437" s="179"/>
      <c r="C437" s="13"/>
      <c r="D437" s="180" t="s">
        <v>136</v>
      </c>
      <c r="E437" s="181" t="s">
        <v>3</v>
      </c>
      <c r="F437" s="182" t="s">
        <v>590</v>
      </c>
      <c r="G437" s="13"/>
      <c r="H437" s="181" t="s">
        <v>3</v>
      </c>
      <c r="I437" s="183"/>
      <c r="J437" s="13"/>
      <c r="K437" s="13"/>
      <c r="L437" s="179"/>
      <c r="M437" s="184"/>
      <c r="N437" s="185"/>
      <c r="O437" s="185"/>
      <c r="P437" s="185"/>
      <c r="Q437" s="185"/>
      <c r="R437" s="185"/>
      <c r="S437" s="185"/>
      <c r="T437" s="18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81" t="s">
        <v>136</v>
      </c>
      <c r="AU437" s="181" t="s">
        <v>82</v>
      </c>
      <c r="AV437" s="13" t="s">
        <v>80</v>
      </c>
      <c r="AW437" s="13" t="s">
        <v>33</v>
      </c>
      <c r="AX437" s="13" t="s">
        <v>72</v>
      </c>
      <c r="AY437" s="181" t="s">
        <v>125</v>
      </c>
    </row>
    <row r="438" spans="1:51" s="14" customFormat="1" ht="12">
      <c r="A438" s="14"/>
      <c r="B438" s="187"/>
      <c r="C438" s="14"/>
      <c r="D438" s="180" t="s">
        <v>136</v>
      </c>
      <c r="E438" s="188" t="s">
        <v>3</v>
      </c>
      <c r="F438" s="189" t="s">
        <v>80</v>
      </c>
      <c r="G438" s="14"/>
      <c r="H438" s="190">
        <v>1</v>
      </c>
      <c r="I438" s="191"/>
      <c r="J438" s="14"/>
      <c r="K438" s="14"/>
      <c r="L438" s="187"/>
      <c r="M438" s="192"/>
      <c r="N438" s="193"/>
      <c r="O438" s="193"/>
      <c r="P438" s="193"/>
      <c r="Q438" s="193"/>
      <c r="R438" s="193"/>
      <c r="S438" s="193"/>
      <c r="T438" s="19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188" t="s">
        <v>136</v>
      </c>
      <c r="AU438" s="188" t="s">
        <v>82</v>
      </c>
      <c r="AV438" s="14" t="s">
        <v>82</v>
      </c>
      <c r="AW438" s="14" t="s">
        <v>33</v>
      </c>
      <c r="AX438" s="14" t="s">
        <v>80</v>
      </c>
      <c r="AY438" s="188" t="s">
        <v>125</v>
      </c>
    </row>
    <row r="439" spans="1:65" s="2" customFormat="1" ht="24.15" customHeight="1">
      <c r="A439" s="38"/>
      <c r="B439" s="160"/>
      <c r="C439" s="161" t="s">
        <v>591</v>
      </c>
      <c r="D439" s="161" t="s">
        <v>127</v>
      </c>
      <c r="E439" s="162" t="s">
        <v>592</v>
      </c>
      <c r="F439" s="163" t="s">
        <v>593</v>
      </c>
      <c r="G439" s="164" t="s">
        <v>193</v>
      </c>
      <c r="H439" s="165">
        <v>0.065</v>
      </c>
      <c r="I439" s="166"/>
      <c r="J439" s="167">
        <f>ROUND(I439*H439,2)</f>
        <v>0</v>
      </c>
      <c r="K439" s="163" t="s">
        <v>131</v>
      </c>
      <c r="L439" s="39"/>
      <c r="M439" s="168" t="s">
        <v>3</v>
      </c>
      <c r="N439" s="169" t="s">
        <v>43</v>
      </c>
      <c r="O439" s="72"/>
      <c r="P439" s="170">
        <f>O439*H439</f>
        <v>0</v>
      </c>
      <c r="Q439" s="170">
        <v>0</v>
      </c>
      <c r="R439" s="170">
        <f>Q439*H439</f>
        <v>0</v>
      </c>
      <c r="S439" s="170">
        <v>0</v>
      </c>
      <c r="T439" s="171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172" t="s">
        <v>239</v>
      </c>
      <c r="AT439" s="172" t="s">
        <v>127</v>
      </c>
      <c r="AU439" s="172" t="s">
        <v>82</v>
      </c>
      <c r="AY439" s="19" t="s">
        <v>125</v>
      </c>
      <c r="BE439" s="173">
        <f>IF(N439="základní",J439,0)</f>
        <v>0</v>
      </c>
      <c r="BF439" s="173">
        <f>IF(N439="snížená",J439,0)</f>
        <v>0</v>
      </c>
      <c r="BG439" s="173">
        <f>IF(N439="zákl. přenesená",J439,0)</f>
        <v>0</v>
      </c>
      <c r="BH439" s="173">
        <f>IF(N439="sníž. přenesená",J439,0)</f>
        <v>0</v>
      </c>
      <c r="BI439" s="173">
        <f>IF(N439="nulová",J439,0)</f>
        <v>0</v>
      </c>
      <c r="BJ439" s="19" t="s">
        <v>80</v>
      </c>
      <c r="BK439" s="173">
        <f>ROUND(I439*H439,2)</f>
        <v>0</v>
      </c>
      <c r="BL439" s="19" t="s">
        <v>239</v>
      </c>
      <c r="BM439" s="172" t="s">
        <v>594</v>
      </c>
    </row>
    <row r="440" spans="1:47" s="2" customFormat="1" ht="12">
      <c r="A440" s="38"/>
      <c r="B440" s="39"/>
      <c r="C440" s="38"/>
      <c r="D440" s="174" t="s">
        <v>134</v>
      </c>
      <c r="E440" s="38"/>
      <c r="F440" s="175" t="s">
        <v>595</v>
      </c>
      <c r="G440" s="38"/>
      <c r="H440" s="38"/>
      <c r="I440" s="176"/>
      <c r="J440" s="38"/>
      <c r="K440" s="38"/>
      <c r="L440" s="39"/>
      <c r="M440" s="177"/>
      <c r="N440" s="178"/>
      <c r="O440" s="72"/>
      <c r="P440" s="72"/>
      <c r="Q440" s="72"/>
      <c r="R440" s="72"/>
      <c r="S440" s="72"/>
      <c r="T440" s="73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9" t="s">
        <v>134</v>
      </c>
      <c r="AU440" s="19" t="s">
        <v>82</v>
      </c>
    </row>
    <row r="441" spans="1:63" s="12" customFormat="1" ht="22.8" customHeight="1">
      <c r="A441" s="12"/>
      <c r="B441" s="147"/>
      <c r="C441" s="12"/>
      <c r="D441" s="148" t="s">
        <v>71</v>
      </c>
      <c r="E441" s="158" t="s">
        <v>596</v>
      </c>
      <c r="F441" s="158" t="s">
        <v>597</v>
      </c>
      <c r="G441" s="12"/>
      <c r="H441" s="12"/>
      <c r="I441" s="150"/>
      <c r="J441" s="159">
        <f>BK441</f>
        <v>0</v>
      </c>
      <c r="K441" s="12"/>
      <c r="L441" s="147"/>
      <c r="M441" s="152"/>
      <c r="N441" s="153"/>
      <c r="O441" s="153"/>
      <c r="P441" s="154">
        <f>SUM(P442:P445)</f>
        <v>0</v>
      </c>
      <c r="Q441" s="153"/>
      <c r="R441" s="154">
        <f>SUM(R442:R445)</f>
        <v>0</v>
      </c>
      <c r="S441" s="153"/>
      <c r="T441" s="155">
        <f>SUM(T442:T445)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148" t="s">
        <v>82</v>
      </c>
      <c r="AT441" s="156" t="s">
        <v>71</v>
      </c>
      <c r="AU441" s="156" t="s">
        <v>80</v>
      </c>
      <c r="AY441" s="148" t="s">
        <v>125</v>
      </c>
      <c r="BK441" s="157">
        <f>SUM(BK442:BK445)</f>
        <v>0</v>
      </c>
    </row>
    <row r="442" spans="1:65" s="2" customFormat="1" ht="16.5" customHeight="1">
      <c r="A442" s="38"/>
      <c r="B442" s="160"/>
      <c r="C442" s="161" t="s">
        <v>598</v>
      </c>
      <c r="D442" s="161" t="s">
        <v>127</v>
      </c>
      <c r="E442" s="162" t="s">
        <v>599</v>
      </c>
      <c r="F442" s="163" t="s">
        <v>600</v>
      </c>
      <c r="G442" s="164" t="s">
        <v>486</v>
      </c>
      <c r="H442" s="165">
        <v>1</v>
      </c>
      <c r="I442" s="166"/>
      <c r="J442" s="167">
        <f>ROUND(I442*H442,2)</f>
        <v>0</v>
      </c>
      <c r="K442" s="163" t="s">
        <v>3</v>
      </c>
      <c r="L442" s="39"/>
      <c r="M442" s="168" t="s">
        <v>3</v>
      </c>
      <c r="N442" s="169" t="s">
        <v>43</v>
      </c>
      <c r="O442" s="72"/>
      <c r="P442" s="170">
        <f>O442*H442</f>
        <v>0</v>
      </c>
      <c r="Q442" s="170">
        <v>0</v>
      </c>
      <c r="R442" s="170">
        <f>Q442*H442</f>
        <v>0</v>
      </c>
      <c r="S442" s="170">
        <v>0</v>
      </c>
      <c r="T442" s="171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172" t="s">
        <v>239</v>
      </c>
      <c r="AT442" s="172" t="s">
        <v>127</v>
      </c>
      <c r="AU442" s="172" t="s">
        <v>82</v>
      </c>
      <c r="AY442" s="19" t="s">
        <v>125</v>
      </c>
      <c r="BE442" s="173">
        <f>IF(N442="základní",J442,0)</f>
        <v>0</v>
      </c>
      <c r="BF442" s="173">
        <f>IF(N442="snížená",J442,0)</f>
        <v>0</v>
      </c>
      <c r="BG442" s="173">
        <f>IF(N442="zákl. přenesená",J442,0)</f>
        <v>0</v>
      </c>
      <c r="BH442" s="173">
        <f>IF(N442="sníž. přenesená",J442,0)</f>
        <v>0</v>
      </c>
      <c r="BI442" s="173">
        <f>IF(N442="nulová",J442,0)</f>
        <v>0</v>
      </c>
      <c r="BJ442" s="19" t="s">
        <v>80</v>
      </c>
      <c r="BK442" s="173">
        <f>ROUND(I442*H442,2)</f>
        <v>0</v>
      </c>
      <c r="BL442" s="19" t="s">
        <v>239</v>
      </c>
      <c r="BM442" s="172" t="s">
        <v>601</v>
      </c>
    </row>
    <row r="443" spans="1:65" s="2" customFormat="1" ht="24.15" customHeight="1">
      <c r="A443" s="38"/>
      <c r="B443" s="160"/>
      <c r="C443" s="161" t="s">
        <v>602</v>
      </c>
      <c r="D443" s="161" t="s">
        <v>127</v>
      </c>
      <c r="E443" s="162" t="s">
        <v>603</v>
      </c>
      <c r="F443" s="163" t="s">
        <v>604</v>
      </c>
      <c r="G443" s="164" t="s">
        <v>486</v>
      </c>
      <c r="H443" s="165">
        <v>1</v>
      </c>
      <c r="I443" s="166"/>
      <c r="J443" s="167">
        <f>ROUND(I443*H443,2)</f>
        <v>0</v>
      </c>
      <c r="K443" s="163" t="s">
        <v>3</v>
      </c>
      <c r="L443" s="39"/>
      <c r="M443" s="168" t="s">
        <v>3</v>
      </c>
      <c r="N443" s="169" t="s">
        <v>43</v>
      </c>
      <c r="O443" s="72"/>
      <c r="P443" s="170">
        <f>O443*H443</f>
        <v>0</v>
      </c>
      <c r="Q443" s="170">
        <v>0</v>
      </c>
      <c r="R443" s="170">
        <f>Q443*H443</f>
        <v>0</v>
      </c>
      <c r="S443" s="170">
        <v>0</v>
      </c>
      <c r="T443" s="171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172" t="s">
        <v>239</v>
      </c>
      <c r="AT443" s="172" t="s">
        <v>127</v>
      </c>
      <c r="AU443" s="172" t="s">
        <v>82</v>
      </c>
      <c r="AY443" s="19" t="s">
        <v>125</v>
      </c>
      <c r="BE443" s="173">
        <f>IF(N443="základní",J443,0)</f>
        <v>0</v>
      </c>
      <c r="BF443" s="173">
        <f>IF(N443="snížená",J443,0)</f>
        <v>0</v>
      </c>
      <c r="BG443" s="173">
        <f>IF(N443="zákl. přenesená",J443,0)</f>
        <v>0</v>
      </c>
      <c r="BH443" s="173">
        <f>IF(N443="sníž. přenesená",J443,0)</f>
        <v>0</v>
      </c>
      <c r="BI443" s="173">
        <f>IF(N443="nulová",J443,0)</f>
        <v>0</v>
      </c>
      <c r="BJ443" s="19" t="s">
        <v>80</v>
      </c>
      <c r="BK443" s="173">
        <f>ROUND(I443*H443,2)</f>
        <v>0</v>
      </c>
      <c r="BL443" s="19" t="s">
        <v>239</v>
      </c>
      <c r="BM443" s="172" t="s">
        <v>605</v>
      </c>
    </row>
    <row r="444" spans="1:65" s="2" customFormat="1" ht="24.15" customHeight="1">
      <c r="A444" s="38"/>
      <c r="B444" s="160"/>
      <c r="C444" s="161" t="s">
        <v>606</v>
      </c>
      <c r="D444" s="161" t="s">
        <v>127</v>
      </c>
      <c r="E444" s="162" t="s">
        <v>607</v>
      </c>
      <c r="F444" s="163" t="s">
        <v>608</v>
      </c>
      <c r="G444" s="164" t="s">
        <v>193</v>
      </c>
      <c r="H444" s="165">
        <v>0.1</v>
      </c>
      <c r="I444" s="166"/>
      <c r="J444" s="167">
        <f>ROUND(I444*H444,2)</f>
        <v>0</v>
      </c>
      <c r="K444" s="163" t="s">
        <v>131</v>
      </c>
      <c r="L444" s="39"/>
      <c r="M444" s="168" t="s">
        <v>3</v>
      </c>
      <c r="N444" s="169" t="s">
        <v>43</v>
      </c>
      <c r="O444" s="72"/>
      <c r="P444" s="170">
        <f>O444*H444</f>
        <v>0</v>
      </c>
      <c r="Q444" s="170">
        <v>0</v>
      </c>
      <c r="R444" s="170">
        <f>Q444*H444</f>
        <v>0</v>
      </c>
      <c r="S444" s="170">
        <v>0</v>
      </c>
      <c r="T444" s="171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172" t="s">
        <v>239</v>
      </c>
      <c r="AT444" s="172" t="s">
        <v>127</v>
      </c>
      <c r="AU444" s="172" t="s">
        <v>82</v>
      </c>
      <c r="AY444" s="19" t="s">
        <v>125</v>
      </c>
      <c r="BE444" s="173">
        <f>IF(N444="základní",J444,0)</f>
        <v>0</v>
      </c>
      <c r="BF444" s="173">
        <f>IF(N444="snížená",J444,0)</f>
        <v>0</v>
      </c>
      <c r="BG444" s="173">
        <f>IF(N444="zákl. přenesená",J444,0)</f>
        <v>0</v>
      </c>
      <c r="BH444" s="173">
        <f>IF(N444="sníž. přenesená",J444,0)</f>
        <v>0</v>
      </c>
      <c r="BI444" s="173">
        <f>IF(N444="nulová",J444,0)</f>
        <v>0</v>
      </c>
      <c r="BJ444" s="19" t="s">
        <v>80</v>
      </c>
      <c r="BK444" s="173">
        <f>ROUND(I444*H444,2)</f>
        <v>0</v>
      </c>
      <c r="BL444" s="19" t="s">
        <v>239</v>
      </c>
      <c r="BM444" s="172" t="s">
        <v>609</v>
      </c>
    </row>
    <row r="445" spans="1:47" s="2" customFormat="1" ht="12">
      <c r="A445" s="38"/>
      <c r="B445" s="39"/>
      <c r="C445" s="38"/>
      <c r="D445" s="174" t="s">
        <v>134</v>
      </c>
      <c r="E445" s="38"/>
      <c r="F445" s="175" t="s">
        <v>610</v>
      </c>
      <c r="G445" s="38"/>
      <c r="H445" s="38"/>
      <c r="I445" s="176"/>
      <c r="J445" s="38"/>
      <c r="K445" s="38"/>
      <c r="L445" s="39"/>
      <c r="M445" s="177"/>
      <c r="N445" s="178"/>
      <c r="O445" s="72"/>
      <c r="P445" s="72"/>
      <c r="Q445" s="72"/>
      <c r="R445" s="72"/>
      <c r="S445" s="72"/>
      <c r="T445" s="73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9" t="s">
        <v>134</v>
      </c>
      <c r="AU445" s="19" t="s">
        <v>82</v>
      </c>
    </row>
    <row r="446" spans="1:63" s="12" customFormat="1" ht="22.8" customHeight="1">
      <c r="A446" s="12"/>
      <c r="B446" s="147"/>
      <c r="C446" s="12"/>
      <c r="D446" s="148" t="s">
        <v>71</v>
      </c>
      <c r="E446" s="158" t="s">
        <v>611</v>
      </c>
      <c r="F446" s="158" t="s">
        <v>612</v>
      </c>
      <c r="G446" s="12"/>
      <c r="H446" s="12"/>
      <c r="I446" s="150"/>
      <c r="J446" s="159">
        <f>BK446</f>
        <v>0</v>
      </c>
      <c r="K446" s="12"/>
      <c r="L446" s="147"/>
      <c r="M446" s="152"/>
      <c r="N446" s="153"/>
      <c r="O446" s="153"/>
      <c r="P446" s="154">
        <f>SUM(P447:P468)</f>
        <v>0</v>
      </c>
      <c r="Q446" s="153"/>
      <c r="R446" s="154">
        <f>SUM(R447:R468)</f>
        <v>3.4496025999999995</v>
      </c>
      <c r="S446" s="153"/>
      <c r="T446" s="155">
        <f>SUM(T447:T468)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148" t="s">
        <v>82</v>
      </c>
      <c r="AT446" s="156" t="s">
        <v>71</v>
      </c>
      <c r="AU446" s="156" t="s">
        <v>80</v>
      </c>
      <c r="AY446" s="148" t="s">
        <v>125</v>
      </c>
      <c r="BK446" s="157">
        <f>SUM(BK447:BK468)</f>
        <v>0</v>
      </c>
    </row>
    <row r="447" spans="1:65" s="2" customFormat="1" ht="24.15" customHeight="1">
      <c r="A447" s="38"/>
      <c r="B447" s="160"/>
      <c r="C447" s="161" t="s">
        <v>613</v>
      </c>
      <c r="D447" s="161" t="s">
        <v>127</v>
      </c>
      <c r="E447" s="162" t="s">
        <v>614</v>
      </c>
      <c r="F447" s="163" t="s">
        <v>615</v>
      </c>
      <c r="G447" s="164" t="s">
        <v>130</v>
      </c>
      <c r="H447" s="165">
        <v>21</v>
      </c>
      <c r="I447" s="166"/>
      <c r="J447" s="167">
        <f>ROUND(I447*H447,2)</f>
        <v>0</v>
      </c>
      <c r="K447" s="163" t="s">
        <v>3</v>
      </c>
      <c r="L447" s="39"/>
      <c r="M447" s="168" t="s">
        <v>3</v>
      </c>
      <c r="N447" s="169" t="s">
        <v>43</v>
      </c>
      <c r="O447" s="72"/>
      <c r="P447" s="170">
        <f>O447*H447</f>
        <v>0</v>
      </c>
      <c r="Q447" s="170">
        <v>0.03879</v>
      </c>
      <c r="R447" s="170">
        <f>Q447*H447</f>
        <v>0.8145899999999999</v>
      </c>
      <c r="S447" s="170">
        <v>0</v>
      </c>
      <c r="T447" s="171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172" t="s">
        <v>239</v>
      </c>
      <c r="AT447" s="172" t="s">
        <v>127</v>
      </c>
      <c r="AU447" s="172" t="s">
        <v>82</v>
      </c>
      <c r="AY447" s="19" t="s">
        <v>125</v>
      </c>
      <c r="BE447" s="173">
        <f>IF(N447="základní",J447,0)</f>
        <v>0</v>
      </c>
      <c r="BF447" s="173">
        <f>IF(N447="snížená",J447,0)</f>
        <v>0</v>
      </c>
      <c r="BG447" s="173">
        <f>IF(N447="zákl. přenesená",J447,0)</f>
        <v>0</v>
      </c>
      <c r="BH447" s="173">
        <f>IF(N447="sníž. přenesená",J447,0)</f>
        <v>0</v>
      </c>
      <c r="BI447" s="173">
        <f>IF(N447="nulová",J447,0)</f>
        <v>0</v>
      </c>
      <c r="BJ447" s="19" t="s">
        <v>80</v>
      </c>
      <c r="BK447" s="173">
        <f>ROUND(I447*H447,2)</f>
        <v>0</v>
      </c>
      <c r="BL447" s="19" t="s">
        <v>239</v>
      </c>
      <c r="BM447" s="172" t="s">
        <v>616</v>
      </c>
    </row>
    <row r="448" spans="1:51" s="13" customFormat="1" ht="12">
      <c r="A448" s="13"/>
      <c r="B448" s="179"/>
      <c r="C448" s="13"/>
      <c r="D448" s="180" t="s">
        <v>136</v>
      </c>
      <c r="E448" s="181" t="s">
        <v>3</v>
      </c>
      <c r="F448" s="182" t="s">
        <v>279</v>
      </c>
      <c r="G448" s="13"/>
      <c r="H448" s="181" t="s">
        <v>3</v>
      </c>
      <c r="I448" s="183"/>
      <c r="J448" s="13"/>
      <c r="K448" s="13"/>
      <c r="L448" s="179"/>
      <c r="M448" s="184"/>
      <c r="N448" s="185"/>
      <c r="O448" s="185"/>
      <c r="P448" s="185"/>
      <c r="Q448" s="185"/>
      <c r="R448" s="185"/>
      <c r="S448" s="185"/>
      <c r="T448" s="18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181" t="s">
        <v>136</v>
      </c>
      <c r="AU448" s="181" t="s">
        <v>82</v>
      </c>
      <c r="AV448" s="13" t="s">
        <v>80</v>
      </c>
      <c r="AW448" s="13" t="s">
        <v>33</v>
      </c>
      <c r="AX448" s="13" t="s">
        <v>72</v>
      </c>
      <c r="AY448" s="181" t="s">
        <v>125</v>
      </c>
    </row>
    <row r="449" spans="1:51" s="14" customFormat="1" ht="12">
      <c r="A449" s="14"/>
      <c r="B449" s="187"/>
      <c r="C449" s="14"/>
      <c r="D449" s="180" t="s">
        <v>136</v>
      </c>
      <c r="E449" s="188" t="s">
        <v>3</v>
      </c>
      <c r="F449" s="189" t="s">
        <v>8</v>
      </c>
      <c r="G449" s="14"/>
      <c r="H449" s="190">
        <v>21</v>
      </c>
      <c r="I449" s="191"/>
      <c r="J449" s="14"/>
      <c r="K449" s="14"/>
      <c r="L449" s="187"/>
      <c r="M449" s="192"/>
      <c r="N449" s="193"/>
      <c r="O449" s="193"/>
      <c r="P449" s="193"/>
      <c r="Q449" s="193"/>
      <c r="R449" s="193"/>
      <c r="S449" s="193"/>
      <c r="T449" s="19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188" t="s">
        <v>136</v>
      </c>
      <c r="AU449" s="188" t="s">
        <v>82</v>
      </c>
      <c r="AV449" s="14" t="s">
        <v>82</v>
      </c>
      <c r="AW449" s="14" t="s">
        <v>33</v>
      </c>
      <c r="AX449" s="14" t="s">
        <v>80</v>
      </c>
      <c r="AY449" s="188" t="s">
        <v>125</v>
      </c>
    </row>
    <row r="450" spans="1:65" s="2" customFormat="1" ht="16.5" customHeight="1">
      <c r="A450" s="38"/>
      <c r="B450" s="160"/>
      <c r="C450" s="203" t="s">
        <v>617</v>
      </c>
      <c r="D450" s="203" t="s">
        <v>219</v>
      </c>
      <c r="E450" s="204" t="s">
        <v>618</v>
      </c>
      <c r="F450" s="205" t="s">
        <v>619</v>
      </c>
      <c r="G450" s="206" t="s">
        <v>486</v>
      </c>
      <c r="H450" s="207">
        <v>577.5</v>
      </c>
      <c r="I450" s="208"/>
      <c r="J450" s="209">
        <f>ROUND(I450*H450,2)</f>
        <v>0</v>
      </c>
      <c r="K450" s="205" t="s">
        <v>131</v>
      </c>
      <c r="L450" s="210"/>
      <c r="M450" s="211" t="s">
        <v>3</v>
      </c>
      <c r="N450" s="212" t="s">
        <v>43</v>
      </c>
      <c r="O450" s="72"/>
      <c r="P450" s="170">
        <f>O450*H450</f>
        <v>0</v>
      </c>
      <c r="Q450" s="170">
        <v>0.00236</v>
      </c>
      <c r="R450" s="170">
        <f>Q450*H450</f>
        <v>1.3629</v>
      </c>
      <c r="S450" s="170">
        <v>0</v>
      </c>
      <c r="T450" s="171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172" t="s">
        <v>339</v>
      </c>
      <c r="AT450" s="172" t="s">
        <v>219</v>
      </c>
      <c r="AU450" s="172" t="s">
        <v>82</v>
      </c>
      <c r="AY450" s="19" t="s">
        <v>125</v>
      </c>
      <c r="BE450" s="173">
        <f>IF(N450="základní",J450,0)</f>
        <v>0</v>
      </c>
      <c r="BF450" s="173">
        <f>IF(N450="snížená",J450,0)</f>
        <v>0</v>
      </c>
      <c r="BG450" s="173">
        <f>IF(N450="zákl. přenesená",J450,0)</f>
        <v>0</v>
      </c>
      <c r="BH450" s="173">
        <f>IF(N450="sníž. přenesená",J450,0)</f>
        <v>0</v>
      </c>
      <c r="BI450" s="173">
        <f>IF(N450="nulová",J450,0)</f>
        <v>0</v>
      </c>
      <c r="BJ450" s="19" t="s">
        <v>80</v>
      </c>
      <c r="BK450" s="173">
        <f>ROUND(I450*H450,2)</f>
        <v>0</v>
      </c>
      <c r="BL450" s="19" t="s">
        <v>239</v>
      </c>
      <c r="BM450" s="172" t="s">
        <v>620</v>
      </c>
    </row>
    <row r="451" spans="1:51" s="14" customFormat="1" ht="12">
      <c r="A451" s="14"/>
      <c r="B451" s="187"/>
      <c r="C451" s="14"/>
      <c r="D451" s="180" t="s">
        <v>136</v>
      </c>
      <c r="E451" s="14"/>
      <c r="F451" s="189" t="s">
        <v>621</v>
      </c>
      <c r="G451" s="14"/>
      <c r="H451" s="190">
        <v>577.5</v>
      </c>
      <c r="I451" s="191"/>
      <c r="J451" s="14"/>
      <c r="K451" s="14"/>
      <c r="L451" s="187"/>
      <c r="M451" s="192"/>
      <c r="N451" s="193"/>
      <c r="O451" s="193"/>
      <c r="P451" s="193"/>
      <c r="Q451" s="193"/>
      <c r="R451" s="193"/>
      <c r="S451" s="193"/>
      <c r="T451" s="19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188" t="s">
        <v>136</v>
      </c>
      <c r="AU451" s="188" t="s">
        <v>82</v>
      </c>
      <c r="AV451" s="14" t="s">
        <v>82</v>
      </c>
      <c r="AW451" s="14" t="s">
        <v>4</v>
      </c>
      <c r="AX451" s="14" t="s">
        <v>80</v>
      </c>
      <c r="AY451" s="188" t="s">
        <v>125</v>
      </c>
    </row>
    <row r="452" spans="1:65" s="2" customFormat="1" ht="24.15" customHeight="1">
      <c r="A452" s="38"/>
      <c r="B452" s="160"/>
      <c r="C452" s="161" t="s">
        <v>622</v>
      </c>
      <c r="D452" s="161" t="s">
        <v>127</v>
      </c>
      <c r="E452" s="162" t="s">
        <v>623</v>
      </c>
      <c r="F452" s="163" t="s">
        <v>624</v>
      </c>
      <c r="G452" s="164" t="s">
        <v>130</v>
      </c>
      <c r="H452" s="165">
        <v>21</v>
      </c>
      <c r="I452" s="166"/>
      <c r="J452" s="167">
        <f>ROUND(I452*H452,2)</f>
        <v>0</v>
      </c>
      <c r="K452" s="163" t="s">
        <v>131</v>
      </c>
      <c r="L452" s="39"/>
      <c r="M452" s="168" t="s">
        <v>3</v>
      </c>
      <c r="N452" s="169" t="s">
        <v>43</v>
      </c>
      <c r="O452" s="72"/>
      <c r="P452" s="170">
        <f>O452*H452</f>
        <v>0</v>
      </c>
      <c r="Q452" s="170">
        <v>0</v>
      </c>
      <c r="R452" s="170">
        <f>Q452*H452</f>
        <v>0</v>
      </c>
      <c r="S452" s="170">
        <v>0</v>
      </c>
      <c r="T452" s="171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172" t="s">
        <v>239</v>
      </c>
      <c r="AT452" s="172" t="s">
        <v>127</v>
      </c>
      <c r="AU452" s="172" t="s">
        <v>82</v>
      </c>
      <c r="AY452" s="19" t="s">
        <v>125</v>
      </c>
      <c r="BE452" s="173">
        <f>IF(N452="základní",J452,0)</f>
        <v>0</v>
      </c>
      <c r="BF452" s="173">
        <f>IF(N452="snížená",J452,0)</f>
        <v>0</v>
      </c>
      <c r="BG452" s="173">
        <f>IF(N452="zákl. přenesená",J452,0)</f>
        <v>0</v>
      </c>
      <c r="BH452" s="173">
        <f>IF(N452="sníž. přenesená",J452,0)</f>
        <v>0</v>
      </c>
      <c r="BI452" s="173">
        <f>IF(N452="nulová",J452,0)</f>
        <v>0</v>
      </c>
      <c r="BJ452" s="19" t="s">
        <v>80</v>
      </c>
      <c r="BK452" s="173">
        <f>ROUND(I452*H452,2)</f>
        <v>0</v>
      </c>
      <c r="BL452" s="19" t="s">
        <v>239</v>
      </c>
      <c r="BM452" s="172" t="s">
        <v>625</v>
      </c>
    </row>
    <row r="453" spans="1:47" s="2" customFormat="1" ht="12">
      <c r="A453" s="38"/>
      <c r="B453" s="39"/>
      <c r="C453" s="38"/>
      <c r="D453" s="174" t="s">
        <v>134</v>
      </c>
      <c r="E453" s="38"/>
      <c r="F453" s="175" t="s">
        <v>626</v>
      </c>
      <c r="G453" s="38"/>
      <c r="H453" s="38"/>
      <c r="I453" s="176"/>
      <c r="J453" s="38"/>
      <c r="K453" s="38"/>
      <c r="L453" s="39"/>
      <c r="M453" s="177"/>
      <c r="N453" s="178"/>
      <c r="O453" s="72"/>
      <c r="P453" s="72"/>
      <c r="Q453" s="72"/>
      <c r="R453" s="72"/>
      <c r="S453" s="72"/>
      <c r="T453" s="73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9" t="s">
        <v>134</v>
      </c>
      <c r="AU453" s="19" t="s">
        <v>82</v>
      </c>
    </row>
    <row r="454" spans="1:51" s="13" customFormat="1" ht="12">
      <c r="A454" s="13"/>
      <c r="B454" s="179"/>
      <c r="C454" s="13"/>
      <c r="D454" s="180" t="s">
        <v>136</v>
      </c>
      <c r="E454" s="181" t="s">
        <v>3</v>
      </c>
      <c r="F454" s="182" t="s">
        <v>279</v>
      </c>
      <c r="G454" s="13"/>
      <c r="H454" s="181" t="s">
        <v>3</v>
      </c>
      <c r="I454" s="183"/>
      <c r="J454" s="13"/>
      <c r="K454" s="13"/>
      <c r="L454" s="179"/>
      <c r="M454" s="184"/>
      <c r="N454" s="185"/>
      <c r="O454" s="185"/>
      <c r="P454" s="185"/>
      <c r="Q454" s="185"/>
      <c r="R454" s="185"/>
      <c r="S454" s="185"/>
      <c r="T454" s="18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81" t="s">
        <v>136</v>
      </c>
      <c r="AU454" s="181" t="s">
        <v>82</v>
      </c>
      <c r="AV454" s="13" t="s">
        <v>80</v>
      </c>
      <c r="AW454" s="13" t="s">
        <v>33</v>
      </c>
      <c r="AX454" s="13" t="s">
        <v>72</v>
      </c>
      <c r="AY454" s="181" t="s">
        <v>125</v>
      </c>
    </row>
    <row r="455" spans="1:51" s="14" customFormat="1" ht="12">
      <c r="A455" s="14"/>
      <c r="B455" s="187"/>
      <c r="C455" s="14"/>
      <c r="D455" s="180" t="s">
        <v>136</v>
      </c>
      <c r="E455" s="188" t="s">
        <v>3</v>
      </c>
      <c r="F455" s="189" t="s">
        <v>8</v>
      </c>
      <c r="G455" s="14"/>
      <c r="H455" s="190">
        <v>21</v>
      </c>
      <c r="I455" s="191"/>
      <c r="J455" s="14"/>
      <c r="K455" s="14"/>
      <c r="L455" s="187"/>
      <c r="M455" s="192"/>
      <c r="N455" s="193"/>
      <c r="O455" s="193"/>
      <c r="P455" s="193"/>
      <c r="Q455" s="193"/>
      <c r="R455" s="193"/>
      <c r="S455" s="193"/>
      <c r="T455" s="19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188" t="s">
        <v>136</v>
      </c>
      <c r="AU455" s="188" t="s">
        <v>82</v>
      </c>
      <c r="AV455" s="14" t="s">
        <v>82</v>
      </c>
      <c r="AW455" s="14" t="s">
        <v>33</v>
      </c>
      <c r="AX455" s="14" t="s">
        <v>80</v>
      </c>
      <c r="AY455" s="188" t="s">
        <v>125</v>
      </c>
    </row>
    <row r="456" spans="1:65" s="2" customFormat="1" ht="16.5" customHeight="1">
      <c r="A456" s="38"/>
      <c r="B456" s="160"/>
      <c r="C456" s="161" t="s">
        <v>627</v>
      </c>
      <c r="D456" s="161" t="s">
        <v>127</v>
      </c>
      <c r="E456" s="162" t="s">
        <v>628</v>
      </c>
      <c r="F456" s="163" t="s">
        <v>629</v>
      </c>
      <c r="G456" s="164" t="s">
        <v>130</v>
      </c>
      <c r="H456" s="165">
        <v>9.718</v>
      </c>
      <c r="I456" s="166"/>
      <c r="J456" s="167">
        <f>ROUND(I456*H456,2)</f>
        <v>0</v>
      </c>
      <c r="K456" s="163" t="s">
        <v>3</v>
      </c>
      <c r="L456" s="39"/>
      <c r="M456" s="168" t="s">
        <v>3</v>
      </c>
      <c r="N456" s="169" t="s">
        <v>43</v>
      </c>
      <c r="O456" s="72"/>
      <c r="P456" s="170">
        <f>O456*H456</f>
        <v>0</v>
      </c>
      <c r="Q456" s="170">
        <v>0.0378</v>
      </c>
      <c r="R456" s="170">
        <f>Q456*H456</f>
        <v>0.3673404</v>
      </c>
      <c r="S456" s="170">
        <v>0</v>
      </c>
      <c r="T456" s="171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172" t="s">
        <v>239</v>
      </c>
      <c r="AT456" s="172" t="s">
        <v>127</v>
      </c>
      <c r="AU456" s="172" t="s">
        <v>82</v>
      </c>
      <c r="AY456" s="19" t="s">
        <v>125</v>
      </c>
      <c r="BE456" s="173">
        <f>IF(N456="základní",J456,0)</f>
        <v>0</v>
      </c>
      <c r="BF456" s="173">
        <f>IF(N456="snížená",J456,0)</f>
        <v>0</v>
      </c>
      <c r="BG456" s="173">
        <f>IF(N456="zákl. přenesená",J456,0)</f>
        <v>0</v>
      </c>
      <c r="BH456" s="173">
        <f>IF(N456="sníž. přenesená",J456,0)</f>
        <v>0</v>
      </c>
      <c r="BI456" s="173">
        <f>IF(N456="nulová",J456,0)</f>
        <v>0</v>
      </c>
      <c r="BJ456" s="19" t="s">
        <v>80</v>
      </c>
      <c r="BK456" s="173">
        <f>ROUND(I456*H456,2)</f>
        <v>0</v>
      </c>
      <c r="BL456" s="19" t="s">
        <v>239</v>
      </c>
      <c r="BM456" s="172" t="s">
        <v>630</v>
      </c>
    </row>
    <row r="457" spans="1:51" s="13" customFormat="1" ht="12">
      <c r="A457" s="13"/>
      <c r="B457" s="179"/>
      <c r="C457" s="13"/>
      <c r="D457" s="180" t="s">
        <v>136</v>
      </c>
      <c r="E457" s="181" t="s">
        <v>3</v>
      </c>
      <c r="F457" s="182" t="s">
        <v>281</v>
      </c>
      <c r="G457" s="13"/>
      <c r="H457" s="181" t="s">
        <v>3</v>
      </c>
      <c r="I457" s="183"/>
      <c r="J457" s="13"/>
      <c r="K457" s="13"/>
      <c r="L457" s="179"/>
      <c r="M457" s="184"/>
      <c r="N457" s="185"/>
      <c r="O457" s="185"/>
      <c r="P457" s="185"/>
      <c r="Q457" s="185"/>
      <c r="R457" s="185"/>
      <c r="S457" s="185"/>
      <c r="T457" s="18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181" t="s">
        <v>136</v>
      </c>
      <c r="AU457" s="181" t="s">
        <v>82</v>
      </c>
      <c r="AV457" s="13" t="s">
        <v>80</v>
      </c>
      <c r="AW457" s="13" t="s">
        <v>33</v>
      </c>
      <c r="AX457" s="13" t="s">
        <v>72</v>
      </c>
      <c r="AY457" s="181" t="s">
        <v>125</v>
      </c>
    </row>
    <row r="458" spans="1:51" s="13" customFormat="1" ht="12">
      <c r="A458" s="13"/>
      <c r="B458" s="179"/>
      <c r="C458" s="13"/>
      <c r="D458" s="180" t="s">
        <v>136</v>
      </c>
      <c r="E458" s="181" t="s">
        <v>3</v>
      </c>
      <c r="F458" s="182" t="s">
        <v>631</v>
      </c>
      <c r="G458" s="13"/>
      <c r="H458" s="181" t="s">
        <v>3</v>
      </c>
      <c r="I458" s="183"/>
      <c r="J458" s="13"/>
      <c r="K458" s="13"/>
      <c r="L458" s="179"/>
      <c r="M458" s="184"/>
      <c r="N458" s="185"/>
      <c r="O458" s="185"/>
      <c r="P458" s="185"/>
      <c r="Q458" s="185"/>
      <c r="R458" s="185"/>
      <c r="S458" s="185"/>
      <c r="T458" s="18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81" t="s">
        <v>136</v>
      </c>
      <c r="AU458" s="181" t="s">
        <v>82</v>
      </c>
      <c r="AV458" s="13" t="s">
        <v>80</v>
      </c>
      <c r="AW458" s="13" t="s">
        <v>33</v>
      </c>
      <c r="AX458" s="13" t="s">
        <v>72</v>
      </c>
      <c r="AY458" s="181" t="s">
        <v>125</v>
      </c>
    </row>
    <row r="459" spans="1:51" s="14" customFormat="1" ht="12">
      <c r="A459" s="14"/>
      <c r="B459" s="187"/>
      <c r="C459" s="14"/>
      <c r="D459" s="180" t="s">
        <v>136</v>
      </c>
      <c r="E459" s="188" t="s">
        <v>3</v>
      </c>
      <c r="F459" s="189" t="s">
        <v>632</v>
      </c>
      <c r="G459" s="14"/>
      <c r="H459" s="190">
        <v>4.859</v>
      </c>
      <c r="I459" s="191"/>
      <c r="J459" s="14"/>
      <c r="K459" s="14"/>
      <c r="L459" s="187"/>
      <c r="M459" s="192"/>
      <c r="N459" s="193"/>
      <c r="O459" s="193"/>
      <c r="P459" s="193"/>
      <c r="Q459" s="193"/>
      <c r="R459" s="193"/>
      <c r="S459" s="193"/>
      <c r="T459" s="19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188" t="s">
        <v>136</v>
      </c>
      <c r="AU459" s="188" t="s">
        <v>82</v>
      </c>
      <c r="AV459" s="14" t="s">
        <v>82</v>
      </c>
      <c r="AW459" s="14" t="s">
        <v>33</v>
      </c>
      <c r="AX459" s="14" t="s">
        <v>72</v>
      </c>
      <c r="AY459" s="188" t="s">
        <v>125</v>
      </c>
    </row>
    <row r="460" spans="1:51" s="14" customFormat="1" ht="12">
      <c r="A460" s="14"/>
      <c r="B460" s="187"/>
      <c r="C460" s="14"/>
      <c r="D460" s="180" t="s">
        <v>136</v>
      </c>
      <c r="E460" s="188" t="s">
        <v>3</v>
      </c>
      <c r="F460" s="189" t="s">
        <v>632</v>
      </c>
      <c r="G460" s="14"/>
      <c r="H460" s="190">
        <v>4.859</v>
      </c>
      <c r="I460" s="191"/>
      <c r="J460" s="14"/>
      <c r="K460" s="14"/>
      <c r="L460" s="187"/>
      <c r="M460" s="192"/>
      <c r="N460" s="193"/>
      <c r="O460" s="193"/>
      <c r="P460" s="193"/>
      <c r="Q460" s="193"/>
      <c r="R460" s="193"/>
      <c r="S460" s="193"/>
      <c r="T460" s="19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188" t="s">
        <v>136</v>
      </c>
      <c r="AU460" s="188" t="s">
        <v>82</v>
      </c>
      <c r="AV460" s="14" t="s">
        <v>82</v>
      </c>
      <c r="AW460" s="14" t="s">
        <v>33</v>
      </c>
      <c r="AX460" s="14" t="s">
        <v>72</v>
      </c>
      <c r="AY460" s="188" t="s">
        <v>125</v>
      </c>
    </row>
    <row r="461" spans="1:51" s="15" customFormat="1" ht="12">
      <c r="A461" s="15"/>
      <c r="B461" s="195"/>
      <c r="C461" s="15"/>
      <c r="D461" s="180" t="s">
        <v>136</v>
      </c>
      <c r="E461" s="196" t="s">
        <v>3</v>
      </c>
      <c r="F461" s="197" t="s">
        <v>140</v>
      </c>
      <c r="G461" s="15"/>
      <c r="H461" s="198">
        <v>9.718</v>
      </c>
      <c r="I461" s="199"/>
      <c r="J461" s="15"/>
      <c r="K461" s="15"/>
      <c r="L461" s="195"/>
      <c r="M461" s="200"/>
      <c r="N461" s="201"/>
      <c r="O461" s="201"/>
      <c r="P461" s="201"/>
      <c r="Q461" s="201"/>
      <c r="R461" s="201"/>
      <c r="S461" s="201"/>
      <c r="T461" s="202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196" t="s">
        <v>136</v>
      </c>
      <c r="AU461" s="196" t="s">
        <v>82</v>
      </c>
      <c r="AV461" s="15" t="s">
        <v>132</v>
      </c>
      <c r="AW461" s="15" t="s">
        <v>33</v>
      </c>
      <c r="AX461" s="15" t="s">
        <v>80</v>
      </c>
      <c r="AY461" s="196" t="s">
        <v>125</v>
      </c>
    </row>
    <row r="462" spans="1:65" s="2" customFormat="1" ht="16.5" customHeight="1">
      <c r="A462" s="38"/>
      <c r="B462" s="160"/>
      <c r="C462" s="203" t="s">
        <v>633</v>
      </c>
      <c r="D462" s="203" t="s">
        <v>219</v>
      </c>
      <c r="E462" s="204" t="s">
        <v>634</v>
      </c>
      <c r="F462" s="205" t="s">
        <v>635</v>
      </c>
      <c r="G462" s="206" t="s">
        <v>130</v>
      </c>
      <c r="H462" s="207">
        <v>10.69</v>
      </c>
      <c r="I462" s="208"/>
      <c r="J462" s="209">
        <f>ROUND(I462*H462,2)</f>
        <v>0</v>
      </c>
      <c r="K462" s="205" t="s">
        <v>131</v>
      </c>
      <c r="L462" s="210"/>
      <c r="M462" s="211" t="s">
        <v>3</v>
      </c>
      <c r="N462" s="212" t="s">
        <v>43</v>
      </c>
      <c r="O462" s="72"/>
      <c r="P462" s="170">
        <f>O462*H462</f>
        <v>0</v>
      </c>
      <c r="Q462" s="170">
        <v>0.08438</v>
      </c>
      <c r="R462" s="170">
        <f>Q462*H462</f>
        <v>0.9020221999999999</v>
      </c>
      <c r="S462" s="170">
        <v>0</v>
      </c>
      <c r="T462" s="171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172" t="s">
        <v>339</v>
      </c>
      <c r="AT462" s="172" t="s">
        <v>219</v>
      </c>
      <c r="AU462" s="172" t="s">
        <v>82</v>
      </c>
      <c r="AY462" s="19" t="s">
        <v>125</v>
      </c>
      <c r="BE462" s="173">
        <f>IF(N462="základní",J462,0)</f>
        <v>0</v>
      </c>
      <c r="BF462" s="173">
        <f>IF(N462="snížená",J462,0)</f>
        <v>0</v>
      </c>
      <c r="BG462" s="173">
        <f>IF(N462="zákl. přenesená",J462,0)</f>
        <v>0</v>
      </c>
      <c r="BH462" s="173">
        <f>IF(N462="sníž. přenesená",J462,0)</f>
        <v>0</v>
      </c>
      <c r="BI462" s="173">
        <f>IF(N462="nulová",J462,0)</f>
        <v>0</v>
      </c>
      <c r="BJ462" s="19" t="s">
        <v>80</v>
      </c>
      <c r="BK462" s="173">
        <f>ROUND(I462*H462,2)</f>
        <v>0</v>
      </c>
      <c r="BL462" s="19" t="s">
        <v>239</v>
      </c>
      <c r="BM462" s="172" t="s">
        <v>636</v>
      </c>
    </row>
    <row r="463" spans="1:51" s="14" customFormat="1" ht="12">
      <c r="A463" s="14"/>
      <c r="B463" s="187"/>
      <c r="C463" s="14"/>
      <c r="D463" s="180" t="s">
        <v>136</v>
      </c>
      <c r="E463" s="14"/>
      <c r="F463" s="189" t="s">
        <v>637</v>
      </c>
      <c r="G463" s="14"/>
      <c r="H463" s="190">
        <v>10.69</v>
      </c>
      <c r="I463" s="191"/>
      <c r="J463" s="14"/>
      <c r="K463" s="14"/>
      <c r="L463" s="187"/>
      <c r="M463" s="192"/>
      <c r="N463" s="193"/>
      <c r="O463" s="193"/>
      <c r="P463" s="193"/>
      <c r="Q463" s="193"/>
      <c r="R463" s="193"/>
      <c r="S463" s="193"/>
      <c r="T463" s="19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188" t="s">
        <v>136</v>
      </c>
      <c r="AU463" s="188" t="s">
        <v>82</v>
      </c>
      <c r="AV463" s="14" t="s">
        <v>82</v>
      </c>
      <c r="AW463" s="14" t="s">
        <v>4</v>
      </c>
      <c r="AX463" s="14" t="s">
        <v>80</v>
      </c>
      <c r="AY463" s="188" t="s">
        <v>125</v>
      </c>
    </row>
    <row r="464" spans="1:65" s="2" customFormat="1" ht="16.5" customHeight="1">
      <c r="A464" s="38"/>
      <c r="B464" s="160"/>
      <c r="C464" s="161" t="s">
        <v>638</v>
      </c>
      <c r="D464" s="161" t="s">
        <v>127</v>
      </c>
      <c r="E464" s="162" t="s">
        <v>639</v>
      </c>
      <c r="F464" s="163" t="s">
        <v>640</v>
      </c>
      <c r="G464" s="164" t="s">
        <v>486</v>
      </c>
      <c r="H464" s="165">
        <v>5</v>
      </c>
      <c r="I464" s="166"/>
      <c r="J464" s="167">
        <f>ROUND(I464*H464,2)</f>
        <v>0</v>
      </c>
      <c r="K464" s="163" t="s">
        <v>131</v>
      </c>
      <c r="L464" s="39"/>
      <c r="M464" s="168" t="s">
        <v>3</v>
      </c>
      <c r="N464" s="169" t="s">
        <v>43</v>
      </c>
      <c r="O464" s="72"/>
      <c r="P464" s="170">
        <f>O464*H464</f>
        <v>0</v>
      </c>
      <c r="Q464" s="170">
        <v>0</v>
      </c>
      <c r="R464" s="170">
        <f>Q464*H464</f>
        <v>0</v>
      </c>
      <c r="S464" s="170">
        <v>0</v>
      </c>
      <c r="T464" s="171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172" t="s">
        <v>239</v>
      </c>
      <c r="AT464" s="172" t="s">
        <v>127</v>
      </c>
      <c r="AU464" s="172" t="s">
        <v>82</v>
      </c>
      <c r="AY464" s="19" t="s">
        <v>125</v>
      </c>
      <c r="BE464" s="173">
        <f>IF(N464="základní",J464,0)</f>
        <v>0</v>
      </c>
      <c r="BF464" s="173">
        <f>IF(N464="snížená",J464,0)</f>
        <v>0</v>
      </c>
      <c r="BG464" s="173">
        <f>IF(N464="zákl. přenesená",J464,0)</f>
        <v>0</v>
      </c>
      <c r="BH464" s="173">
        <f>IF(N464="sníž. přenesená",J464,0)</f>
        <v>0</v>
      </c>
      <c r="BI464" s="173">
        <f>IF(N464="nulová",J464,0)</f>
        <v>0</v>
      </c>
      <c r="BJ464" s="19" t="s">
        <v>80</v>
      </c>
      <c r="BK464" s="173">
        <f>ROUND(I464*H464,2)</f>
        <v>0</v>
      </c>
      <c r="BL464" s="19" t="s">
        <v>239</v>
      </c>
      <c r="BM464" s="172" t="s">
        <v>641</v>
      </c>
    </row>
    <row r="465" spans="1:47" s="2" customFormat="1" ht="12">
      <c r="A465" s="38"/>
      <c r="B465" s="39"/>
      <c r="C465" s="38"/>
      <c r="D465" s="174" t="s">
        <v>134</v>
      </c>
      <c r="E465" s="38"/>
      <c r="F465" s="175" t="s">
        <v>642</v>
      </c>
      <c r="G465" s="38"/>
      <c r="H465" s="38"/>
      <c r="I465" s="176"/>
      <c r="J465" s="38"/>
      <c r="K465" s="38"/>
      <c r="L465" s="39"/>
      <c r="M465" s="177"/>
      <c r="N465" s="178"/>
      <c r="O465" s="72"/>
      <c r="P465" s="72"/>
      <c r="Q465" s="72"/>
      <c r="R465" s="72"/>
      <c r="S465" s="72"/>
      <c r="T465" s="73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9" t="s">
        <v>134</v>
      </c>
      <c r="AU465" s="19" t="s">
        <v>82</v>
      </c>
    </row>
    <row r="466" spans="1:65" s="2" customFormat="1" ht="24.15" customHeight="1">
      <c r="A466" s="38"/>
      <c r="B466" s="160"/>
      <c r="C466" s="203" t="s">
        <v>643</v>
      </c>
      <c r="D466" s="203" t="s">
        <v>219</v>
      </c>
      <c r="E466" s="204" t="s">
        <v>644</v>
      </c>
      <c r="F466" s="205" t="s">
        <v>645</v>
      </c>
      <c r="G466" s="206" t="s">
        <v>486</v>
      </c>
      <c r="H466" s="207">
        <v>5</v>
      </c>
      <c r="I466" s="208"/>
      <c r="J466" s="209">
        <f>ROUND(I466*H466,2)</f>
        <v>0</v>
      </c>
      <c r="K466" s="205" t="s">
        <v>3</v>
      </c>
      <c r="L466" s="210"/>
      <c r="M466" s="211" t="s">
        <v>3</v>
      </c>
      <c r="N466" s="212" t="s">
        <v>43</v>
      </c>
      <c r="O466" s="72"/>
      <c r="P466" s="170">
        <f>O466*H466</f>
        <v>0</v>
      </c>
      <c r="Q466" s="170">
        <v>0.00055</v>
      </c>
      <c r="R466" s="170">
        <f>Q466*H466</f>
        <v>0.0027500000000000003</v>
      </c>
      <c r="S466" s="170">
        <v>0</v>
      </c>
      <c r="T466" s="171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172" t="s">
        <v>339</v>
      </c>
      <c r="AT466" s="172" t="s">
        <v>219</v>
      </c>
      <c r="AU466" s="172" t="s">
        <v>82</v>
      </c>
      <c r="AY466" s="19" t="s">
        <v>125</v>
      </c>
      <c r="BE466" s="173">
        <f>IF(N466="základní",J466,0)</f>
        <v>0</v>
      </c>
      <c r="BF466" s="173">
        <f>IF(N466="snížená",J466,0)</f>
        <v>0</v>
      </c>
      <c r="BG466" s="173">
        <f>IF(N466="zákl. přenesená",J466,0)</f>
        <v>0</v>
      </c>
      <c r="BH466" s="173">
        <f>IF(N466="sníž. přenesená",J466,0)</f>
        <v>0</v>
      </c>
      <c r="BI466" s="173">
        <f>IF(N466="nulová",J466,0)</f>
        <v>0</v>
      </c>
      <c r="BJ466" s="19" t="s">
        <v>80</v>
      </c>
      <c r="BK466" s="173">
        <f>ROUND(I466*H466,2)</f>
        <v>0</v>
      </c>
      <c r="BL466" s="19" t="s">
        <v>239</v>
      </c>
      <c r="BM466" s="172" t="s">
        <v>646</v>
      </c>
    </row>
    <row r="467" spans="1:65" s="2" customFormat="1" ht="24.15" customHeight="1">
      <c r="A467" s="38"/>
      <c r="B467" s="160"/>
      <c r="C467" s="161" t="s">
        <v>647</v>
      </c>
      <c r="D467" s="161" t="s">
        <v>127</v>
      </c>
      <c r="E467" s="162" t="s">
        <v>648</v>
      </c>
      <c r="F467" s="163" t="s">
        <v>649</v>
      </c>
      <c r="G467" s="164" t="s">
        <v>193</v>
      </c>
      <c r="H467" s="165">
        <v>3.45</v>
      </c>
      <c r="I467" s="166"/>
      <c r="J467" s="167">
        <f>ROUND(I467*H467,2)</f>
        <v>0</v>
      </c>
      <c r="K467" s="163" t="s">
        <v>131</v>
      </c>
      <c r="L467" s="39"/>
      <c r="M467" s="168" t="s">
        <v>3</v>
      </c>
      <c r="N467" s="169" t="s">
        <v>43</v>
      </c>
      <c r="O467" s="72"/>
      <c r="P467" s="170">
        <f>O467*H467</f>
        <v>0</v>
      </c>
      <c r="Q467" s="170">
        <v>0</v>
      </c>
      <c r="R467" s="170">
        <f>Q467*H467</f>
        <v>0</v>
      </c>
      <c r="S467" s="170">
        <v>0</v>
      </c>
      <c r="T467" s="171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172" t="s">
        <v>239</v>
      </c>
      <c r="AT467" s="172" t="s">
        <v>127</v>
      </c>
      <c r="AU467" s="172" t="s">
        <v>82</v>
      </c>
      <c r="AY467" s="19" t="s">
        <v>125</v>
      </c>
      <c r="BE467" s="173">
        <f>IF(N467="základní",J467,0)</f>
        <v>0</v>
      </c>
      <c r="BF467" s="173">
        <f>IF(N467="snížená",J467,0)</f>
        <v>0</v>
      </c>
      <c r="BG467" s="173">
        <f>IF(N467="zákl. přenesená",J467,0)</f>
        <v>0</v>
      </c>
      <c r="BH467" s="173">
        <f>IF(N467="sníž. přenesená",J467,0)</f>
        <v>0</v>
      </c>
      <c r="BI467" s="173">
        <f>IF(N467="nulová",J467,0)</f>
        <v>0</v>
      </c>
      <c r="BJ467" s="19" t="s">
        <v>80</v>
      </c>
      <c r="BK467" s="173">
        <f>ROUND(I467*H467,2)</f>
        <v>0</v>
      </c>
      <c r="BL467" s="19" t="s">
        <v>239</v>
      </c>
      <c r="BM467" s="172" t="s">
        <v>650</v>
      </c>
    </row>
    <row r="468" spans="1:47" s="2" customFormat="1" ht="12">
      <c r="A468" s="38"/>
      <c r="B468" s="39"/>
      <c r="C468" s="38"/>
      <c r="D468" s="174" t="s">
        <v>134</v>
      </c>
      <c r="E468" s="38"/>
      <c r="F468" s="175" t="s">
        <v>651</v>
      </c>
      <c r="G468" s="38"/>
      <c r="H468" s="38"/>
      <c r="I468" s="176"/>
      <c r="J468" s="38"/>
      <c r="K468" s="38"/>
      <c r="L468" s="39"/>
      <c r="M468" s="177"/>
      <c r="N468" s="178"/>
      <c r="O468" s="72"/>
      <c r="P468" s="72"/>
      <c r="Q468" s="72"/>
      <c r="R468" s="72"/>
      <c r="S468" s="72"/>
      <c r="T468" s="73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9" t="s">
        <v>134</v>
      </c>
      <c r="AU468" s="19" t="s">
        <v>82</v>
      </c>
    </row>
    <row r="469" spans="1:63" s="12" customFormat="1" ht="22.8" customHeight="1">
      <c r="A469" s="12"/>
      <c r="B469" s="147"/>
      <c r="C469" s="12"/>
      <c r="D469" s="148" t="s">
        <v>71</v>
      </c>
      <c r="E469" s="158" t="s">
        <v>652</v>
      </c>
      <c r="F469" s="158" t="s">
        <v>653</v>
      </c>
      <c r="G469" s="12"/>
      <c r="H469" s="12"/>
      <c r="I469" s="150"/>
      <c r="J469" s="159">
        <f>BK469</f>
        <v>0</v>
      </c>
      <c r="K469" s="12"/>
      <c r="L469" s="147"/>
      <c r="M469" s="152"/>
      <c r="N469" s="153"/>
      <c r="O469" s="153"/>
      <c r="P469" s="154">
        <f>P470+SUM(P471:P512)</f>
        <v>0</v>
      </c>
      <c r="Q469" s="153"/>
      <c r="R469" s="154">
        <f>R470+SUM(R471:R512)</f>
        <v>0.108322</v>
      </c>
      <c r="S469" s="153"/>
      <c r="T469" s="155">
        <f>T470+SUM(T471:T512)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148" t="s">
        <v>82</v>
      </c>
      <c r="AT469" s="156" t="s">
        <v>71</v>
      </c>
      <c r="AU469" s="156" t="s">
        <v>80</v>
      </c>
      <c r="AY469" s="148" t="s">
        <v>125</v>
      </c>
      <c r="BK469" s="157">
        <f>BK470+SUM(BK471:BK512)</f>
        <v>0</v>
      </c>
    </row>
    <row r="470" spans="1:65" s="2" customFormat="1" ht="21.75" customHeight="1">
      <c r="A470" s="38"/>
      <c r="B470" s="160"/>
      <c r="C470" s="161" t="s">
        <v>654</v>
      </c>
      <c r="D470" s="161" t="s">
        <v>127</v>
      </c>
      <c r="E470" s="162" t="s">
        <v>655</v>
      </c>
      <c r="F470" s="163" t="s">
        <v>656</v>
      </c>
      <c r="G470" s="164" t="s">
        <v>130</v>
      </c>
      <c r="H470" s="165">
        <v>8.6</v>
      </c>
      <c r="I470" s="166"/>
      <c r="J470" s="167">
        <f>ROUND(I470*H470,2)</f>
        <v>0</v>
      </c>
      <c r="K470" s="163" t="s">
        <v>131</v>
      </c>
      <c r="L470" s="39"/>
      <c r="M470" s="168" t="s">
        <v>3</v>
      </c>
      <c r="N470" s="169" t="s">
        <v>43</v>
      </c>
      <c r="O470" s="72"/>
      <c r="P470" s="170">
        <f>O470*H470</f>
        <v>0</v>
      </c>
      <c r="Q470" s="170">
        <v>7E-05</v>
      </c>
      <c r="R470" s="170">
        <f>Q470*H470</f>
        <v>0.0006019999999999999</v>
      </c>
      <c r="S470" s="170">
        <v>0</v>
      </c>
      <c r="T470" s="171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172" t="s">
        <v>239</v>
      </c>
      <c r="AT470" s="172" t="s">
        <v>127</v>
      </c>
      <c r="AU470" s="172" t="s">
        <v>82</v>
      </c>
      <c r="AY470" s="19" t="s">
        <v>125</v>
      </c>
      <c r="BE470" s="173">
        <f>IF(N470="základní",J470,0)</f>
        <v>0</v>
      </c>
      <c r="BF470" s="173">
        <f>IF(N470="snížená",J470,0)</f>
        <v>0</v>
      </c>
      <c r="BG470" s="173">
        <f>IF(N470="zákl. přenesená",J470,0)</f>
        <v>0</v>
      </c>
      <c r="BH470" s="173">
        <f>IF(N470="sníž. přenesená",J470,0)</f>
        <v>0</v>
      </c>
      <c r="BI470" s="173">
        <f>IF(N470="nulová",J470,0)</f>
        <v>0</v>
      </c>
      <c r="BJ470" s="19" t="s">
        <v>80</v>
      </c>
      <c r="BK470" s="173">
        <f>ROUND(I470*H470,2)</f>
        <v>0</v>
      </c>
      <c r="BL470" s="19" t="s">
        <v>239</v>
      </c>
      <c r="BM470" s="172" t="s">
        <v>657</v>
      </c>
    </row>
    <row r="471" spans="1:47" s="2" customFormat="1" ht="12">
      <c r="A471" s="38"/>
      <c r="B471" s="39"/>
      <c r="C471" s="38"/>
      <c r="D471" s="174" t="s">
        <v>134</v>
      </c>
      <c r="E471" s="38"/>
      <c r="F471" s="175" t="s">
        <v>658</v>
      </c>
      <c r="G471" s="38"/>
      <c r="H471" s="38"/>
      <c r="I471" s="176"/>
      <c r="J471" s="38"/>
      <c r="K471" s="38"/>
      <c r="L471" s="39"/>
      <c r="M471" s="177"/>
      <c r="N471" s="178"/>
      <c r="O471" s="72"/>
      <c r="P471" s="72"/>
      <c r="Q471" s="72"/>
      <c r="R471" s="72"/>
      <c r="S471" s="72"/>
      <c r="T471" s="73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9" t="s">
        <v>134</v>
      </c>
      <c r="AU471" s="19" t="s">
        <v>82</v>
      </c>
    </row>
    <row r="472" spans="1:51" s="13" customFormat="1" ht="12">
      <c r="A472" s="13"/>
      <c r="B472" s="179"/>
      <c r="C472" s="13"/>
      <c r="D472" s="180" t="s">
        <v>136</v>
      </c>
      <c r="E472" s="181" t="s">
        <v>3</v>
      </c>
      <c r="F472" s="182" t="s">
        <v>659</v>
      </c>
      <c r="G472" s="13"/>
      <c r="H472" s="181" t="s">
        <v>3</v>
      </c>
      <c r="I472" s="183"/>
      <c r="J472" s="13"/>
      <c r="K472" s="13"/>
      <c r="L472" s="179"/>
      <c r="M472" s="184"/>
      <c r="N472" s="185"/>
      <c r="O472" s="185"/>
      <c r="P472" s="185"/>
      <c r="Q472" s="185"/>
      <c r="R472" s="185"/>
      <c r="S472" s="185"/>
      <c r="T472" s="18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81" t="s">
        <v>136</v>
      </c>
      <c r="AU472" s="181" t="s">
        <v>82</v>
      </c>
      <c r="AV472" s="13" t="s">
        <v>80</v>
      </c>
      <c r="AW472" s="13" t="s">
        <v>33</v>
      </c>
      <c r="AX472" s="13" t="s">
        <v>72</v>
      </c>
      <c r="AY472" s="181" t="s">
        <v>125</v>
      </c>
    </row>
    <row r="473" spans="1:51" s="14" customFormat="1" ht="12">
      <c r="A473" s="14"/>
      <c r="B473" s="187"/>
      <c r="C473" s="14"/>
      <c r="D473" s="180" t="s">
        <v>136</v>
      </c>
      <c r="E473" s="188" t="s">
        <v>3</v>
      </c>
      <c r="F473" s="189" t="s">
        <v>660</v>
      </c>
      <c r="G473" s="14"/>
      <c r="H473" s="190">
        <v>8.6</v>
      </c>
      <c r="I473" s="191"/>
      <c r="J473" s="14"/>
      <c r="K473" s="14"/>
      <c r="L473" s="187"/>
      <c r="M473" s="192"/>
      <c r="N473" s="193"/>
      <c r="O473" s="193"/>
      <c r="P473" s="193"/>
      <c r="Q473" s="193"/>
      <c r="R473" s="193"/>
      <c r="S473" s="193"/>
      <c r="T473" s="19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188" t="s">
        <v>136</v>
      </c>
      <c r="AU473" s="188" t="s">
        <v>82</v>
      </c>
      <c r="AV473" s="14" t="s">
        <v>82</v>
      </c>
      <c r="AW473" s="14" t="s">
        <v>33</v>
      </c>
      <c r="AX473" s="14" t="s">
        <v>80</v>
      </c>
      <c r="AY473" s="188" t="s">
        <v>125</v>
      </c>
    </row>
    <row r="474" spans="1:65" s="2" customFormat="1" ht="21.75" customHeight="1">
      <c r="A474" s="38"/>
      <c r="B474" s="160"/>
      <c r="C474" s="161" t="s">
        <v>661</v>
      </c>
      <c r="D474" s="161" t="s">
        <v>127</v>
      </c>
      <c r="E474" s="162" t="s">
        <v>662</v>
      </c>
      <c r="F474" s="163" t="s">
        <v>663</v>
      </c>
      <c r="G474" s="164" t="s">
        <v>130</v>
      </c>
      <c r="H474" s="165">
        <v>8.6</v>
      </c>
      <c r="I474" s="166"/>
      <c r="J474" s="167">
        <f>ROUND(I474*H474,2)</f>
        <v>0</v>
      </c>
      <c r="K474" s="163" t="s">
        <v>131</v>
      </c>
      <c r="L474" s="39"/>
      <c r="M474" s="168" t="s">
        <v>3</v>
      </c>
      <c r="N474" s="169" t="s">
        <v>43</v>
      </c>
      <c r="O474" s="72"/>
      <c r="P474" s="170">
        <f>O474*H474</f>
        <v>0</v>
      </c>
      <c r="Q474" s="170">
        <v>7E-05</v>
      </c>
      <c r="R474" s="170">
        <f>Q474*H474</f>
        <v>0.0006019999999999999</v>
      </c>
      <c r="S474" s="170">
        <v>0</v>
      </c>
      <c r="T474" s="171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172" t="s">
        <v>239</v>
      </c>
      <c r="AT474" s="172" t="s">
        <v>127</v>
      </c>
      <c r="AU474" s="172" t="s">
        <v>82</v>
      </c>
      <c r="AY474" s="19" t="s">
        <v>125</v>
      </c>
      <c r="BE474" s="173">
        <f>IF(N474="základní",J474,0)</f>
        <v>0</v>
      </c>
      <c r="BF474" s="173">
        <f>IF(N474="snížená",J474,0)</f>
        <v>0</v>
      </c>
      <c r="BG474" s="173">
        <f>IF(N474="zákl. přenesená",J474,0)</f>
        <v>0</v>
      </c>
      <c r="BH474" s="173">
        <f>IF(N474="sníž. přenesená",J474,0)</f>
        <v>0</v>
      </c>
      <c r="BI474" s="173">
        <f>IF(N474="nulová",J474,0)</f>
        <v>0</v>
      </c>
      <c r="BJ474" s="19" t="s">
        <v>80</v>
      </c>
      <c r="BK474" s="173">
        <f>ROUND(I474*H474,2)</f>
        <v>0</v>
      </c>
      <c r="BL474" s="19" t="s">
        <v>239</v>
      </c>
      <c r="BM474" s="172" t="s">
        <v>664</v>
      </c>
    </row>
    <row r="475" spans="1:47" s="2" customFormat="1" ht="12">
      <c r="A475" s="38"/>
      <c r="B475" s="39"/>
      <c r="C475" s="38"/>
      <c r="D475" s="174" t="s">
        <v>134</v>
      </c>
      <c r="E475" s="38"/>
      <c r="F475" s="175" t="s">
        <v>665</v>
      </c>
      <c r="G475" s="38"/>
      <c r="H475" s="38"/>
      <c r="I475" s="176"/>
      <c r="J475" s="38"/>
      <c r="K475" s="38"/>
      <c r="L475" s="39"/>
      <c r="M475" s="177"/>
      <c r="N475" s="178"/>
      <c r="O475" s="72"/>
      <c r="P475" s="72"/>
      <c r="Q475" s="72"/>
      <c r="R475" s="72"/>
      <c r="S475" s="72"/>
      <c r="T475" s="73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9" t="s">
        <v>134</v>
      </c>
      <c r="AU475" s="19" t="s">
        <v>82</v>
      </c>
    </row>
    <row r="476" spans="1:51" s="13" customFormat="1" ht="12">
      <c r="A476" s="13"/>
      <c r="B476" s="179"/>
      <c r="C476" s="13"/>
      <c r="D476" s="180" t="s">
        <v>136</v>
      </c>
      <c r="E476" s="181" t="s">
        <v>3</v>
      </c>
      <c r="F476" s="182" t="s">
        <v>666</v>
      </c>
      <c r="G476" s="13"/>
      <c r="H476" s="181" t="s">
        <v>3</v>
      </c>
      <c r="I476" s="183"/>
      <c r="J476" s="13"/>
      <c r="K476" s="13"/>
      <c r="L476" s="179"/>
      <c r="M476" s="184"/>
      <c r="N476" s="185"/>
      <c r="O476" s="185"/>
      <c r="P476" s="185"/>
      <c r="Q476" s="185"/>
      <c r="R476" s="185"/>
      <c r="S476" s="185"/>
      <c r="T476" s="18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181" t="s">
        <v>136</v>
      </c>
      <c r="AU476" s="181" t="s">
        <v>82</v>
      </c>
      <c r="AV476" s="13" t="s">
        <v>80</v>
      </c>
      <c r="AW476" s="13" t="s">
        <v>33</v>
      </c>
      <c r="AX476" s="13" t="s">
        <v>72</v>
      </c>
      <c r="AY476" s="181" t="s">
        <v>125</v>
      </c>
    </row>
    <row r="477" spans="1:51" s="14" customFormat="1" ht="12">
      <c r="A477" s="14"/>
      <c r="B477" s="187"/>
      <c r="C477" s="14"/>
      <c r="D477" s="180" t="s">
        <v>136</v>
      </c>
      <c r="E477" s="188" t="s">
        <v>3</v>
      </c>
      <c r="F477" s="189" t="s">
        <v>660</v>
      </c>
      <c r="G477" s="14"/>
      <c r="H477" s="190">
        <v>8.6</v>
      </c>
      <c r="I477" s="191"/>
      <c r="J477" s="14"/>
      <c r="K477" s="14"/>
      <c r="L477" s="187"/>
      <c r="M477" s="192"/>
      <c r="N477" s="193"/>
      <c r="O477" s="193"/>
      <c r="P477" s="193"/>
      <c r="Q477" s="193"/>
      <c r="R477" s="193"/>
      <c r="S477" s="193"/>
      <c r="T477" s="19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188" t="s">
        <v>136</v>
      </c>
      <c r="AU477" s="188" t="s">
        <v>82</v>
      </c>
      <c r="AV477" s="14" t="s">
        <v>82</v>
      </c>
      <c r="AW477" s="14" t="s">
        <v>33</v>
      </c>
      <c r="AX477" s="14" t="s">
        <v>80</v>
      </c>
      <c r="AY477" s="188" t="s">
        <v>125</v>
      </c>
    </row>
    <row r="478" spans="1:65" s="2" customFormat="1" ht="16.5" customHeight="1">
      <c r="A478" s="38"/>
      <c r="B478" s="160"/>
      <c r="C478" s="161" t="s">
        <v>667</v>
      </c>
      <c r="D478" s="161" t="s">
        <v>127</v>
      </c>
      <c r="E478" s="162" t="s">
        <v>668</v>
      </c>
      <c r="F478" s="163" t="s">
        <v>669</v>
      </c>
      <c r="G478" s="164" t="s">
        <v>130</v>
      </c>
      <c r="H478" s="165">
        <v>8.6</v>
      </c>
      <c r="I478" s="166"/>
      <c r="J478" s="167">
        <f>ROUND(I478*H478,2)</f>
        <v>0</v>
      </c>
      <c r="K478" s="163" t="s">
        <v>131</v>
      </c>
      <c r="L478" s="39"/>
      <c r="M478" s="168" t="s">
        <v>3</v>
      </c>
      <c r="N478" s="169" t="s">
        <v>43</v>
      </c>
      <c r="O478" s="72"/>
      <c r="P478" s="170">
        <f>O478*H478</f>
        <v>0</v>
      </c>
      <c r="Q478" s="170">
        <v>2E-05</v>
      </c>
      <c r="R478" s="170">
        <f>Q478*H478</f>
        <v>0.000172</v>
      </c>
      <c r="S478" s="170">
        <v>0</v>
      </c>
      <c r="T478" s="171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172" t="s">
        <v>239</v>
      </c>
      <c r="AT478" s="172" t="s">
        <v>127</v>
      </c>
      <c r="AU478" s="172" t="s">
        <v>82</v>
      </c>
      <c r="AY478" s="19" t="s">
        <v>125</v>
      </c>
      <c r="BE478" s="173">
        <f>IF(N478="základní",J478,0)</f>
        <v>0</v>
      </c>
      <c r="BF478" s="173">
        <f>IF(N478="snížená",J478,0)</f>
        <v>0</v>
      </c>
      <c r="BG478" s="173">
        <f>IF(N478="zákl. přenesená",J478,0)</f>
        <v>0</v>
      </c>
      <c r="BH478" s="173">
        <f>IF(N478="sníž. přenesená",J478,0)</f>
        <v>0</v>
      </c>
      <c r="BI478" s="173">
        <f>IF(N478="nulová",J478,0)</f>
        <v>0</v>
      </c>
      <c r="BJ478" s="19" t="s">
        <v>80</v>
      </c>
      <c r="BK478" s="173">
        <f>ROUND(I478*H478,2)</f>
        <v>0</v>
      </c>
      <c r="BL478" s="19" t="s">
        <v>239</v>
      </c>
      <c r="BM478" s="172" t="s">
        <v>670</v>
      </c>
    </row>
    <row r="479" spans="1:47" s="2" customFormat="1" ht="12">
      <c r="A479" s="38"/>
      <c r="B479" s="39"/>
      <c r="C479" s="38"/>
      <c r="D479" s="174" t="s">
        <v>134</v>
      </c>
      <c r="E479" s="38"/>
      <c r="F479" s="175" t="s">
        <v>671</v>
      </c>
      <c r="G479" s="38"/>
      <c r="H479" s="38"/>
      <c r="I479" s="176"/>
      <c r="J479" s="38"/>
      <c r="K479" s="38"/>
      <c r="L479" s="39"/>
      <c r="M479" s="177"/>
      <c r="N479" s="178"/>
      <c r="O479" s="72"/>
      <c r="P479" s="72"/>
      <c r="Q479" s="72"/>
      <c r="R479" s="72"/>
      <c r="S479" s="72"/>
      <c r="T479" s="73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9" t="s">
        <v>134</v>
      </c>
      <c r="AU479" s="19" t="s">
        <v>82</v>
      </c>
    </row>
    <row r="480" spans="1:51" s="13" customFormat="1" ht="12">
      <c r="A480" s="13"/>
      <c r="B480" s="179"/>
      <c r="C480" s="13"/>
      <c r="D480" s="180" t="s">
        <v>136</v>
      </c>
      <c r="E480" s="181" t="s">
        <v>3</v>
      </c>
      <c r="F480" s="182" t="s">
        <v>666</v>
      </c>
      <c r="G480" s="13"/>
      <c r="H480" s="181" t="s">
        <v>3</v>
      </c>
      <c r="I480" s="183"/>
      <c r="J480" s="13"/>
      <c r="K480" s="13"/>
      <c r="L480" s="179"/>
      <c r="M480" s="184"/>
      <c r="N480" s="185"/>
      <c r="O480" s="185"/>
      <c r="P480" s="185"/>
      <c r="Q480" s="185"/>
      <c r="R480" s="185"/>
      <c r="S480" s="185"/>
      <c r="T480" s="18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181" t="s">
        <v>136</v>
      </c>
      <c r="AU480" s="181" t="s">
        <v>82</v>
      </c>
      <c r="AV480" s="13" t="s">
        <v>80</v>
      </c>
      <c r="AW480" s="13" t="s">
        <v>33</v>
      </c>
      <c r="AX480" s="13" t="s">
        <v>72</v>
      </c>
      <c r="AY480" s="181" t="s">
        <v>125</v>
      </c>
    </row>
    <row r="481" spans="1:51" s="14" customFormat="1" ht="12">
      <c r="A481" s="14"/>
      <c r="B481" s="187"/>
      <c r="C481" s="14"/>
      <c r="D481" s="180" t="s">
        <v>136</v>
      </c>
      <c r="E481" s="188" t="s">
        <v>3</v>
      </c>
      <c r="F481" s="189" t="s">
        <v>660</v>
      </c>
      <c r="G481" s="14"/>
      <c r="H481" s="190">
        <v>8.6</v>
      </c>
      <c r="I481" s="191"/>
      <c r="J481" s="14"/>
      <c r="K481" s="14"/>
      <c r="L481" s="187"/>
      <c r="M481" s="192"/>
      <c r="N481" s="193"/>
      <c r="O481" s="193"/>
      <c r="P481" s="193"/>
      <c r="Q481" s="193"/>
      <c r="R481" s="193"/>
      <c r="S481" s="193"/>
      <c r="T481" s="19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188" t="s">
        <v>136</v>
      </c>
      <c r="AU481" s="188" t="s">
        <v>82</v>
      </c>
      <c r="AV481" s="14" t="s">
        <v>82</v>
      </c>
      <c r="AW481" s="14" t="s">
        <v>33</v>
      </c>
      <c r="AX481" s="14" t="s">
        <v>80</v>
      </c>
      <c r="AY481" s="188" t="s">
        <v>125</v>
      </c>
    </row>
    <row r="482" spans="1:65" s="2" customFormat="1" ht="16.5" customHeight="1">
      <c r="A482" s="38"/>
      <c r="B482" s="160"/>
      <c r="C482" s="161" t="s">
        <v>672</v>
      </c>
      <c r="D482" s="161" t="s">
        <v>127</v>
      </c>
      <c r="E482" s="162" t="s">
        <v>673</v>
      </c>
      <c r="F482" s="163" t="s">
        <v>674</v>
      </c>
      <c r="G482" s="164" t="s">
        <v>130</v>
      </c>
      <c r="H482" s="165">
        <v>8.6</v>
      </c>
      <c r="I482" s="166"/>
      <c r="J482" s="167">
        <f>ROUND(I482*H482,2)</f>
        <v>0</v>
      </c>
      <c r="K482" s="163" t="s">
        <v>131</v>
      </c>
      <c r="L482" s="39"/>
      <c r="M482" s="168" t="s">
        <v>3</v>
      </c>
      <c r="N482" s="169" t="s">
        <v>43</v>
      </c>
      <c r="O482" s="72"/>
      <c r="P482" s="170">
        <f>O482*H482</f>
        <v>0</v>
      </c>
      <c r="Q482" s="170">
        <v>0.00017</v>
      </c>
      <c r="R482" s="170">
        <f>Q482*H482</f>
        <v>0.001462</v>
      </c>
      <c r="S482" s="170">
        <v>0</v>
      </c>
      <c r="T482" s="171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172" t="s">
        <v>239</v>
      </c>
      <c r="AT482" s="172" t="s">
        <v>127</v>
      </c>
      <c r="AU482" s="172" t="s">
        <v>82</v>
      </c>
      <c r="AY482" s="19" t="s">
        <v>125</v>
      </c>
      <c r="BE482" s="173">
        <f>IF(N482="základní",J482,0)</f>
        <v>0</v>
      </c>
      <c r="BF482" s="173">
        <f>IF(N482="snížená",J482,0)</f>
        <v>0</v>
      </c>
      <c r="BG482" s="173">
        <f>IF(N482="zákl. přenesená",J482,0)</f>
        <v>0</v>
      </c>
      <c r="BH482" s="173">
        <f>IF(N482="sníž. přenesená",J482,0)</f>
        <v>0</v>
      </c>
      <c r="BI482" s="173">
        <f>IF(N482="nulová",J482,0)</f>
        <v>0</v>
      </c>
      <c r="BJ482" s="19" t="s">
        <v>80</v>
      </c>
      <c r="BK482" s="173">
        <f>ROUND(I482*H482,2)</f>
        <v>0</v>
      </c>
      <c r="BL482" s="19" t="s">
        <v>239</v>
      </c>
      <c r="BM482" s="172" t="s">
        <v>675</v>
      </c>
    </row>
    <row r="483" spans="1:47" s="2" customFormat="1" ht="12">
      <c r="A483" s="38"/>
      <c r="B483" s="39"/>
      <c r="C483" s="38"/>
      <c r="D483" s="174" t="s">
        <v>134</v>
      </c>
      <c r="E483" s="38"/>
      <c r="F483" s="175" t="s">
        <v>676</v>
      </c>
      <c r="G483" s="38"/>
      <c r="H483" s="38"/>
      <c r="I483" s="176"/>
      <c r="J483" s="38"/>
      <c r="K483" s="38"/>
      <c r="L483" s="39"/>
      <c r="M483" s="177"/>
      <c r="N483" s="178"/>
      <c r="O483" s="72"/>
      <c r="P483" s="72"/>
      <c r="Q483" s="72"/>
      <c r="R483" s="72"/>
      <c r="S483" s="72"/>
      <c r="T483" s="73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9" t="s">
        <v>134</v>
      </c>
      <c r="AU483" s="19" t="s">
        <v>82</v>
      </c>
    </row>
    <row r="484" spans="1:51" s="13" customFormat="1" ht="12">
      <c r="A484" s="13"/>
      <c r="B484" s="179"/>
      <c r="C484" s="13"/>
      <c r="D484" s="180" t="s">
        <v>136</v>
      </c>
      <c r="E484" s="181" t="s">
        <v>3</v>
      </c>
      <c r="F484" s="182" t="s">
        <v>666</v>
      </c>
      <c r="G484" s="13"/>
      <c r="H484" s="181" t="s">
        <v>3</v>
      </c>
      <c r="I484" s="183"/>
      <c r="J484" s="13"/>
      <c r="K484" s="13"/>
      <c r="L484" s="179"/>
      <c r="M484" s="184"/>
      <c r="N484" s="185"/>
      <c r="O484" s="185"/>
      <c r="P484" s="185"/>
      <c r="Q484" s="185"/>
      <c r="R484" s="185"/>
      <c r="S484" s="185"/>
      <c r="T484" s="18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181" t="s">
        <v>136</v>
      </c>
      <c r="AU484" s="181" t="s">
        <v>82</v>
      </c>
      <c r="AV484" s="13" t="s">
        <v>80</v>
      </c>
      <c r="AW484" s="13" t="s">
        <v>33</v>
      </c>
      <c r="AX484" s="13" t="s">
        <v>72</v>
      </c>
      <c r="AY484" s="181" t="s">
        <v>125</v>
      </c>
    </row>
    <row r="485" spans="1:51" s="14" customFormat="1" ht="12">
      <c r="A485" s="14"/>
      <c r="B485" s="187"/>
      <c r="C485" s="14"/>
      <c r="D485" s="180" t="s">
        <v>136</v>
      </c>
      <c r="E485" s="188" t="s">
        <v>3</v>
      </c>
      <c r="F485" s="189" t="s">
        <v>660</v>
      </c>
      <c r="G485" s="14"/>
      <c r="H485" s="190">
        <v>8.6</v>
      </c>
      <c r="I485" s="191"/>
      <c r="J485" s="14"/>
      <c r="K485" s="14"/>
      <c r="L485" s="187"/>
      <c r="M485" s="192"/>
      <c r="N485" s="193"/>
      <c r="O485" s="193"/>
      <c r="P485" s="193"/>
      <c r="Q485" s="193"/>
      <c r="R485" s="193"/>
      <c r="S485" s="193"/>
      <c r="T485" s="19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188" t="s">
        <v>136</v>
      </c>
      <c r="AU485" s="188" t="s">
        <v>82</v>
      </c>
      <c r="AV485" s="14" t="s">
        <v>82</v>
      </c>
      <c r="AW485" s="14" t="s">
        <v>33</v>
      </c>
      <c r="AX485" s="14" t="s">
        <v>80</v>
      </c>
      <c r="AY485" s="188" t="s">
        <v>125</v>
      </c>
    </row>
    <row r="486" spans="1:65" s="2" customFormat="1" ht="16.5" customHeight="1">
      <c r="A486" s="38"/>
      <c r="B486" s="160"/>
      <c r="C486" s="161" t="s">
        <v>677</v>
      </c>
      <c r="D486" s="161" t="s">
        <v>127</v>
      </c>
      <c r="E486" s="162" t="s">
        <v>678</v>
      </c>
      <c r="F486" s="163" t="s">
        <v>679</v>
      </c>
      <c r="G486" s="164" t="s">
        <v>130</v>
      </c>
      <c r="H486" s="165">
        <v>8.6</v>
      </c>
      <c r="I486" s="166"/>
      <c r="J486" s="167">
        <f>ROUND(I486*H486,2)</f>
        <v>0</v>
      </c>
      <c r="K486" s="163" t="s">
        <v>131</v>
      </c>
      <c r="L486" s="39"/>
      <c r="M486" s="168" t="s">
        <v>3</v>
      </c>
      <c r="N486" s="169" t="s">
        <v>43</v>
      </c>
      <c r="O486" s="72"/>
      <c r="P486" s="170">
        <f>O486*H486</f>
        <v>0</v>
      </c>
      <c r="Q486" s="170">
        <v>0.00012</v>
      </c>
      <c r="R486" s="170">
        <f>Q486*H486</f>
        <v>0.001032</v>
      </c>
      <c r="S486" s="170">
        <v>0</v>
      </c>
      <c r="T486" s="171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172" t="s">
        <v>239</v>
      </c>
      <c r="AT486" s="172" t="s">
        <v>127</v>
      </c>
      <c r="AU486" s="172" t="s">
        <v>82</v>
      </c>
      <c r="AY486" s="19" t="s">
        <v>125</v>
      </c>
      <c r="BE486" s="173">
        <f>IF(N486="základní",J486,0)</f>
        <v>0</v>
      </c>
      <c r="BF486" s="173">
        <f>IF(N486="snížená",J486,0)</f>
        <v>0</v>
      </c>
      <c r="BG486" s="173">
        <f>IF(N486="zákl. přenesená",J486,0)</f>
        <v>0</v>
      </c>
      <c r="BH486" s="173">
        <f>IF(N486="sníž. přenesená",J486,0)</f>
        <v>0</v>
      </c>
      <c r="BI486" s="173">
        <f>IF(N486="nulová",J486,0)</f>
        <v>0</v>
      </c>
      <c r="BJ486" s="19" t="s">
        <v>80</v>
      </c>
      <c r="BK486" s="173">
        <f>ROUND(I486*H486,2)</f>
        <v>0</v>
      </c>
      <c r="BL486" s="19" t="s">
        <v>239</v>
      </c>
      <c r="BM486" s="172" t="s">
        <v>680</v>
      </c>
    </row>
    <row r="487" spans="1:47" s="2" customFormat="1" ht="12">
      <c r="A487" s="38"/>
      <c r="B487" s="39"/>
      <c r="C487" s="38"/>
      <c r="D487" s="174" t="s">
        <v>134</v>
      </c>
      <c r="E487" s="38"/>
      <c r="F487" s="175" t="s">
        <v>681</v>
      </c>
      <c r="G487" s="38"/>
      <c r="H487" s="38"/>
      <c r="I487" s="176"/>
      <c r="J487" s="38"/>
      <c r="K487" s="38"/>
      <c r="L487" s="39"/>
      <c r="M487" s="177"/>
      <c r="N487" s="178"/>
      <c r="O487" s="72"/>
      <c r="P487" s="72"/>
      <c r="Q487" s="72"/>
      <c r="R487" s="72"/>
      <c r="S487" s="72"/>
      <c r="T487" s="73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T487" s="19" t="s">
        <v>134</v>
      </c>
      <c r="AU487" s="19" t="s">
        <v>82</v>
      </c>
    </row>
    <row r="488" spans="1:51" s="13" customFormat="1" ht="12">
      <c r="A488" s="13"/>
      <c r="B488" s="179"/>
      <c r="C488" s="13"/>
      <c r="D488" s="180" t="s">
        <v>136</v>
      </c>
      <c r="E488" s="181" t="s">
        <v>3</v>
      </c>
      <c r="F488" s="182" t="s">
        <v>666</v>
      </c>
      <c r="G488" s="13"/>
      <c r="H488" s="181" t="s">
        <v>3</v>
      </c>
      <c r="I488" s="183"/>
      <c r="J488" s="13"/>
      <c r="K488" s="13"/>
      <c r="L488" s="179"/>
      <c r="M488" s="184"/>
      <c r="N488" s="185"/>
      <c r="O488" s="185"/>
      <c r="P488" s="185"/>
      <c r="Q488" s="185"/>
      <c r="R488" s="185"/>
      <c r="S488" s="185"/>
      <c r="T488" s="18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81" t="s">
        <v>136</v>
      </c>
      <c r="AU488" s="181" t="s">
        <v>82</v>
      </c>
      <c r="AV488" s="13" t="s">
        <v>80</v>
      </c>
      <c r="AW488" s="13" t="s">
        <v>33</v>
      </c>
      <c r="AX488" s="13" t="s">
        <v>72</v>
      </c>
      <c r="AY488" s="181" t="s">
        <v>125</v>
      </c>
    </row>
    <row r="489" spans="1:51" s="14" customFormat="1" ht="12">
      <c r="A489" s="14"/>
      <c r="B489" s="187"/>
      <c r="C489" s="14"/>
      <c r="D489" s="180" t="s">
        <v>136</v>
      </c>
      <c r="E489" s="188" t="s">
        <v>3</v>
      </c>
      <c r="F489" s="189" t="s">
        <v>660</v>
      </c>
      <c r="G489" s="14"/>
      <c r="H489" s="190">
        <v>8.6</v>
      </c>
      <c r="I489" s="191"/>
      <c r="J489" s="14"/>
      <c r="K489" s="14"/>
      <c r="L489" s="187"/>
      <c r="M489" s="192"/>
      <c r="N489" s="193"/>
      <c r="O489" s="193"/>
      <c r="P489" s="193"/>
      <c r="Q489" s="193"/>
      <c r="R489" s="193"/>
      <c r="S489" s="193"/>
      <c r="T489" s="19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188" t="s">
        <v>136</v>
      </c>
      <c r="AU489" s="188" t="s">
        <v>82</v>
      </c>
      <c r="AV489" s="14" t="s">
        <v>82</v>
      </c>
      <c r="AW489" s="14" t="s">
        <v>33</v>
      </c>
      <c r="AX489" s="14" t="s">
        <v>80</v>
      </c>
      <c r="AY489" s="188" t="s">
        <v>125</v>
      </c>
    </row>
    <row r="490" spans="1:65" s="2" customFormat="1" ht="16.5" customHeight="1">
      <c r="A490" s="38"/>
      <c r="B490" s="160"/>
      <c r="C490" s="161" t="s">
        <v>682</v>
      </c>
      <c r="D490" s="161" t="s">
        <v>127</v>
      </c>
      <c r="E490" s="162" t="s">
        <v>683</v>
      </c>
      <c r="F490" s="163" t="s">
        <v>684</v>
      </c>
      <c r="G490" s="164" t="s">
        <v>130</v>
      </c>
      <c r="H490" s="165">
        <v>17.2</v>
      </c>
      <c r="I490" s="166"/>
      <c r="J490" s="167">
        <f>ROUND(I490*H490,2)</f>
        <v>0</v>
      </c>
      <c r="K490" s="163" t="s">
        <v>131</v>
      </c>
      <c r="L490" s="39"/>
      <c r="M490" s="168" t="s">
        <v>3</v>
      </c>
      <c r="N490" s="169" t="s">
        <v>43</v>
      </c>
      <c r="O490" s="72"/>
      <c r="P490" s="170">
        <f>O490*H490</f>
        <v>0</v>
      </c>
      <c r="Q490" s="170">
        <v>0.00012</v>
      </c>
      <c r="R490" s="170">
        <f>Q490*H490</f>
        <v>0.002064</v>
      </c>
      <c r="S490" s="170">
        <v>0</v>
      </c>
      <c r="T490" s="171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172" t="s">
        <v>239</v>
      </c>
      <c r="AT490" s="172" t="s">
        <v>127</v>
      </c>
      <c r="AU490" s="172" t="s">
        <v>82</v>
      </c>
      <c r="AY490" s="19" t="s">
        <v>125</v>
      </c>
      <c r="BE490" s="173">
        <f>IF(N490="základní",J490,0)</f>
        <v>0</v>
      </c>
      <c r="BF490" s="173">
        <f>IF(N490="snížená",J490,0)</f>
        <v>0</v>
      </c>
      <c r="BG490" s="173">
        <f>IF(N490="zákl. přenesená",J490,0)</f>
        <v>0</v>
      </c>
      <c r="BH490" s="173">
        <f>IF(N490="sníž. přenesená",J490,0)</f>
        <v>0</v>
      </c>
      <c r="BI490" s="173">
        <f>IF(N490="nulová",J490,0)</f>
        <v>0</v>
      </c>
      <c r="BJ490" s="19" t="s">
        <v>80</v>
      </c>
      <c r="BK490" s="173">
        <f>ROUND(I490*H490,2)</f>
        <v>0</v>
      </c>
      <c r="BL490" s="19" t="s">
        <v>239</v>
      </c>
      <c r="BM490" s="172" t="s">
        <v>685</v>
      </c>
    </row>
    <row r="491" spans="1:47" s="2" customFormat="1" ht="12">
      <c r="A491" s="38"/>
      <c r="B491" s="39"/>
      <c r="C491" s="38"/>
      <c r="D491" s="174" t="s">
        <v>134</v>
      </c>
      <c r="E491" s="38"/>
      <c r="F491" s="175" t="s">
        <v>686</v>
      </c>
      <c r="G491" s="38"/>
      <c r="H491" s="38"/>
      <c r="I491" s="176"/>
      <c r="J491" s="38"/>
      <c r="K491" s="38"/>
      <c r="L491" s="39"/>
      <c r="M491" s="177"/>
      <c r="N491" s="178"/>
      <c r="O491" s="72"/>
      <c r="P491" s="72"/>
      <c r="Q491" s="72"/>
      <c r="R491" s="72"/>
      <c r="S491" s="72"/>
      <c r="T491" s="73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9" t="s">
        <v>134</v>
      </c>
      <c r="AU491" s="19" t="s">
        <v>82</v>
      </c>
    </row>
    <row r="492" spans="1:51" s="13" customFormat="1" ht="12">
      <c r="A492" s="13"/>
      <c r="B492" s="179"/>
      <c r="C492" s="13"/>
      <c r="D492" s="180" t="s">
        <v>136</v>
      </c>
      <c r="E492" s="181" t="s">
        <v>3</v>
      </c>
      <c r="F492" s="182" t="s">
        <v>666</v>
      </c>
      <c r="G492" s="13"/>
      <c r="H492" s="181" t="s">
        <v>3</v>
      </c>
      <c r="I492" s="183"/>
      <c r="J492" s="13"/>
      <c r="K492" s="13"/>
      <c r="L492" s="179"/>
      <c r="M492" s="184"/>
      <c r="N492" s="185"/>
      <c r="O492" s="185"/>
      <c r="P492" s="185"/>
      <c r="Q492" s="185"/>
      <c r="R492" s="185"/>
      <c r="S492" s="185"/>
      <c r="T492" s="18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181" t="s">
        <v>136</v>
      </c>
      <c r="AU492" s="181" t="s">
        <v>82</v>
      </c>
      <c r="AV492" s="13" t="s">
        <v>80</v>
      </c>
      <c r="AW492" s="13" t="s">
        <v>33</v>
      </c>
      <c r="AX492" s="13" t="s">
        <v>72</v>
      </c>
      <c r="AY492" s="181" t="s">
        <v>125</v>
      </c>
    </row>
    <row r="493" spans="1:51" s="14" customFormat="1" ht="12">
      <c r="A493" s="14"/>
      <c r="B493" s="187"/>
      <c r="C493" s="14"/>
      <c r="D493" s="180" t="s">
        <v>136</v>
      </c>
      <c r="E493" s="188" t="s">
        <v>3</v>
      </c>
      <c r="F493" s="189" t="s">
        <v>687</v>
      </c>
      <c r="G493" s="14"/>
      <c r="H493" s="190">
        <v>17.2</v>
      </c>
      <c r="I493" s="191"/>
      <c r="J493" s="14"/>
      <c r="K493" s="14"/>
      <c r="L493" s="187"/>
      <c r="M493" s="192"/>
      <c r="N493" s="193"/>
      <c r="O493" s="193"/>
      <c r="P493" s="193"/>
      <c r="Q493" s="193"/>
      <c r="R493" s="193"/>
      <c r="S493" s="193"/>
      <c r="T493" s="19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188" t="s">
        <v>136</v>
      </c>
      <c r="AU493" s="188" t="s">
        <v>82</v>
      </c>
      <c r="AV493" s="14" t="s">
        <v>82</v>
      </c>
      <c r="AW493" s="14" t="s">
        <v>33</v>
      </c>
      <c r="AX493" s="14" t="s">
        <v>80</v>
      </c>
      <c r="AY493" s="188" t="s">
        <v>125</v>
      </c>
    </row>
    <row r="494" spans="1:65" s="2" customFormat="1" ht="24.15" customHeight="1">
      <c r="A494" s="38"/>
      <c r="B494" s="160"/>
      <c r="C494" s="161" t="s">
        <v>688</v>
      </c>
      <c r="D494" s="161" t="s">
        <v>127</v>
      </c>
      <c r="E494" s="162" t="s">
        <v>689</v>
      </c>
      <c r="F494" s="163" t="s">
        <v>690</v>
      </c>
      <c r="G494" s="164" t="s">
        <v>130</v>
      </c>
      <c r="H494" s="165">
        <v>18</v>
      </c>
      <c r="I494" s="166"/>
      <c r="J494" s="167">
        <f>ROUND(I494*H494,2)</f>
        <v>0</v>
      </c>
      <c r="K494" s="163" t="s">
        <v>131</v>
      </c>
      <c r="L494" s="39"/>
      <c r="M494" s="168" t="s">
        <v>3</v>
      </c>
      <c r="N494" s="169" t="s">
        <v>43</v>
      </c>
      <c r="O494" s="72"/>
      <c r="P494" s="170">
        <f>O494*H494</f>
        <v>0</v>
      </c>
      <c r="Q494" s="170">
        <v>0.00027</v>
      </c>
      <c r="R494" s="170">
        <f>Q494*H494</f>
        <v>0.00486</v>
      </c>
      <c r="S494" s="170">
        <v>0</v>
      </c>
      <c r="T494" s="171">
        <f>S494*H494</f>
        <v>0</v>
      </c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R494" s="172" t="s">
        <v>239</v>
      </c>
      <c r="AT494" s="172" t="s">
        <v>127</v>
      </c>
      <c r="AU494" s="172" t="s">
        <v>82</v>
      </c>
      <c r="AY494" s="19" t="s">
        <v>125</v>
      </c>
      <c r="BE494" s="173">
        <f>IF(N494="základní",J494,0)</f>
        <v>0</v>
      </c>
      <c r="BF494" s="173">
        <f>IF(N494="snížená",J494,0)</f>
        <v>0</v>
      </c>
      <c r="BG494" s="173">
        <f>IF(N494="zákl. přenesená",J494,0)</f>
        <v>0</v>
      </c>
      <c r="BH494" s="173">
        <f>IF(N494="sníž. přenesená",J494,0)</f>
        <v>0</v>
      </c>
      <c r="BI494" s="173">
        <f>IF(N494="nulová",J494,0)</f>
        <v>0</v>
      </c>
      <c r="BJ494" s="19" t="s">
        <v>80</v>
      </c>
      <c r="BK494" s="173">
        <f>ROUND(I494*H494,2)</f>
        <v>0</v>
      </c>
      <c r="BL494" s="19" t="s">
        <v>239</v>
      </c>
      <c r="BM494" s="172" t="s">
        <v>691</v>
      </c>
    </row>
    <row r="495" spans="1:47" s="2" customFormat="1" ht="12">
      <c r="A495" s="38"/>
      <c r="B495" s="39"/>
      <c r="C495" s="38"/>
      <c r="D495" s="174" t="s">
        <v>134</v>
      </c>
      <c r="E495" s="38"/>
      <c r="F495" s="175" t="s">
        <v>692</v>
      </c>
      <c r="G495" s="38"/>
      <c r="H495" s="38"/>
      <c r="I495" s="176"/>
      <c r="J495" s="38"/>
      <c r="K495" s="38"/>
      <c r="L495" s="39"/>
      <c r="M495" s="177"/>
      <c r="N495" s="178"/>
      <c r="O495" s="72"/>
      <c r="P495" s="72"/>
      <c r="Q495" s="72"/>
      <c r="R495" s="72"/>
      <c r="S495" s="72"/>
      <c r="T495" s="73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9" t="s">
        <v>134</v>
      </c>
      <c r="AU495" s="19" t="s">
        <v>82</v>
      </c>
    </row>
    <row r="496" spans="1:51" s="13" customFormat="1" ht="12">
      <c r="A496" s="13"/>
      <c r="B496" s="179"/>
      <c r="C496" s="13"/>
      <c r="D496" s="180" t="s">
        <v>136</v>
      </c>
      <c r="E496" s="181" t="s">
        <v>3</v>
      </c>
      <c r="F496" s="182" t="s">
        <v>693</v>
      </c>
      <c r="G496" s="13"/>
      <c r="H496" s="181" t="s">
        <v>3</v>
      </c>
      <c r="I496" s="183"/>
      <c r="J496" s="13"/>
      <c r="K496" s="13"/>
      <c r="L496" s="179"/>
      <c r="M496" s="184"/>
      <c r="N496" s="185"/>
      <c r="O496" s="185"/>
      <c r="P496" s="185"/>
      <c r="Q496" s="185"/>
      <c r="R496" s="185"/>
      <c r="S496" s="185"/>
      <c r="T496" s="186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181" t="s">
        <v>136</v>
      </c>
      <c r="AU496" s="181" t="s">
        <v>82</v>
      </c>
      <c r="AV496" s="13" t="s">
        <v>80</v>
      </c>
      <c r="AW496" s="13" t="s">
        <v>33</v>
      </c>
      <c r="AX496" s="13" t="s">
        <v>72</v>
      </c>
      <c r="AY496" s="181" t="s">
        <v>125</v>
      </c>
    </row>
    <row r="497" spans="1:51" s="14" customFormat="1" ht="12">
      <c r="A497" s="14"/>
      <c r="B497" s="187"/>
      <c r="C497" s="14"/>
      <c r="D497" s="180" t="s">
        <v>136</v>
      </c>
      <c r="E497" s="188" t="s">
        <v>3</v>
      </c>
      <c r="F497" s="189" t="s">
        <v>250</v>
      </c>
      <c r="G497" s="14"/>
      <c r="H497" s="190">
        <v>18</v>
      </c>
      <c r="I497" s="191"/>
      <c r="J497" s="14"/>
      <c r="K497" s="14"/>
      <c r="L497" s="187"/>
      <c r="M497" s="192"/>
      <c r="N497" s="193"/>
      <c r="O497" s="193"/>
      <c r="P497" s="193"/>
      <c r="Q497" s="193"/>
      <c r="R497" s="193"/>
      <c r="S497" s="193"/>
      <c r="T497" s="19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188" t="s">
        <v>136</v>
      </c>
      <c r="AU497" s="188" t="s">
        <v>82</v>
      </c>
      <c r="AV497" s="14" t="s">
        <v>82</v>
      </c>
      <c r="AW497" s="14" t="s">
        <v>33</v>
      </c>
      <c r="AX497" s="14" t="s">
        <v>72</v>
      </c>
      <c r="AY497" s="188" t="s">
        <v>125</v>
      </c>
    </row>
    <row r="498" spans="1:51" s="15" customFormat="1" ht="12">
      <c r="A498" s="15"/>
      <c r="B498" s="195"/>
      <c r="C498" s="15"/>
      <c r="D498" s="180" t="s">
        <v>136</v>
      </c>
      <c r="E498" s="196" t="s">
        <v>3</v>
      </c>
      <c r="F498" s="197" t="s">
        <v>140</v>
      </c>
      <c r="G498" s="15"/>
      <c r="H498" s="198">
        <v>18</v>
      </c>
      <c r="I498" s="199"/>
      <c r="J498" s="15"/>
      <c r="K498" s="15"/>
      <c r="L498" s="195"/>
      <c r="M498" s="200"/>
      <c r="N498" s="201"/>
      <c r="O498" s="201"/>
      <c r="P498" s="201"/>
      <c r="Q498" s="201"/>
      <c r="R498" s="201"/>
      <c r="S498" s="201"/>
      <c r="T498" s="202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196" t="s">
        <v>136</v>
      </c>
      <c r="AU498" s="196" t="s">
        <v>82</v>
      </c>
      <c r="AV498" s="15" t="s">
        <v>132</v>
      </c>
      <c r="AW498" s="15" t="s">
        <v>33</v>
      </c>
      <c r="AX498" s="15" t="s">
        <v>80</v>
      </c>
      <c r="AY498" s="196" t="s">
        <v>125</v>
      </c>
    </row>
    <row r="499" spans="1:65" s="2" customFormat="1" ht="24.15" customHeight="1">
      <c r="A499" s="38"/>
      <c r="B499" s="160"/>
      <c r="C499" s="161" t="s">
        <v>694</v>
      </c>
      <c r="D499" s="161" t="s">
        <v>127</v>
      </c>
      <c r="E499" s="162" t="s">
        <v>695</v>
      </c>
      <c r="F499" s="163" t="s">
        <v>696</v>
      </c>
      <c r="G499" s="164" t="s">
        <v>130</v>
      </c>
      <c r="H499" s="165">
        <v>99.8</v>
      </c>
      <c r="I499" s="166"/>
      <c r="J499" s="167">
        <f>ROUND(I499*H499,2)</f>
        <v>0</v>
      </c>
      <c r="K499" s="163" t="s">
        <v>131</v>
      </c>
      <c r="L499" s="39"/>
      <c r="M499" s="168" t="s">
        <v>3</v>
      </c>
      <c r="N499" s="169" t="s">
        <v>43</v>
      </c>
      <c r="O499" s="72"/>
      <c r="P499" s="170">
        <f>O499*H499</f>
        <v>0</v>
      </c>
      <c r="Q499" s="170">
        <v>0.00086</v>
      </c>
      <c r="R499" s="170">
        <f>Q499*H499</f>
        <v>0.085828</v>
      </c>
      <c r="S499" s="170">
        <v>0</v>
      </c>
      <c r="T499" s="171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172" t="s">
        <v>239</v>
      </c>
      <c r="AT499" s="172" t="s">
        <v>127</v>
      </c>
      <c r="AU499" s="172" t="s">
        <v>82</v>
      </c>
      <c r="AY499" s="19" t="s">
        <v>125</v>
      </c>
      <c r="BE499" s="173">
        <f>IF(N499="základní",J499,0)</f>
        <v>0</v>
      </c>
      <c r="BF499" s="173">
        <f>IF(N499="snížená",J499,0)</f>
        <v>0</v>
      </c>
      <c r="BG499" s="173">
        <f>IF(N499="zákl. přenesená",J499,0)</f>
        <v>0</v>
      </c>
      <c r="BH499" s="173">
        <f>IF(N499="sníž. přenesená",J499,0)</f>
        <v>0</v>
      </c>
      <c r="BI499" s="173">
        <f>IF(N499="nulová",J499,0)</f>
        <v>0</v>
      </c>
      <c r="BJ499" s="19" t="s">
        <v>80</v>
      </c>
      <c r="BK499" s="173">
        <f>ROUND(I499*H499,2)</f>
        <v>0</v>
      </c>
      <c r="BL499" s="19" t="s">
        <v>239</v>
      </c>
      <c r="BM499" s="172" t="s">
        <v>697</v>
      </c>
    </row>
    <row r="500" spans="1:47" s="2" customFormat="1" ht="12">
      <c r="A500" s="38"/>
      <c r="B500" s="39"/>
      <c r="C500" s="38"/>
      <c r="D500" s="174" t="s">
        <v>134</v>
      </c>
      <c r="E500" s="38"/>
      <c r="F500" s="175" t="s">
        <v>698</v>
      </c>
      <c r="G500" s="38"/>
      <c r="H500" s="38"/>
      <c r="I500" s="176"/>
      <c r="J500" s="38"/>
      <c r="K500" s="38"/>
      <c r="L500" s="39"/>
      <c r="M500" s="177"/>
      <c r="N500" s="178"/>
      <c r="O500" s="72"/>
      <c r="P500" s="72"/>
      <c r="Q500" s="72"/>
      <c r="R500" s="72"/>
      <c r="S500" s="72"/>
      <c r="T500" s="73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9" t="s">
        <v>134</v>
      </c>
      <c r="AU500" s="19" t="s">
        <v>82</v>
      </c>
    </row>
    <row r="501" spans="1:51" s="13" customFormat="1" ht="12">
      <c r="A501" s="13"/>
      <c r="B501" s="179"/>
      <c r="C501" s="13"/>
      <c r="D501" s="180" t="s">
        <v>136</v>
      </c>
      <c r="E501" s="181" t="s">
        <v>3</v>
      </c>
      <c r="F501" s="182" t="s">
        <v>699</v>
      </c>
      <c r="G501" s="13"/>
      <c r="H501" s="181" t="s">
        <v>3</v>
      </c>
      <c r="I501" s="183"/>
      <c r="J501" s="13"/>
      <c r="K501" s="13"/>
      <c r="L501" s="179"/>
      <c r="M501" s="184"/>
      <c r="N501" s="185"/>
      <c r="O501" s="185"/>
      <c r="P501" s="185"/>
      <c r="Q501" s="185"/>
      <c r="R501" s="185"/>
      <c r="S501" s="185"/>
      <c r="T501" s="18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181" t="s">
        <v>136</v>
      </c>
      <c r="AU501" s="181" t="s">
        <v>82</v>
      </c>
      <c r="AV501" s="13" t="s">
        <v>80</v>
      </c>
      <c r="AW501" s="13" t="s">
        <v>33</v>
      </c>
      <c r="AX501" s="13" t="s">
        <v>72</v>
      </c>
      <c r="AY501" s="181" t="s">
        <v>125</v>
      </c>
    </row>
    <row r="502" spans="1:51" s="14" customFormat="1" ht="12">
      <c r="A502" s="14"/>
      <c r="B502" s="187"/>
      <c r="C502" s="14"/>
      <c r="D502" s="180" t="s">
        <v>136</v>
      </c>
      <c r="E502" s="188" t="s">
        <v>3</v>
      </c>
      <c r="F502" s="189" t="s">
        <v>250</v>
      </c>
      <c r="G502" s="14"/>
      <c r="H502" s="190">
        <v>18</v>
      </c>
      <c r="I502" s="191"/>
      <c r="J502" s="14"/>
      <c r="K502" s="14"/>
      <c r="L502" s="187"/>
      <c r="M502" s="192"/>
      <c r="N502" s="193"/>
      <c r="O502" s="193"/>
      <c r="P502" s="193"/>
      <c r="Q502" s="193"/>
      <c r="R502" s="193"/>
      <c r="S502" s="193"/>
      <c r="T502" s="19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188" t="s">
        <v>136</v>
      </c>
      <c r="AU502" s="188" t="s">
        <v>82</v>
      </c>
      <c r="AV502" s="14" t="s">
        <v>82</v>
      </c>
      <c r="AW502" s="14" t="s">
        <v>33</v>
      </c>
      <c r="AX502" s="14" t="s">
        <v>72</v>
      </c>
      <c r="AY502" s="188" t="s">
        <v>125</v>
      </c>
    </row>
    <row r="503" spans="1:51" s="14" customFormat="1" ht="12">
      <c r="A503" s="14"/>
      <c r="B503" s="187"/>
      <c r="C503" s="14"/>
      <c r="D503" s="180" t="s">
        <v>136</v>
      </c>
      <c r="E503" s="188" t="s">
        <v>3</v>
      </c>
      <c r="F503" s="189" t="s">
        <v>225</v>
      </c>
      <c r="G503" s="14"/>
      <c r="H503" s="190">
        <v>14</v>
      </c>
      <c r="I503" s="191"/>
      <c r="J503" s="14"/>
      <c r="K503" s="14"/>
      <c r="L503" s="187"/>
      <c r="M503" s="192"/>
      <c r="N503" s="193"/>
      <c r="O503" s="193"/>
      <c r="P503" s="193"/>
      <c r="Q503" s="193"/>
      <c r="R503" s="193"/>
      <c r="S503" s="193"/>
      <c r="T503" s="19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188" t="s">
        <v>136</v>
      </c>
      <c r="AU503" s="188" t="s">
        <v>82</v>
      </c>
      <c r="AV503" s="14" t="s">
        <v>82</v>
      </c>
      <c r="AW503" s="14" t="s">
        <v>33</v>
      </c>
      <c r="AX503" s="14" t="s">
        <v>72</v>
      </c>
      <c r="AY503" s="188" t="s">
        <v>125</v>
      </c>
    </row>
    <row r="504" spans="1:51" s="14" customFormat="1" ht="12">
      <c r="A504" s="14"/>
      <c r="B504" s="187"/>
      <c r="C504" s="14"/>
      <c r="D504" s="180" t="s">
        <v>136</v>
      </c>
      <c r="E504" s="188" t="s">
        <v>3</v>
      </c>
      <c r="F504" s="189" t="s">
        <v>700</v>
      </c>
      <c r="G504" s="14"/>
      <c r="H504" s="190">
        <v>46.8</v>
      </c>
      <c r="I504" s="191"/>
      <c r="J504" s="14"/>
      <c r="K504" s="14"/>
      <c r="L504" s="187"/>
      <c r="M504" s="192"/>
      <c r="N504" s="193"/>
      <c r="O504" s="193"/>
      <c r="P504" s="193"/>
      <c r="Q504" s="193"/>
      <c r="R504" s="193"/>
      <c r="S504" s="193"/>
      <c r="T504" s="19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188" t="s">
        <v>136</v>
      </c>
      <c r="AU504" s="188" t="s">
        <v>82</v>
      </c>
      <c r="AV504" s="14" t="s">
        <v>82</v>
      </c>
      <c r="AW504" s="14" t="s">
        <v>33</v>
      </c>
      <c r="AX504" s="14" t="s">
        <v>72</v>
      </c>
      <c r="AY504" s="188" t="s">
        <v>125</v>
      </c>
    </row>
    <row r="505" spans="1:51" s="14" customFormat="1" ht="12">
      <c r="A505" s="14"/>
      <c r="B505" s="187"/>
      <c r="C505" s="14"/>
      <c r="D505" s="180" t="s">
        <v>136</v>
      </c>
      <c r="E505" s="188" t="s">
        <v>3</v>
      </c>
      <c r="F505" s="189" t="s">
        <v>8</v>
      </c>
      <c r="G505" s="14"/>
      <c r="H505" s="190">
        <v>21</v>
      </c>
      <c r="I505" s="191"/>
      <c r="J505" s="14"/>
      <c r="K505" s="14"/>
      <c r="L505" s="187"/>
      <c r="M505" s="192"/>
      <c r="N505" s="193"/>
      <c r="O505" s="193"/>
      <c r="P505" s="193"/>
      <c r="Q505" s="193"/>
      <c r="R505" s="193"/>
      <c r="S505" s="193"/>
      <c r="T505" s="19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188" t="s">
        <v>136</v>
      </c>
      <c r="AU505" s="188" t="s">
        <v>82</v>
      </c>
      <c r="AV505" s="14" t="s">
        <v>82</v>
      </c>
      <c r="AW505" s="14" t="s">
        <v>33</v>
      </c>
      <c r="AX505" s="14" t="s">
        <v>72</v>
      </c>
      <c r="AY505" s="188" t="s">
        <v>125</v>
      </c>
    </row>
    <row r="506" spans="1:51" s="15" customFormat="1" ht="12">
      <c r="A506" s="15"/>
      <c r="B506" s="195"/>
      <c r="C506" s="15"/>
      <c r="D506" s="180" t="s">
        <v>136</v>
      </c>
      <c r="E506" s="196" t="s">
        <v>3</v>
      </c>
      <c r="F506" s="197" t="s">
        <v>140</v>
      </c>
      <c r="G506" s="15"/>
      <c r="H506" s="198">
        <v>99.8</v>
      </c>
      <c r="I506" s="199"/>
      <c r="J506" s="15"/>
      <c r="K506" s="15"/>
      <c r="L506" s="195"/>
      <c r="M506" s="200"/>
      <c r="N506" s="201"/>
      <c r="O506" s="201"/>
      <c r="P506" s="201"/>
      <c r="Q506" s="201"/>
      <c r="R506" s="201"/>
      <c r="S506" s="201"/>
      <c r="T506" s="202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196" t="s">
        <v>136</v>
      </c>
      <c r="AU506" s="196" t="s">
        <v>82</v>
      </c>
      <c r="AV506" s="15" t="s">
        <v>132</v>
      </c>
      <c r="AW506" s="15" t="s">
        <v>33</v>
      </c>
      <c r="AX506" s="15" t="s">
        <v>80</v>
      </c>
      <c r="AY506" s="196" t="s">
        <v>125</v>
      </c>
    </row>
    <row r="507" spans="1:65" s="2" customFormat="1" ht="24.15" customHeight="1">
      <c r="A507" s="38"/>
      <c r="B507" s="160"/>
      <c r="C507" s="161" t="s">
        <v>701</v>
      </c>
      <c r="D507" s="161" t="s">
        <v>127</v>
      </c>
      <c r="E507" s="162" t="s">
        <v>702</v>
      </c>
      <c r="F507" s="163" t="s">
        <v>703</v>
      </c>
      <c r="G507" s="164" t="s">
        <v>130</v>
      </c>
      <c r="H507" s="165">
        <v>18</v>
      </c>
      <c r="I507" s="166"/>
      <c r="J507" s="167">
        <f>ROUND(I507*H507,2)</f>
        <v>0</v>
      </c>
      <c r="K507" s="163" t="s">
        <v>131</v>
      </c>
      <c r="L507" s="39"/>
      <c r="M507" s="168" t="s">
        <v>3</v>
      </c>
      <c r="N507" s="169" t="s">
        <v>43</v>
      </c>
      <c r="O507" s="72"/>
      <c r="P507" s="170">
        <f>O507*H507</f>
        <v>0</v>
      </c>
      <c r="Q507" s="170">
        <v>0.00065</v>
      </c>
      <c r="R507" s="170">
        <f>Q507*H507</f>
        <v>0.011699999999999999</v>
      </c>
      <c r="S507" s="170">
        <v>0</v>
      </c>
      <c r="T507" s="171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172" t="s">
        <v>239</v>
      </c>
      <c r="AT507" s="172" t="s">
        <v>127</v>
      </c>
      <c r="AU507" s="172" t="s">
        <v>82</v>
      </c>
      <c r="AY507" s="19" t="s">
        <v>125</v>
      </c>
      <c r="BE507" s="173">
        <f>IF(N507="základní",J507,0)</f>
        <v>0</v>
      </c>
      <c r="BF507" s="173">
        <f>IF(N507="snížená",J507,0)</f>
        <v>0</v>
      </c>
      <c r="BG507" s="173">
        <f>IF(N507="zákl. přenesená",J507,0)</f>
        <v>0</v>
      </c>
      <c r="BH507" s="173">
        <f>IF(N507="sníž. přenesená",J507,0)</f>
        <v>0</v>
      </c>
      <c r="BI507" s="173">
        <f>IF(N507="nulová",J507,0)</f>
        <v>0</v>
      </c>
      <c r="BJ507" s="19" t="s">
        <v>80</v>
      </c>
      <c r="BK507" s="173">
        <f>ROUND(I507*H507,2)</f>
        <v>0</v>
      </c>
      <c r="BL507" s="19" t="s">
        <v>239</v>
      </c>
      <c r="BM507" s="172" t="s">
        <v>704</v>
      </c>
    </row>
    <row r="508" spans="1:47" s="2" customFormat="1" ht="12">
      <c r="A508" s="38"/>
      <c r="B508" s="39"/>
      <c r="C508" s="38"/>
      <c r="D508" s="174" t="s">
        <v>134</v>
      </c>
      <c r="E508" s="38"/>
      <c r="F508" s="175" t="s">
        <v>705</v>
      </c>
      <c r="G508" s="38"/>
      <c r="H508" s="38"/>
      <c r="I508" s="176"/>
      <c r="J508" s="38"/>
      <c r="K508" s="38"/>
      <c r="L508" s="39"/>
      <c r="M508" s="177"/>
      <c r="N508" s="178"/>
      <c r="O508" s="72"/>
      <c r="P508" s="72"/>
      <c r="Q508" s="72"/>
      <c r="R508" s="72"/>
      <c r="S508" s="72"/>
      <c r="T508" s="73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T508" s="19" t="s">
        <v>134</v>
      </c>
      <c r="AU508" s="19" t="s">
        <v>82</v>
      </c>
    </row>
    <row r="509" spans="1:51" s="13" customFormat="1" ht="12">
      <c r="A509" s="13"/>
      <c r="B509" s="179"/>
      <c r="C509" s="13"/>
      <c r="D509" s="180" t="s">
        <v>136</v>
      </c>
      <c r="E509" s="181" t="s">
        <v>3</v>
      </c>
      <c r="F509" s="182" t="s">
        <v>706</v>
      </c>
      <c r="G509" s="13"/>
      <c r="H509" s="181" t="s">
        <v>3</v>
      </c>
      <c r="I509" s="183"/>
      <c r="J509" s="13"/>
      <c r="K509" s="13"/>
      <c r="L509" s="179"/>
      <c r="M509" s="184"/>
      <c r="N509" s="185"/>
      <c r="O509" s="185"/>
      <c r="P509" s="185"/>
      <c r="Q509" s="185"/>
      <c r="R509" s="185"/>
      <c r="S509" s="185"/>
      <c r="T509" s="186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81" t="s">
        <v>136</v>
      </c>
      <c r="AU509" s="181" t="s">
        <v>82</v>
      </c>
      <c r="AV509" s="13" t="s">
        <v>80</v>
      </c>
      <c r="AW509" s="13" t="s">
        <v>33</v>
      </c>
      <c r="AX509" s="13" t="s">
        <v>72</v>
      </c>
      <c r="AY509" s="181" t="s">
        <v>125</v>
      </c>
    </row>
    <row r="510" spans="1:51" s="14" customFormat="1" ht="12">
      <c r="A510" s="14"/>
      <c r="B510" s="187"/>
      <c r="C510" s="14"/>
      <c r="D510" s="180" t="s">
        <v>136</v>
      </c>
      <c r="E510" s="188" t="s">
        <v>3</v>
      </c>
      <c r="F510" s="189" t="s">
        <v>250</v>
      </c>
      <c r="G510" s="14"/>
      <c r="H510" s="190">
        <v>18</v>
      </c>
      <c r="I510" s="191"/>
      <c r="J510" s="14"/>
      <c r="K510" s="14"/>
      <c r="L510" s="187"/>
      <c r="M510" s="192"/>
      <c r="N510" s="193"/>
      <c r="O510" s="193"/>
      <c r="P510" s="193"/>
      <c r="Q510" s="193"/>
      <c r="R510" s="193"/>
      <c r="S510" s="193"/>
      <c r="T510" s="19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188" t="s">
        <v>136</v>
      </c>
      <c r="AU510" s="188" t="s">
        <v>82</v>
      </c>
      <c r="AV510" s="14" t="s">
        <v>82</v>
      </c>
      <c r="AW510" s="14" t="s">
        <v>33</v>
      </c>
      <c r="AX510" s="14" t="s">
        <v>72</v>
      </c>
      <c r="AY510" s="188" t="s">
        <v>125</v>
      </c>
    </row>
    <row r="511" spans="1:51" s="15" customFormat="1" ht="12">
      <c r="A511" s="15"/>
      <c r="B511" s="195"/>
      <c r="C511" s="15"/>
      <c r="D511" s="180" t="s">
        <v>136</v>
      </c>
      <c r="E511" s="196" t="s">
        <v>3</v>
      </c>
      <c r="F511" s="197" t="s">
        <v>140</v>
      </c>
      <c r="G511" s="15"/>
      <c r="H511" s="198">
        <v>18</v>
      </c>
      <c r="I511" s="199"/>
      <c r="J511" s="15"/>
      <c r="K511" s="15"/>
      <c r="L511" s="195"/>
      <c r="M511" s="200"/>
      <c r="N511" s="201"/>
      <c r="O511" s="201"/>
      <c r="P511" s="201"/>
      <c r="Q511" s="201"/>
      <c r="R511" s="201"/>
      <c r="S511" s="201"/>
      <c r="T511" s="202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196" t="s">
        <v>136</v>
      </c>
      <c r="AU511" s="196" t="s">
        <v>82</v>
      </c>
      <c r="AV511" s="15" t="s">
        <v>132</v>
      </c>
      <c r="AW511" s="15" t="s">
        <v>33</v>
      </c>
      <c r="AX511" s="15" t="s">
        <v>80</v>
      </c>
      <c r="AY511" s="196" t="s">
        <v>125</v>
      </c>
    </row>
    <row r="512" spans="1:63" s="12" customFormat="1" ht="20.85" customHeight="1">
      <c r="A512" s="12"/>
      <c r="B512" s="147"/>
      <c r="C512" s="12"/>
      <c r="D512" s="148" t="s">
        <v>71</v>
      </c>
      <c r="E512" s="158" t="s">
        <v>707</v>
      </c>
      <c r="F512" s="158" t="s">
        <v>708</v>
      </c>
      <c r="G512" s="12"/>
      <c r="H512" s="12"/>
      <c r="I512" s="150"/>
      <c r="J512" s="159">
        <f>BK512</f>
        <v>0</v>
      </c>
      <c r="K512" s="12"/>
      <c r="L512" s="147"/>
      <c r="M512" s="152"/>
      <c r="N512" s="153"/>
      <c r="O512" s="153"/>
      <c r="P512" s="154">
        <f>SUM(P513:P515)</f>
        <v>0</v>
      </c>
      <c r="Q512" s="153"/>
      <c r="R512" s="154">
        <f>SUM(R513:R515)</f>
        <v>0</v>
      </c>
      <c r="S512" s="153"/>
      <c r="T512" s="155">
        <f>SUM(T513:T515)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148" t="s">
        <v>80</v>
      </c>
      <c r="AT512" s="156" t="s">
        <v>71</v>
      </c>
      <c r="AU512" s="156" t="s">
        <v>82</v>
      </c>
      <c r="AY512" s="148" t="s">
        <v>125</v>
      </c>
      <c r="BK512" s="157">
        <f>SUM(BK513:BK515)</f>
        <v>0</v>
      </c>
    </row>
    <row r="513" spans="1:65" s="2" customFormat="1" ht="16.5" customHeight="1">
      <c r="A513" s="38"/>
      <c r="B513" s="160"/>
      <c r="C513" s="161" t="s">
        <v>709</v>
      </c>
      <c r="D513" s="161" t="s">
        <v>127</v>
      </c>
      <c r="E513" s="162" t="s">
        <v>710</v>
      </c>
      <c r="F513" s="163" t="s">
        <v>711</v>
      </c>
      <c r="G513" s="164" t="s">
        <v>712</v>
      </c>
      <c r="H513" s="165">
        <v>10</v>
      </c>
      <c r="I513" s="166"/>
      <c r="J513" s="167">
        <f>ROUND(I513*H513,2)</f>
        <v>0</v>
      </c>
      <c r="K513" s="163" t="s">
        <v>713</v>
      </c>
      <c r="L513" s="39"/>
      <c r="M513" s="168" t="s">
        <v>3</v>
      </c>
      <c r="N513" s="169" t="s">
        <v>43</v>
      </c>
      <c r="O513" s="72"/>
      <c r="P513" s="170">
        <f>O513*H513</f>
        <v>0</v>
      </c>
      <c r="Q513" s="170">
        <v>0</v>
      </c>
      <c r="R513" s="170">
        <f>Q513*H513</f>
        <v>0</v>
      </c>
      <c r="S513" s="170">
        <v>0</v>
      </c>
      <c r="T513" s="171">
        <f>S513*H513</f>
        <v>0</v>
      </c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R513" s="172" t="s">
        <v>714</v>
      </c>
      <c r="AT513" s="172" t="s">
        <v>127</v>
      </c>
      <c r="AU513" s="172" t="s">
        <v>145</v>
      </c>
      <c r="AY513" s="19" t="s">
        <v>125</v>
      </c>
      <c r="BE513" s="173">
        <f>IF(N513="základní",J513,0)</f>
        <v>0</v>
      </c>
      <c r="BF513" s="173">
        <f>IF(N513="snížená",J513,0)</f>
        <v>0</v>
      </c>
      <c r="BG513" s="173">
        <f>IF(N513="zákl. přenesená",J513,0)</f>
        <v>0</v>
      </c>
      <c r="BH513" s="173">
        <f>IF(N513="sníž. přenesená",J513,0)</f>
        <v>0</v>
      </c>
      <c r="BI513" s="173">
        <f>IF(N513="nulová",J513,0)</f>
        <v>0</v>
      </c>
      <c r="BJ513" s="19" t="s">
        <v>80</v>
      </c>
      <c r="BK513" s="173">
        <f>ROUND(I513*H513,2)</f>
        <v>0</v>
      </c>
      <c r="BL513" s="19" t="s">
        <v>714</v>
      </c>
      <c r="BM513" s="172" t="s">
        <v>715</v>
      </c>
    </row>
    <row r="514" spans="1:65" s="2" customFormat="1" ht="16.5" customHeight="1">
      <c r="A514" s="38"/>
      <c r="B514" s="160"/>
      <c r="C514" s="161" t="s">
        <v>716</v>
      </c>
      <c r="D514" s="161" t="s">
        <v>127</v>
      </c>
      <c r="E514" s="162" t="s">
        <v>717</v>
      </c>
      <c r="F514" s="163" t="s">
        <v>718</v>
      </c>
      <c r="G514" s="164" t="s">
        <v>712</v>
      </c>
      <c r="H514" s="165">
        <v>10</v>
      </c>
      <c r="I514" s="166"/>
      <c r="J514" s="167">
        <f>ROUND(I514*H514,2)</f>
        <v>0</v>
      </c>
      <c r="K514" s="163" t="s">
        <v>131</v>
      </c>
      <c r="L514" s="39"/>
      <c r="M514" s="168" t="s">
        <v>3</v>
      </c>
      <c r="N514" s="169" t="s">
        <v>43</v>
      </c>
      <c r="O514" s="72"/>
      <c r="P514" s="170">
        <f>O514*H514</f>
        <v>0</v>
      </c>
      <c r="Q514" s="170">
        <v>0</v>
      </c>
      <c r="R514" s="170">
        <f>Q514*H514</f>
        <v>0</v>
      </c>
      <c r="S514" s="170">
        <v>0</v>
      </c>
      <c r="T514" s="171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172" t="s">
        <v>714</v>
      </c>
      <c r="AT514" s="172" t="s">
        <v>127</v>
      </c>
      <c r="AU514" s="172" t="s">
        <v>145</v>
      </c>
      <c r="AY514" s="19" t="s">
        <v>125</v>
      </c>
      <c r="BE514" s="173">
        <f>IF(N514="základní",J514,0)</f>
        <v>0</v>
      </c>
      <c r="BF514" s="173">
        <f>IF(N514="snížená",J514,0)</f>
        <v>0</v>
      </c>
      <c r="BG514" s="173">
        <f>IF(N514="zákl. přenesená",J514,0)</f>
        <v>0</v>
      </c>
      <c r="BH514" s="173">
        <f>IF(N514="sníž. přenesená",J514,0)</f>
        <v>0</v>
      </c>
      <c r="BI514" s="173">
        <f>IF(N514="nulová",J514,0)</f>
        <v>0</v>
      </c>
      <c r="BJ514" s="19" t="s">
        <v>80</v>
      </c>
      <c r="BK514" s="173">
        <f>ROUND(I514*H514,2)</f>
        <v>0</v>
      </c>
      <c r="BL514" s="19" t="s">
        <v>714</v>
      </c>
      <c r="BM514" s="172" t="s">
        <v>719</v>
      </c>
    </row>
    <row r="515" spans="1:47" s="2" customFormat="1" ht="12">
      <c r="A515" s="38"/>
      <c r="B515" s="39"/>
      <c r="C515" s="38"/>
      <c r="D515" s="174" t="s">
        <v>134</v>
      </c>
      <c r="E515" s="38"/>
      <c r="F515" s="175" t="s">
        <v>720</v>
      </c>
      <c r="G515" s="38"/>
      <c r="H515" s="38"/>
      <c r="I515" s="176"/>
      <c r="J515" s="38"/>
      <c r="K515" s="38"/>
      <c r="L515" s="39"/>
      <c r="M515" s="177"/>
      <c r="N515" s="178"/>
      <c r="O515" s="72"/>
      <c r="P515" s="72"/>
      <c r="Q515" s="72"/>
      <c r="R515" s="72"/>
      <c r="S515" s="72"/>
      <c r="T515" s="73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9" t="s">
        <v>134</v>
      </c>
      <c r="AU515" s="19" t="s">
        <v>145</v>
      </c>
    </row>
    <row r="516" spans="1:63" s="12" customFormat="1" ht="25.9" customHeight="1">
      <c r="A516" s="12"/>
      <c r="B516" s="147"/>
      <c r="C516" s="12"/>
      <c r="D516" s="148" t="s">
        <v>71</v>
      </c>
      <c r="E516" s="149" t="s">
        <v>721</v>
      </c>
      <c r="F516" s="149" t="s">
        <v>722</v>
      </c>
      <c r="G516" s="12"/>
      <c r="H516" s="12"/>
      <c r="I516" s="150"/>
      <c r="J516" s="151">
        <f>BK516</f>
        <v>0</v>
      </c>
      <c r="K516" s="12"/>
      <c r="L516" s="147"/>
      <c r="M516" s="152"/>
      <c r="N516" s="153"/>
      <c r="O516" s="153"/>
      <c r="P516" s="154">
        <f>P517+P520+P522</f>
        <v>0</v>
      </c>
      <c r="Q516" s="153"/>
      <c r="R516" s="154">
        <f>R517+R520+R522</f>
        <v>0</v>
      </c>
      <c r="S516" s="153"/>
      <c r="T516" s="155">
        <f>T517+T520+T522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148" t="s">
        <v>162</v>
      </c>
      <c r="AT516" s="156" t="s">
        <v>71</v>
      </c>
      <c r="AU516" s="156" t="s">
        <v>72</v>
      </c>
      <c r="AY516" s="148" t="s">
        <v>125</v>
      </c>
      <c r="BK516" s="157">
        <f>BK517+BK520+BK522</f>
        <v>0</v>
      </c>
    </row>
    <row r="517" spans="1:63" s="12" customFormat="1" ht="22.8" customHeight="1">
      <c r="A517" s="12"/>
      <c r="B517" s="147"/>
      <c r="C517" s="12"/>
      <c r="D517" s="148" t="s">
        <v>71</v>
      </c>
      <c r="E517" s="158" t="s">
        <v>723</v>
      </c>
      <c r="F517" s="158" t="s">
        <v>724</v>
      </c>
      <c r="G517" s="12"/>
      <c r="H517" s="12"/>
      <c r="I517" s="150"/>
      <c r="J517" s="159">
        <f>BK517</f>
        <v>0</v>
      </c>
      <c r="K517" s="12"/>
      <c r="L517" s="147"/>
      <c r="M517" s="152"/>
      <c r="N517" s="153"/>
      <c r="O517" s="153"/>
      <c r="P517" s="154">
        <f>SUM(P518:P519)</f>
        <v>0</v>
      </c>
      <c r="Q517" s="153"/>
      <c r="R517" s="154">
        <f>SUM(R518:R519)</f>
        <v>0</v>
      </c>
      <c r="S517" s="153"/>
      <c r="T517" s="155">
        <f>SUM(T518:T519)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148" t="s">
        <v>162</v>
      </c>
      <c r="AT517" s="156" t="s">
        <v>71</v>
      </c>
      <c r="AU517" s="156" t="s">
        <v>80</v>
      </c>
      <c r="AY517" s="148" t="s">
        <v>125</v>
      </c>
      <c r="BK517" s="157">
        <f>SUM(BK518:BK519)</f>
        <v>0</v>
      </c>
    </row>
    <row r="518" spans="1:65" s="2" customFormat="1" ht="16.5" customHeight="1">
      <c r="A518" s="38"/>
      <c r="B518" s="160"/>
      <c r="C518" s="161" t="s">
        <v>725</v>
      </c>
      <c r="D518" s="161" t="s">
        <v>127</v>
      </c>
      <c r="E518" s="162" t="s">
        <v>726</v>
      </c>
      <c r="F518" s="163" t="s">
        <v>727</v>
      </c>
      <c r="G518" s="164" t="s">
        <v>404</v>
      </c>
      <c r="H518" s="165">
        <v>1</v>
      </c>
      <c r="I518" s="166"/>
      <c r="J518" s="167">
        <f>ROUND(I518*H518,2)</f>
        <v>0</v>
      </c>
      <c r="K518" s="163" t="s">
        <v>3</v>
      </c>
      <c r="L518" s="39"/>
      <c r="M518" s="168" t="s">
        <v>3</v>
      </c>
      <c r="N518" s="169" t="s">
        <v>43</v>
      </c>
      <c r="O518" s="72"/>
      <c r="P518" s="170">
        <f>O518*H518</f>
        <v>0</v>
      </c>
      <c r="Q518" s="170">
        <v>0</v>
      </c>
      <c r="R518" s="170">
        <f>Q518*H518</f>
        <v>0</v>
      </c>
      <c r="S518" s="170">
        <v>0</v>
      </c>
      <c r="T518" s="171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172" t="s">
        <v>728</v>
      </c>
      <c r="AT518" s="172" t="s">
        <v>127</v>
      </c>
      <c r="AU518" s="172" t="s">
        <v>82</v>
      </c>
      <c r="AY518" s="19" t="s">
        <v>125</v>
      </c>
      <c r="BE518" s="173">
        <f>IF(N518="základní",J518,0)</f>
        <v>0</v>
      </c>
      <c r="BF518" s="173">
        <f>IF(N518="snížená",J518,0)</f>
        <v>0</v>
      </c>
      <c r="BG518" s="173">
        <f>IF(N518="zákl. přenesená",J518,0)</f>
        <v>0</v>
      </c>
      <c r="BH518" s="173">
        <f>IF(N518="sníž. přenesená",J518,0)</f>
        <v>0</v>
      </c>
      <c r="BI518" s="173">
        <f>IF(N518="nulová",J518,0)</f>
        <v>0</v>
      </c>
      <c r="BJ518" s="19" t="s">
        <v>80</v>
      </c>
      <c r="BK518" s="173">
        <f>ROUND(I518*H518,2)</f>
        <v>0</v>
      </c>
      <c r="BL518" s="19" t="s">
        <v>728</v>
      </c>
      <c r="BM518" s="172" t="s">
        <v>729</v>
      </c>
    </row>
    <row r="519" spans="1:65" s="2" customFormat="1" ht="24.15" customHeight="1">
      <c r="A519" s="38"/>
      <c r="B519" s="160"/>
      <c r="C519" s="161" t="s">
        <v>730</v>
      </c>
      <c r="D519" s="161" t="s">
        <v>127</v>
      </c>
      <c r="E519" s="162" t="s">
        <v>731</v>
      </c>
      <c r="F519" s="163" t="s">
        <v>732</v>
      </c>
      <c r="G519" s="164" t="s">
        <v>404</v>
      </c>
      <c r="H519" s="165">
        <v>1</v>
      </c>
      <c r="I519" s="166"/>
      <c r="J519" s="167">
        <f>ROUND(I519*H519,2)</f>
        <v>0</v>
      </c>
      <c r="K519" s="163" t="s">
        <v>3</v>
      </c>
      <c r="L519" s="39"/>
      <c r="M519" s="168" t="s">
        <v>3</v>
      </c>
      <c r="N519" s="169" t="s">
        <v>43</v>
      </c>
      <c r="O519" s="72"/>
      <c r="P519" s="170">
        <f>O519*H519</f>
        <v>0</v>
      </c>
      <c r="Q519" s="170">
        <v>0</v>
      </c>
      <c r="R519" s="170">
        <f>Q519*H519</f>
        <v>0</v>
      </c>
      <c r="S519" s="170">
        <v>0</v>
      </c>
      <c r="T519" s="171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172" t="s">
        <v>728</v>
      </c>
      <c r="AT519" s="172" t="s">
        <v>127</v>
      </c>
      <c r="AU519" s="172" t="s">
        <v>82</v>
      </c>
      <c r="AY519" s="19" t="s">
        <v>125</v>
      </c>
      <c r="BE519" s="173">
        <f>IF(N519="základní",J519,0)</f>
        <v>0</v>
      </c>
      <c r="BF519" s="173">
        <f>IF(N519="snížená",J519,0)</f>
        <v>0</v>
      </c>
      <c r="BG519" s="173">
        <f>IF(N519="zákl. přenesená",J519,0)</f>
        <v>0</v>
      </c>
      <c r="BH519" s="173">
        <f>IF(N519="sníž. přenesená",J519,0)</f>
        <v>0</v>
      </c>
      <c r="BI519" s="173">
        <f>IF(N519="nulová",J519,0)</f>
        <v>0</v>
      </c>
      <c r="BJ519" s="19" t="s">
        <v>80</v>
      </c>
      <c r="BK519" s="173">
        <f>ROUND(I519*H519,2)</f>
        <v>0</v>
      </c>
      <c r="BL519" s="19" t="s">
        <v>728</v>
      </c>
      <c r="BM519" s="172" t="s">
        <v>733</v>
      </c>
    </row>
    <row r="520" spans="1:63" s="12" customFormat="1" ht="22.8" customHeight="1">
      <c r="A520" s="12"/>
      <c r="B520" s="147"/>
      <c r="C520" s="12"/>
      <c r="D520" s="148" t="s">
        <v>71</v>
      </c>
      <c r="E520" s="158" t="s">
        <v>734</v>
      </c>
      <c r="F520" s="158" t="s">
        <v>735</v>
      </c>
      <c r="G520" s="12"/>
      <c r="H520" s="12"/>
      <c r="I520" s="150"/>
      <c r="J520" s="159">
        <f>BK520</f>
        <v>0</v>
      </c>
      <c r="K520" s="12"/>
      <c r="L520" s="147"/>
      <c r="M520" s="152"/>
      <c r="N520" s="153"/>
      <c r="O520" s="153"/>
      <c r="P520" s="154">
        <f>P521</f>
        <v>0</v>
      </c>
      <c r="Q520" s="153"/>
      <c r="R520" s="154">
        <f>R521</f>
        <v>0</v>
      </c>
      <c r="S520" s="153"/>
      <c r="T520" s="155">
        <f>T521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148" t="s">
        <v>162</v>
      </c>
      <c r="AT520" s="156" t="s">
        <v>71</v>
      </c>
      <c r="AU520" s="156" t="s">
        <v>80</v>
      </c>
      <c r="AY520" s="148" t="s">
        <v>125</v>
      </c>
      <c r="BK520" s="157">
        <f>BK521</f>
        <v>0</v>
      </c>
    </row>
    <row r="521" spans="1:65" s="2" customFormat="1" ht="24.15" customHeight="1">
      <c r="A521" s="38"/>
      <c r="B521" s="160"/>
      <c r="C521" s="161" t="s">
        <v>736</v>
      </c>
      <c r="D521" s="161" t="s">
        <v>127</v>
      </c>
      <c r="E521" s="162" t="s">
        <v>737</v>
      </c>
      <c r="F521" s="163" t="s">
        <v>738</v>
      </c>
      <c r="G521" s="164" t="s">
        <v>404</v>
      </c>
      <c r="H521" s="165">
        <v>1</v>
      </c>
      <c r="I521" s="166"/>
      <c r="J521" s="167">
        <f>ROUND(I521*H521,2)</f>
        <v>0</v>
      </c>
      <c r="K521" s="163" t="s">
        <v>3</v>
      </c>
      <c r="L521" s="39"/>
      <c r="M521" s="168" t="s">
        <v>3</v>
      </c>
      <c r="N521" s="169" t="s">
        <v>43</v>
      </c>
      <c r="O521" s="72"/>
      <c r="P521" s="170">
        <f>O521*H521</f>
        <v>0</v>
      </c>
      <c r="Q521" s="170">
        <v>0</v>
      </c>
      <c r="R521" s="170">
        <f>Q521*H521</f>
        <v>0</v>
      </c>
      <c r="S521" s="170">
        <v>0</v>
      </c>
      <c r="T521" s="171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172" t="s">
        <v>728</v>
      </c>
      <c r="AT521" s="172" t="s">
        <v>127</v>
      </c>
      <c r="AU521" s="172" t="s">
        <v>82</v>
      </c>
      <c r="AY521" s="19" t="s">
        <v>125</v>
      </c>
      <c r="BE521" s="173">
        <f>IF(N521="základní",J521,0)</f>
        <v>0</v>
      </c>
      <c r="BF521" s="173">
        <f>IF(N521="snížená",J521,0)</f>
        <v>0</v>
      </c>
      <c r="BG521" s="173">
        <f>IF(N521="zákl. přenesená",J521,0)</f>
        <v>0</v>
      </c>
      <c r="BH521" s="173">
        <f>IF(N521="sníž. přenesená",J521,0)</f>
        <v>0</v>
      </c>
      <c r="BI521" s="173">
        <f>IF(N521="nulová",J521,0)</f>
        <v>0</v>
      </c>
      <c r="BJ521" s="19" t="s">
        <v>80</v>
      </c>
      <c r="BK521" s="173">
        <f>ROUND(I521*H521,2)</f>
        <v>0</v>
      </c>
      <c r="BL521" s="19" t="s">
        <v>728</v>
      </c>
      <c r="BM521" s="172" t="s">
        <v>739</v>
      </c>
    </row>
    <row r="522" spans="1:63" s="12" customFormat="1" ht="22.8" customHeight="1">
      <c r="A522" s="12"/>
      <c r="B522" s="147"/>
      <c r="C522" s="12"/>
      <c r="D522" s="148" t="s">
        <v>71</v>
      </c>
      <c r="E522" s="158" t="s">
        <v>740</v>
      </c>
      <c r="F522" s="158" t="s">
        <v>741</v>
      </c>
      <c r="G522" s="12"/>
      <c r="H522" s="12"/>
      <c r="I522" s="150"/>
      <c r="J522" s="159">
        <f>BK522</f>
        <v>0</v>
      </c>
      <c r="K522" s="12"/>
      <c r="L522" s="147"/>
      <c r="M522" s="152"/>
      <c r="N522" s="153"/>
      <c r="O522" s="153"/>
      <c r="P522" s="154">
        <f>P523</f>
        <v>0</v>
      </c>
      <c r="Q522" s="153"/>
      <c r="R522" s="154">
        <f>R523</f>
        <v>0</v>
      </c>
      <c r="S522" s="153"/>
      <c r="T522" s="155">
        <f>T523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148" t="s">
        <v>162</v>
      </c>
      <c r="AT522" s="156" t="s">
        <v>71</v>
      </c>
      <c r="AU522" s="156" t="s">
        <v>80</v>
      </c>
      <c r="AY522" s="148" t="s">
        <v>125</v>
      </c>
      <c r="BK522" s="157">
        <f>BK523</f>
        <v>0</v>
      </c>
    </row>
    <row r="523" spans="1:65" s="2" customFormat="1" ht="16.5" customHeight="1">
      <c r="A523" s="38"/>
      <c r="B523" s="160"/>
      <c r="C523" s="161" t="s">
        <v>742</v>
      </c>
      <c r="D523" s="161" t="s">
        <v>127</v>
      </c>
      <c r="E523" s="162" t="s">
        <v>743</v>
      </c>
      <c r="F523" s="163" t="s">
        <v>744</v>
      </c>
      <c r="G523" s="164" t="s">
        <v>404</v>
      </c>
      <c r="H523" s="165">
        <v>1</v>
      </c>
      <c r="I523" s="166"/>
      <c r="J523" s="167">
        <f>ROUND(I523*H523,2)</f>
        <v>0</v>
      </c>
      <c r="K523" s="163" t="s">
        <v>3</v>
      </c>
      <c r="L523" s="39"/>
      <c r="M523" s="213" t="s">
        <v>3</v>
      </c>
      <c r="N523" s="214" t="s">
        <v>43</v>
      </c>
      <c r="O523" s="215"/>
      <c r="P523" s="216">
        <f>O523*H523</f>
        <v>0</v>
      </c>
      <c r="Q523" s="216">
        <v>0</v>
      </c>
      <c r="R523" s="216">
        <f>Q523*H523</f>
        <v>0</v>
      </c>
      <c r="S523" s="216">
        <v>0</v>
      </c>
      <c r="T523" s="217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172" t="s">
        <v>728</v>
      </c>
      <c r="AT523" s="172" t="s">
        <v>127</v>
      </c>
      <c r="AU523" s="172" t="s">
        <v>82</v>
      </c>
      <c r="AY523" s="19" t="s">
        <v>125</v>
      </c>
      <c r="BE523" s="173">
        <f>IF(N523="základní",J523,0)</f>
        <v>0</v>
      </c>
      <c r="BF523" s="173">
        <f>IF(N523="snížená",J523,0)</f>
        <v>0</v>
      </c>
      <c r="BG523" s="173">
        <f>IF(N523="zákl. přenesená",J523,0)</f>
        <v>0</v>
      </c>
      <c r="BH523" s="173">
        <f>IF(N523="sníž. přenesená",J523,0)</f>
        <v>0</v>
      </c>
      <c r="BI523" s="173">
        <f>IF(N523="nulová",J523,0)</f>
        <v>0</v>
      </c>
      <c r="BJ523" s="19" t="s">
        <v>80</v>
      </c>
      <c r="BK523" s="173">
        <f>ROUND(I523*H523,2)</f>
        <v>0</v>
      </c>
      <c r="BL523" s="19" t="s">
        <v>728</v>
      </c>
      <c r="BM523" s="172" t="s">
        <v>745</v>
      </c>
    </row>
    <row r="524" spans="1:31" s="2" customFormat="1" ht="6.95" customHeight="1">
      <c r="A524" s="38"/>
      <c r="B524" s="55"/>
      <c r="C524" s="56"/>
      <c r="D524" s="56"/>
      <c r="E524" s="56"/>
      <c r="F524" s="56"/>
      <c r="G524" s="56"/>
      <c r="H524" s="56"/>
      <c r="I524" s="56"/>
      <c r="J524" s="56"/>
      <c r="K524" s="56"/>
      <c r="L524" s="39"/>
      <c r="M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</row>
  </sheetData>
  <autoFilter ref="C98:K523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hyperlinks>
    <hyperlink ref="F103" r:id="rId1" display="https://podminky.urs.cz/item/CS_URS_2022_01/113107122"/>
    <hyperlink ref="F109" r:id="rId2" display="https://podminky.urs.cz/item/CS_URS_2022_01/121112003"/>
    <hyperlink ref="F111" r:id="rId3" display="https://podminky.urs.cz/item/CS_URS_2022_01/122211101"/>
    <hyperlink ref="F119" r:id="rId4" display="https://podminky.urs.cz/item/CS_URS_2022_01/131213701"/>
    <hyperlink ref="F123" r:id="rId5" display="https://podminky.urs.cz/item/CS_URS_2022_01/132212131"/>
    <hyperlink ref="F129" r:id="rId6" display="https://podminky.urs.cz/item/CS_URS_2022_01/162751117"/>
    <hyperlink ref="F137" r:id="rId7" display="https://podminky.urs.cz/item/CS_URS_2022_01/162751119"/>
    <hyperlink ref="F140" r:id="rId8" display="https://podminky.urs.cz/item/CS_URS_2022_01/167151101"/>
    <hyperlink ref="F148" r:id="rId9" display="https://podminky.urs.cz/item/CS_URS_2022_01/171201231"/>
    <hyperlink ref="F151" r:id="rId10" display="https://podminky.urs.cz/item/CS_URS_2022_01/171251201"/>
    <hyperlink ref="F154" r:id="rId11" display="https://podminky.urs.cz/item/CS_URS_2022_01/174111101"/>
    <hyperlink ref="F180" r:id="rId12" display="https://podminky.urs.cz/item/CS_URS_2022_01/612131100"/>
    <hyperlink ref="F184" r:id="rId13" display="https://podminky.urs.cz/item/CS_URS_2022_01/612311111"/>
    <hyperlink ref="F188" r:id="rId14" display="https://podminky.urs.cz/item/CS_URS_2022_01/622131100"/>
    <hyperlink ref="F194" r:id="rId15" display="https://podminky.urs.cz/item/CS_URS_2022_01/622311121"/>
    <hyperlink ref="F200" r:id="rId16" display="https://podminky.urs.cz/item/CS_URS_2022_01/631311224"/>
    <hyperlink ref="F204" r:id="rId17" display="https://podminky.urs.cz/item/CS_URS_2022_01/631362021"/>
    <hyperlink ref="F208" r:id="rId18" display="https://podminky.urs.cz/item/CS_URS_2022_01/632481215"/>
    <hyperlink ref="F212" r:id="rId19" display="https://podminky.urs.cz/item/CS_URS_2022_01/635111115"/>
    <hyperlink ref="F222" r:id="rId20" display="https://podminky.urs.cz/item/CS_URS_2022_01/635111242"/>
    <hyperlink ref="F232" r:id="rId21" display="https://podminky.urs.cz/item/CS_URS_2022_01/636212211"/>
    <hyperlink ref="F241" r:id="rId22" display="https://podminky.urs.cz/item/CS_URS_2022_01/317941121"/>
    <hyperlink ref="F254" r:id="rId23" display="https://podminky.urs.cz/item/CS_URS_2022_01/941211111"/>
    <hyperlink ref="F260" r:id="rId24" display="https://podminky.urs.cz/item/CS_URS_2022_01/941211211"/>
    <hyperlink ref="F263" r:id="rId25" display="https://podminky.urs.cz/item/CS_URS_2022_01/941211811"/>
    <hyperlink ref="F269" r:id="rId26" display="https://podminky.urs.cz/item/CS_URS_2022_01/944511111"/>
    <hyperlink ref="F275" r:id="rId27" display="https://podminky.urs.cz/item/CS_URS_2022_01/944511211"/>
    <hyperlink ref="F278" r:id="rId28" display="https://podminky.urs.cz/item/CS_URS_2022_01/944511811"/>
    <hyperlink ref="F284" r:id="rId29" display="https://podminky.urs.cz/item/CS_URS_2022_01/949101111"/>
    <hyperlink ref="F287" r:id="rId30" display="https://podminky.urs.cz/item/CS_URS_2022_01/962032231"/>
    <hyperlink ref="F296" r:id="rId31" display="https://podminky.urs.cz/item/CS_URS_2022_01/962042320"/>
    <hyperlink ref="F302" r:id="rId32" display="https://podminky.urs.cz/item/CS_URS_2022_01/965042141"/>
    <hyperlink ref="F310" r:id="rId33" display="https://podminky.urs.cz/item/CS_URS_2022_01/965081333"/>
    <hyperlink ref="F347" r:id="rId34" display="https://podminky.urs.cz/item/CS_URS_2022_01/978015361"/>
    <hyperlink ref="F353" r:id="rId35" display="https://podminky.urs.cz/item/CS_URS_2022_01/978015391"/>
    <hyperlink ref="F358" r:id="rId36" display="https://podminky.urs.cz/item/CS_URS_2022_01/998011002"/>
    <hyperlink ref="F383" r:id="rId37" display="https://podminky.urs.cz/item/CS_URS_2022_01/871260310"/>
    <hyperlink ref="F392" r:id="rId38" display="https://podminky.urs.cz/item/CS_URS_2022_01/997013501"/>
    <hyperlink ref="F394" r:id="rId39" display="https://podminky.urs.cz/item/CS_URS_2022_01/997013509"/>
    <hyperlink ref="F397" r:id="rId40" display="https://podminky.urs.cz/item/CS_URS_2022_01/997013631"/>
    <hyperlink ref="F401" r:id="rId41" display="https://podminky.urs.cz/item/CS_URS_2022_01/711193121"/>
    <hyperlink ref="F405" r:id="rId42" display="https://podminky.urs.cz/item/CS_URS_2022_01/998711102"/>
    <hyperlink ref="F408" r:id="rId43" display="https://podminky.urs.cz/item/CS_URS_2022_01/764004863"/>
    <hyperlink ref="F414" r:id="rId44" display="https://podminky.urs.cz/item/CS_URS_2022_01/764508131"/>
    <hyperlink ref="F424" r:id="rId45" display="https://podminky.urs.cz/item/CS_URS_2022_01/764508132"/>
    <hyperlink ref="F428" r:id="rId46" display="https://podminky.urs.cz/item/CS_URS_2022_01/764508134"/>
    <hyperlink ref="F435" r:id="rId47" display="https://podminky.urs.cz/item/CS_URS_2022_01/721241102"/>
    <hyperlink ref="F440" r:id="rId48" display="https://podminky.urs.cz/item/CS_URS_2022_01/998764102"/>
    <hyperlink ref="F445" r:id="rId49" display="https://podminky.urs.cz/item/CS_URS_2022_01/998766102"/>
    <hyperlink ref="F453" r:id="rId50" display="https://podminky.urs.cz/item/CS_URS_2022_01/771531103"/>
    <hyperlink ref="F465" r:id="rId51" display="https://podminky.urs.cz/item/CS_URS_2022_01/771591325"/>
    <hyperlink ref="F468" r:id="rId52" display="https://podminky.urs.cz/item/CS_URS_2022_01/998771102"/>
    <hyperlink ref="F471" r:id="rId53" display="https://podminky.urs.cz/item/CS_URS_2022_01/783301303"/>
    <hyperlink ref="F475" r:id="rId54" display="https://podminky.urs.cz/item/CS_URS_2022_01/783301313"/>
    <hyperlink ref="F479" r:id="rId55" display="https://podminky.urs.cz/item/CS_URS_2022_01/783306805"/>
    <hyperlink ref="F483" r:id="rId56" display="https://podminky.urs.cz/item/CS_URS_2022_01/783314201"/>
    <hyperlink ref="F487" r:id="rId57" display="https://podminky.urs.cz/item/CS_URS_2022_01/783315101"/>
    <hyperlink ref="F491" r:id="rId58" display="https://podminky.urs.cz/item/CS_URS_2022_01/783317101"/>
    <hyperlink ref="F495" r:id="rId59" display="https://podminky.urs.cz/item/CS_URS_2022_01/783823137"/>
    <hyperlink ref="F500" r:id="rId60" display="https://podminky.urs.cz/item/CS_URS_2022_01/783823159"/>
    <hyperlink ref="F508" r:id="rId61" display="https://podminky.urs.cz/item/CS_URS_2022_01/783827427"/>
    <hyperlink ref="F515" r:id="rId62" display="https://podminky.urs.cz/item/CS_URS_2022_01/HZS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8" customWidth="1"/>
    <col min="2" max="2" width="1.7109375" style="218" customWidth="1"/>
    <col min="3" max="4" width="5.00390625" style="218" customWidth="1"/>
    <col min="5" max="5" width="11.7109375" style="218" customWidth="1"/>
    <col min="6" max="6" width="9.140625" style="218" customWidth="1"/>
    <col min="7" max="7" width="5.00390625" style="218" customWidth="1"/>
    <col min="8" max="8" width="77.8515625" style="218" customWidth="1"/>
    <col min="9" max="10" width="20.00390625" style="218" customWidth="1"/>
    <col min="11" max="11" width="1.7109375" style="218" customWidth="1"/>
  </cols>
  <sheetData>
    <row r="1" s="1" customFormat="1" ht="37.5" customHeight="1"/>
    <row r="2" spans="2:11" s="1" customFormat="1" ht="7.5" customHeight="1">
      <c r="B2" s="219"/>
      <c r="C2" s="220"/>
      <c r="D2" s="220"/>
      <c r="E2" s="220"/>
      <c r="F2" s="220"/>
      <c r="G2" s="220"/>
      <c r="H2" s="220"/>
      <c r="I2" s="220"/>
      <c r="J2" s="220"/>
      <c r="K2" s="221"/>
    </row>
    <row r="3" spans="2:11" s="16" customFormat="1" ht="45" customHeight="1">
      <c r="B3" s="222"/>
      <c r="C3" s="223" t="s">
        <v>746</v>
      </c>
      <c r="D3" s="223"/>
      <c r="E3" s="223"/>
      <c r="F3" s="223"/>
      <c r="G3" s="223"/>
      <c r="H3" s="223"/>
      <c r="I3" s="223"/>
      <c r="J3" s="223"/>
      <c r="K3" s="224"/>
    </row>
    <row r="4" spans="2:11" s="1" customFormat="1" ht="25.5" customHeight="1">
      <c r="B4" s="225"/>
      <c r="C4" s="226" t="s">
        <v>747</v>
      </c>
      <c r="D4" s="226"/>
      <c r="E4" s="226"/>
      <c r="F4" s="226"/>
      <c r="G4" s="226"/>
      <c r="H4" s="226"/>
      <c r="I4" s="226"/>
      <c r="J4" s="226"/>
      <c r="K4" s="227"/>
    </row>
    <row r="5" spans="2:11" s="1" customFormat="1" ht="5.25" customHeight="1">
      <c r="B5" s="225"/>
      <c r="C5" s="228"/>
      <c r="D5" s="228"/>
      <c r="E5" s="228"/>
      <c r="F5" s="228"/>
      <c r="G5" s="228"/>
      <c r="H5" s="228"/>
      <c r="I5" s="228"/>
      <c r="J5" s="228"/>
      <c r="K5" s="227"/>
    </row>
    <row r="6" spans="2:11" s="1" customFormat="1" ht="15" customHeight="1">
      <c r="B6" s="225"/>
      <c r="C6" s="229" t="s">
        <v>748</v>
      </c>
      <c r="D6" s="229"/>
      <c r="E6" s="229"/>
      <c r="F6" s="229"/>
      <c r="G6" s="229"/>
      <c r="H6" s="229"/>
      <c r="I6" s="229"/>
      <c r="J6" s="229"/>
      <c r="K6" s="227"/>
    </row>
    <row r="7" spans="2:11" s="1" customFormat="1" ht="15" customHeight="1">
      <c r="B7" s="230"/>
      <c r="C7" s="229" t="s">
        <v>749</v>
      </c>
      <c r="D7" s="229"/>
      <c r="E7" s="229"/>
      <c r="F7" s="229"/>
      <c r="G7" s="229"/>
      <c r="H7" s="229"/>
      <c r="I7" s="229"/>
      <c r="J7" s="229"/>
      <c r="K7" s="227"/>
    </row>
    <row r="8" spans="2:11" s="1" customFormat="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s="1" customFormat="1" ht="15" customHeight="1">
      <c r="B9" s="230"/>
      <c r="C9" s="229" t="s">
        <v>750</v>
      </c>
      <c r="D9" s="229"/>
      <c r="E9" s="229"/>
      <c r="F9" s="229"/>
      <c r="G9" s="229"/>
      <c r="H9" s="229"/>
      <c r="I9" s="229"/>
      <c r="J9" s="229"/>
      <c r="K9" s="227"/>
    </row>
    <row r="10" spans="2:11" s="1" customFormat="1" ht="15" customHeight="1">
      <c r="B10" s="230"/>
      <c r="C10" s="229"/>
      <c r="D10" s="229" t="s">
        <v>751</v>
      </c>
      <c r="E10" s="229"/>
      <c r="F10" s="229"/>
      <c r="G10" s="229"/>
      <c r="H10" s="229"/>
      <c r="I10" s="229"/>
      <c r="J10" s="229"/>
      <c r="K10" s="227"/>
    </row>
    <row r="11" spans="2:11" s="1" customFormat="1" ht="15" customHeight="1">
      <c r="B11" s="230"/>
      <c r="C11" s="231"/>
      <c r="D11" s="229" t="s">
        <v>752</v>
      </c>
      <c r="E11" s="229"/>
      <c r="F11" s="229"/>
      <c r="G11" s="229"/>
      <c r="H11" s="229"/>
      <c r="I11" s="229"/>
      <c r="J11" s="229"/>
      <c r="K11" s="227"/>
    </row>
    <row r="12" spans="2:11" s="1" customFormat="1" ht="15" customHeight="1">
      <c r="B12" s="230"/>
      <c r="C12" s="231"/>
      <c r="D12" s="229"/>
      <c r="E12" s="229"/>
      <c r="F12" s="229"/>
      <c r="G12" s="229"/>
      <c r="H12" s="229"/>
      <c r="I12" s="229"/>
      <c r="J12" s="229"/>
      <c r="K12" s="227"/>
    </row>
    <row r="13" spans="2:11" s="1" customFormat="1" ht="15" customHeight="1">
      <c r="B13" s="230"/>
      <c r="C13" s="231"/>
      <c r="D13" s="232" t="s">
        <v>753</v>
      </c>
      <c r="E13" s="229"/>
      <c r="F13" s="229"/>
      <c r="G13" s="229"/>
      <c r="H13" s="229"/>
      <c r="I13" s="229"/>
      <c r="J13" s="229"/>
      <c r="K13" s="227"/>
    </row>
    <row r="14" spans="2:11" s="1" customFormat="1" ht="12.75" customHeight="1">
      <c r="B14" s="230"/>
      <c r="C14" s="231"/>
      <c r="D14" s="231"/>
      <c r="E14" s="231"/>
      <c r="F14" s="231"/>
      <c r="G14" s="231"/>
      <c r="H14" s="231"/>
      <c r="I14" s="231"/>
      <c r="J14" s="231"/>
      <c r="K14" s="227"/>
    </row>
    <row r="15" spans="2:11" s="1" customFormat="1" ht="15" customHeight="1">
      <c r="B15" s="230"/>
      <c r="C15" s="231"/>
      <c r="D15" s="229" t="s">
        <v>754</v>
      </c>
      <c r="E15" s="229"/>
      <c r="F15" s="229"/>
      <c r="G15" s="229"/>
      <c r="H15" s="229"/>
      <c r="I15" s="229"/>
      <c r="J15" s="229"/>
      <c r="K15" s="227"/>
    </row>
    <row r="16" spans="2:11" s="1" customFormat="1" ht="15" customHeight="1">
      <c r="B16" s="230"/>
      <c r="C16" s="231"/>
      <c r="D16" s="229" t="s">
        <v>755</v>
      </c>
      <c r="E16" s="229"/>
      <c r="F16" s="229"/>
      <c r="G16" s="229"/>
      <c r="H16" s="229"/>
      <c r="I16" s="229"/>
      <c r="J16" s="229"/>
      <c r="K16" s="227"/>
    </row>
    <row r="17" spans="2:11" s="1" customFormat="1" ht="15" customHeight="1">
      <c r="B17" s="230"/>
      <c r="C17" s="231"/>
      <c r="D17" s="229" t="s">
        <v>756</v>
      </c>
      <c r="E17" s="229"/>
      <c r="F17" s="229"/>
      <c r="G17" s="229"/>
      <c r="H17" s="229"/>
      <c r="I17" s="229"/>
      <c r="J17" s="229"/>
      <c r="K17" s="227"/>
    </row>
    <row r="18" spans="2:11" s="1" customFormat="1" ht="15" customHeight="1">
      <c r="B18" s="230"/>
      <c r="C18" s="231"/>
      <c r="D18" s="231"/>
      <c r="E18" s="233" t="s">
        <v>79</v>
      </c>
      <c r="F18" s="229" t="s">
        <v>757</v>
      </c>
      <c r="G18" s="229"/>
      <c r="H18" s="229"/>
      <c r="I18" s="229"/>
      <c r="J18" s="229"/>
      <c r="K18" s="227"/>
    </row>
    <row r="19" spans="2:11" s="1" customFormat="1" ht="15" customHeight="1">
      <c r="B19" s="230"/>
      <c r="C19" s="231"/>
      <c r="D19" s="231"/>
      <c r="E19" s="233" t="s">
        <v>758</v>
      </c>
      <c r="F19" s="229" t="s">
        <v>759</v>
      </c>
      <c r="G19" s="229"/>
      <c r="H19" s="229"/>
      <c r="I19" s="229"/>
      <c r="J19" s="229"/>
      <c r="K19" s="227"/>
    </row>
    <row r="20" spans="2:11" s="1" customFormat="1" ht="15" customHeight="1">
      <c r="B20" s="230"/>
      <c r="C20" s="231"/>
      <c r="D20" s="231"/>
      <c r="E20" s="233" t="s">
        <v>760</v>
      </c>
      <c r="F20" s="229" t="s">
        <v>761</v>
      </c>
      <c r="G20" s="229"/>
      <c r="H20" s="229"/>
      <c r="I20" s="229"/>
      <c r="J20" s="229"/>
      <c r="K20" s="227"/>
    </row>
    <row r="21" spans="2:11" s="1" customFormat="1" ht="15" customHeight="1">
      <c r="B21" s="230"/>
      <c r="C21" s="231"/>
      <c r="D21" s="231"/>
      <c r="E21" s="233" t="s">
        <v>762</v>
      </c>
      <c r="F21" s="229" t="s">
        <v>763</v>
      </c>
      <c r="G21" s="229"/>
      <c r="H21" s="229"/>
      <c r="I21" s="229"/>
      <c r="J21" s="229"/>
      <c r="K21" s="227"/>
    </row>
    <row r="22" spans="2:11" s="1" customFormat="1" ht="15" customHeight="1">
      <c r="B22" s="230"/>
      <c r="C22" s="231"/>
      <c r="D22" s="231"/>
      <c r="E22" s="233" t="s">
        <v>764</v>
      </c>
      <c r="F22" s="229" t="s">
        <v>765</v>
      </c>
      <c r="G22" s="229"/>
      <c r="H22" s="229"/>
      <c r="I22" s="229"/>
      <c r="J22" s="229"/>
      <c r="K22" s="227"/>
    </row>
    <row r="23" spans="2:11" s="1" customFormat="1" ht="15" customHeight="1">
      <c r="B23" s="230"/>
      <c r="C23" s="231"/>
      <c r="D23" s="231"/>
      <c r="E23" s="233" t="s">
        <v>766</v>
      </c>
      <c r="F23" s="229" t="s">
        <v>767</v>
      </c>
      <c r="G23" s="229"/>
      <c r="H23" s="229"/>
      <c r="I23" s="229"/>
      <c r="J23" s="229"/>
      <c r="K23" s="227"/>
    </row>
    <row r="24" spans="2:11" s="1" customFormat="1" ht="12.75" customHeight="1">
      <c r="B24" s="230"/>
      <c r="C24" s="231"/>
      <c r="D24" s="231"/>
      <c r="E24" s="231"/>
      <c r="F24" s="231"/>
      <c r="G24" s="231"/>
      <c r="H24" s="231"/>
      <c r="I24" s="231"/>
      <c r="J24" s="231"/>
      <c r="K24" s="227"/>
    </row>
    <row r="25" spans="2:11" s="1" customFormat="1" ht="15" customHeight="1">
      <c r="B25" s="230"/>
      <c r="C25" s="229" t="s">
        <v>768</v>
      </c>
      <c r="D25" s="229"/>
      <c r="E25" s="229"/>
      <c r="F25" s="229"/>
      <c r="G25" s="229"/>
      <c r="H25" s="229"/>
      <c r="I25" s="229"/>
      <c r="J25" s="229"/>
      <c r="K25" s="227"/>
    </row>
    <row r="26" spans="2:11" s="1" customFormat="1" ht="15" customHeight="1">
      <c r="B26" s="230"/>
      <c r="C26" s="229" t="s">
        <v>769</v>
      </c>
      <c r="D26" s="229"/>
      <c r="E26" s="229"/>
      <c r="F26" s="229"/>
      <c r="G26" s="229"/>
      <c r="H26" s="229"/>
      <c r="I26" s="229"/>
      <c r="J26" s="229"/>
      <c r="K26" s="227"/>
    </row>
    <row r="27" spans="2:11" s="1" customFormat="1" ht="15" customHeight="1">
      <c r="B27" s="230"/>
      <c r="C27" s="229"/>
      <c r="D27" s="229" t="s">
        <v>770</v>
      </c>
      <c r="E27" s="229"/>
      <c r="F27" s="229"/>
      <c r="G27" s="229"/>
      <c r="H27" s="229"/>
      <c r="I27" s="229"/>
      <c r="J27" s="229"/>
      <c r="K27" s="227"/>
    </row>
    <row r="28" spans="2:11" s="1" customFormat="1" ht="15" customHeight="1">
      <c r="B28" s="230"/>
      <c r="C28" s="231"/>
      <c r="D28" s="229" t="s">
        <v>771</v>
      </c>
      <c r="E28" s="229"/>
      <c r="F28" s="229"/>
      <c r="G28" s="229"/>
      <c r="H28" s="229"/>
      <c r="I28" s="229"/>
      <c r="J28" s="229"/>
      <c r="K28" s="227"/>
    </row>
    <row r="29" spans="2:11" s="1" customFormat="1" ht="12.75" customHeight="1">
      <c r="B29" s="230"/>
      <c r="C29" s="231"/>
      <c r="D29" s="231"/>
      <c r="E29" s="231"/>
      <c r="F29" s="231"/>
      <c r="G29" s="231"/>
      <c r="H29" s="231"/>
      <c r="I29" s="231"/>
      <c r="J29" s="231"/>
      <c r="K29" s="227"/>
    </row>
    <row r="30" spans="2:11" s="1" customFormat="1" ht="15" customHeight="1">
      <c r="B30" s="230"/>
      <c r="C30" s="231"/>
      <c r="D30" s="229" t="s">
        <v>772</v>
      </c>
      <c r="E30" s="229"/>
      <c r="F30" s="229"/>
      <c r="G30" s="229"/>
      <c r="H30" s="229"/>
      <c r="I30" s="229"/>
      <c r="J30" s="229"/>
      <c r="K30" s="227"/>
    </row>
    <row r="31" spans="2:11" s="1" customFormat="1" ht="15" customHeight="1">
      <c r="B31" s="230"/>
      <c r="C31" s="231"/>
      <c r="D31" s="229" t="s">
        <v>773</v>
      </c>
      <c r="E31" s="229"/>
      <c r="F31" s="229"/>
      <c r="G31" s="229"/>
      <c r="H31" s="229"/>
      <c r="I31" s="229"/>
      <c r="J31" s="229"/>
      <c r="K31" s="227"/>
    </row>
    <row r="32" spans="2:11" s="1" customFormat="1" ht="12.75" customHeight="1">
      <c r="B32" s="230"/>
      <c r="C32" s="231"/>
      <c r="D32" s="231"/>
      <c r="E32" s="231"/>
      <c r="F32" s="231"/>
      <c r="G32" s="231"/>
      <c r="H32" s="231"/>
      <c r="I32" s="231"/>
      <c r="J32" s="231"/>
      <c r="K32" s="227"/>
    </row>
    <row r="33" spans="2:11" s="1" customFormat="1" ht="15" customHeight="1">
      <c r="B33" s="230"/>
      <c r="C33" s="231"/>
      <c r="D33" s="229" t="s">
        <v>774</v>
      </c>
      <c r="E33" s="229"/>
      <c r="F33" s="229"/>
      <c r="G33" s="229"/>
      <c r="H33" s="229"/>
      <c r="I33" s="229"/>
      <c r="J33" s="229"/>
      <c r="K33" s="227"/>
    </row>
    <row r="34" spans="2:11" s="1" customFormat="1" ht="15" customHeight="1">
      <c r="B34" s="230"/>
      <c r="C34" s="231"/>
      <c r="D34" s="229" t="s">
        <v>775</v>
      </c>
      <c r="E34" s="229"/>
      <c r="F34" s="229"/>
      <c r="G34" s="229"/>
      <c r="H34" s="229"/>
      <c r="I34" s="229"/>
      <c r="J34" s="229"/>
      <c r="K34" s="227"/>
    </row>
    <row r="35" spans="2:11" s="1" customFormat="1" ht="15" customHeight="1">
      <c r="B35" s="230"/>
      <c r="C35" s="231"/>
      <c r="D35" s="229" t="s">
        <v>776</v>
      </c>
      <c r="E35" s="229"/>
      <c r="F35" s="229"/>
      <c r="G35" s="229"/>
      <c r="H35" s="229"/>
      <c r="I35" s="229"/>
      <c r="J35" s="229"/>
      <c r="K35" s="227"/>
    </row>
    <row r="36" spans="2:11" s="1" customFormat="1" ht="15" customHeight="1">
      <c r="B36" s="230"/>
      <c r="C36" s="231"/>
      <c r="D36" s="229"/>
      <c r="E36" s="232" t="s">
        <v>111</v>
      </c>
      <c r="F36" s="229"/>
      <c r="G36" s="229" t="s">
        <v>777</v>
      </c>
      <c r="H36" s="229"/>
      <c r="I36" s="229"/>
      <c r="J36" s="229"/>
      <c r="K36" s="227"/>
    </row>
    <row r="37" spans="2:11" s="1" customFormat="1" ht="30.75" customHeight="1">
      <c r="B37" s="230"/>
      <c r="C37" s="231"/>
      <c r="D37" s="229"/>
      <c r="E37" s="232" t="s">
        <v>778</v>
      </c>
      <c r="F37" s="229"/>
      <c r="G37" s="229" t="s">
        <v>779</v>
      </c>
      <c r="H37" s="229"/>
      <c r="I37" s="229"/>
      <c r="J37" s="229"/>
      <c r="K37" s="227"/>
    </row>
    <row r="38" spans="2:11" s="1" customFormat="1" ht="15" customHeight="1">
      <c r="B38" s="230"/>
      <c r="C38" s="231"/>
      <c r="D38" s="229"/>
      <c r="E38" s="232" t="s">
        <v>53</v>
      </c>
      <c r="F38" s="229"/>
      <c r="G38" s="229" t="s">
        <v>780</v>
      </c>
      <c r="H38" s="229"/>
      <c r="I38" s="229"/>
      <c r="J38" s="229"/>
      <c r="K38" s="227"/>
    </row>
    <row r="39" spans="2:11" s="1" customFormat="1" ht="15" customHeight="1">
      <c r="B39" s="230"/>
      <c r="C39" s="231"/>
      <c r="D39" s="229"/>
      <c r="E39" s="232" t="s">
        <v>54</v>
      </c>
      <c r="F39" s="229"/>
      <c r="G39" s="229" t="s">
        <v>781</v>
      </c>
      <c r="H39" s="229"/>
      <c r="I39" s="229"/>
      <c r="J39" s="229"/>
      <c r="K39" s="227"/>
    </row>
    <row r="40" spans="2:11" s="1" customFormat="1" ht="15" customHeight="1">
      <c r="B40" s="230"/>
      <c r="C40" s="231"/>
      <c r="D40" s="229"/>
      <c r="E40" s="232" t="s">
        <v>112</v>
      </c>
      <c r="F40" s="229"/>
      <c r="G40" s="229" t="s">
        <v>782</v>
      </c>
      <c r="H40" s="229"/>
      <c r="I40" s="229"/>
      <c r="J40" s="229"/>
      <c r="K40" s="227"/>
    </row>
    <row r="41" spans="2:11" s="1" customFormat="1" ht="15" customHeight="1">
      <c r="B41" s="230"/>
      <c r="C41" s="231"/>
      <c r="D41" s="229"/>
      <c r="E41" s="232" t="s">
        <v>113</v>
      </c>
      <c r="F41" s="229"/>
      <c r="G41" s="229" t="s">
        <v>783</v>
      </c>
      <c r="H41" s="229"/>
      <c r="I41" s="229"/>
      <c r="J41" s="229"/>
      <c r="K41" s="227"/>
    </row>
    <row r="42" spans="2:11" s="1" customFormat="1" ht="15" customHeight="1">
      <c r="B42" s="230"/>
      <c r="C42" s="231"/>
      <c r="D42" s="229"/>
      <c r="E42" s="232" t="s">
        <v>784</v>
      </c>
      <c r="F42" s="229"/>
      <c r="G42" s="229" t="s">
        <v>785</v>
      </c>
      <c r="H42" s="229"/>
      <c r="I42" s="229"/>
      <c r="J42" s="229"/>
      <c r="K42" s="227"/>
    </row>
    <row r="43" spans="2:11" s="1" customFormat="1" ht="15" customHeight="1">
      <c r="B43" s="230"/>
      <c r="C43" s="231"/>
      <c r="D43" s="229"/>
      <c r="E43" s="232"/>
      <c r="F43" s="229"/>
      <c r="G43" s="229" t="s">
        <v>786</v>
      </c>
      <c r="H43" s="229"/>
      <c r="I43" s="229"/>
      <c r="J43" s="229"/>
      <c r="K43" s="227"/>
    </row>
    <row r="44" spans="2:11" s="1" customFormat="1" ht="15" customHeight="1">
      <c r="B44" s="230"/>
      <c r="C44" s="231"/>
      <c r="D44" s="229"/>
      <c r="E44" s="232" t="s">
        <v>787</v>
      </c>
      <c r="F44" s="229"/>
      <c r="G44" s="229" t="s">
        <v>788</v>
      </c>
      <c r="H44" s="229"/>
      <c r="I44" s="229"/>
      <c r="J44" s="229"/>
      <c r="K44" s="227"/>
    </row>
    <row r="45" spans="2:11" s="1" customFormat="1" ht="15" customHeight="1">
      <c r="B45" s="230"/>
      <c r="C45" s="231"/>
      <c r="D45" s="229"/>
      <c r="E45" s="232" t="s">
        <v>115</v>
      </c>
      <c r="F45" s="229"/>
      <c r="G45" s="229" t="s">
        <v>789</v>
      </c>
      <c r="H45" s="229"/>
      <c r="I45" s="229"/>
      <c r="J45" s="229"/>
      <c r="K45" s="227"/>
    </row>
    <row r="46" spans="2:11" s="1" customFormat="1" ht="12.75" customHeight="1">
      <c r="B46" s="230"/>
      <c r="C46" s="231"/>
      <c r="D46" s="229"/>
      <c r="E46" s="229"/>
      <c r="F46" s="229"/>
      <c r="G46" s="229"/>
      <c r="H46" s="229"/>
      <c r="I46" s="229"/>
      <c r="J46" s="229"/>
      <c r="K46" s="227"/>
    </row>
    <row r="47" spans="2:11" s="1" customFormat="1" ht="15" customHeight="1">
      <c r="B47" s="230"/>
      <c r="C47" s="231"/>
      <c r="D47" s="229" t="s">
        <v>790</v>
      </c>
      <c r="E47" s="229"/>
      <c r="F47" s="229"/>
      <c r="G47" s="229"/>
      <c r="H47" s="229"/>
      <c r="I47" s="229"/>
      <c r="J47" s="229"/>
      <c r="K47" s="227"/>
    </row>
    <row r="48" spans="2:11" s="1" customFormat="1" ht="15" customHeight="1">
      <c r="B48" s="230"/>
      <c r="C48" s="231"/>
      <c r="D48" s="231"/>
      <c r="E48" s="229" t="s">
        <v>791</v>
      </c>
      <c r="F48" s="229"/>
      <c r="G48" s="229"/>
      <c r="H48" s="229"/>
      <c r="I48" s="229"/>
      <c r="J48" s="229"/>
      <c r="K48" s="227"/>
    </row>
    <row r="49" spans="2:11" s="1" customFormat="1" ht="15" customHeight="1">
      <c r="B49" s="230"/>
      <c r="C49" s="231"/>
      <c r="D49" s="231"/>
      <c r="E49" s="229" t="s">
        <v>792</v>
      </c>
      <c r="F49" s="229"/>
      <c r="G49" s="229"/>
      <c r="H49" s="229"/>
      <c r="I49" s="229"/>
      <c r="J49" s="229"/>
      <c r="K49" s="227"/>
    </row>
    <row r="50" spans="2:11" s="1" customFormat="1" ht="15" customHeight="1">
      <c r="B50" s="230"/>
      <c r="C50" s="231"/>
      <c r="D50" s="231"/>
      <c r="E50" s="229" t="s">
        <v>793</v>
      </c>
      <c r="F50" s="229"/>
      <c r="G50" s="229"/>
      <c r="H50" s="229"/>
      <c r="I50" s="229"/>
      <c r="J50" s="229"/>
      <c r="K50" s="227"/>
    </row>
    <row r="51" spans="2:11" s="1" customFormat="1" ht="15" customHeight="1">
      <c r="B51" s="230"/>
      <c r="C51" s="231"/>
      <c r="D51" s="229" t="s">
        <v>794</v>
      </c>
      <c r="E51" s="229"/>
      <c r="F51" s="229"/>
      <c r="G51" s="229"/>
      <c r="H51" s="229"/>
      <c r="I51" s="229"/>
      <c r="J51" s="229"/>
      <c r="K51" s="227"/>
    </row>
    <row r="52" spans="2:11" s="1" customFormat="1" ht="25.5" customHeight="1">
      <c r="B52" s="225"/>
      <c r="C52" s="226" t="s">
        <v>795</v>
      </c>
      <c r="D52" s="226"/>
      <c r="E52" s="226"/>
      <c r="F52" s="226"/>
      <c r="G52" s="226"/>
      <c r="H52" s="226"/>
      <c r="I52" s="226"/>
      <c r="J52" s="226"/>
      <c r="K52" s="227"/>
    </row>
    <row r="53" spans="2:11" s="1" customFormat="1" ht="5.25" customHeight="1">
      <c r="B53" s="225"/>
      <c r="C53" s="228"/>
      <c r="D53" s="228"/>
      <c r="E53" s="228"/>
      <c r="F53" s="228"/>
      <c r="G53" s="228"/>
      <c r="H53" s="228"/>
      <c r="I53" s="228"/>
      <c r="J53" s="228"/>
      <c r="K53" s="227"/>
    </row>
    <row r="54" spans="2:11" s="1" customFormat="1" ht="15" customHeight="1">
      <c r="B54" s="225"/>
      <c r="C54" s="229" t="s">
        <v>796</v>
      </c>
      <c r="D54" s="229"/>
      <c r="E54" s="229"/>
      <c r="F54" s="229"/>
      <c r="G54" s="229"/>
      <c r="H54" s="229"/>
      <c r="I54" s="229"/>
      <c r="J54" s="229"/>
      <c r="K54" s="227"/>
    </row>
    <row r="55" spans="2:11" s="1" customFormat="1" ht="15" customHeight="1">
      <c r="B55" s="225"/>
      <c r="C55" s="229" t="s">
        <v>797</v>
      </c>
      <c r="D55" s="229"/>
      <c r="E55" s="229"/>
      <c r="F55" s="229"/>
      <c r="G55" s="229"/>
      <c r="H55" s="229"/>
      <c r="I55" s="229"/>
      <c r="J55" s="229"/>
      <c r="K55" s="227"/>
    </row>
    <row r="56" spans="2:11" s="1" customFormat="1" ht="12.75" customHeight="1">
      <c r="B56" s="225"/>
      <c r="C56" s="229"/>
      <c r="D56" s="229"/>
      <c r="E56" s="229"/>
      <c r="F56" s="229"/>
      <c r="G56" s="229"/>
      <c r="H56" s="229"/>
      <c r="I56" s="229"/>
      <c r="J56" s="229"/>
      <c r="K56" s="227"/>
    </row>
    <row r="57" spans="2:11" s="1" customFormat="1" ht="15" customHeight="1">
      <c r="B57" s="225"/>
      <c r="C57" s="229" t="s">
        <v>798</v>
      </c>
      <c r="D57" s="229"/>
      <c r="E57" s="229"/>
      <c r="F57" s="229"/>
      <c r="G57" s="229"/>
      <c r="H57" s="229"/>
      <c r="I57" s="229"/>
      <c r="J57" s="229"/>
      <c r="K57" s="227"/>
    </row>
    <row r="58" spans="2:11" s="1" customFormat="1" ht="15" customHeight="1">
      <c r="B58" s="225"/>
      <c r="C58" s="231"/>
      <c r="D58" s="229" t="s">
        <v>799</v>
      </c>
      <c r="E58" s="229"/>
      <c r="F58" s="229"/>
      <c r="G58" s="229"/>
      <c r="H58" s="229"/>
      <c r="I58" s="229"/>
      <c r="J58" s="229"/>
      <c r="K58" s="227"/>
    </row>
    <row r="59" spans="2:11" s="1" customFormat="1" ht="15" customHeight="1">
      <c r="B59" s="225"/>
      <c r="C59" s="231"/>
      <c r="D59" s="229" t="s">
        <v>800</v>
      </c>
      <c r="E59" s="229"/>
      <c r="F59" s="229"/>
      <c r="G59" s="229"/>
      <c r="H59" s="229"/>
      <c r="I59" s="229"/>
      <c r="J59" s="229"/>
      <c r="K59" s="227"/>
    </row>
    <row r="60" spans="2:11" s="1" customFormat="1" ht="15" customHeight="1">
      <c r="B60" s="225"/>
      <c r="C60" s="231"/>
      <c r="D60" s="229" t="s">
        <v>801</v>
      </c>
      <c r="E60" s="229"/>
      <c r="F60" s="229"/>
      <c r="G60" s="229"/>
      <c r="H60" s="229"/>
      <c r="I60" s="229"/>
      <c r="J60" s="229"/>
      <c r="K60" s="227"/>
    </row>
    <row r="61" spans="2:11" s="1" customFormat="1" ht="15" customHeight="1">
      <c r="B61" s="225"/>
      <c r="C61" s="231"/>
      <c r="D61" s="229" t="s">
        <v>802</v>
      </c>
      <c r="E61" s="229"/>
      <c r="F61" s="229"/>
      <c r="G61" s="229"/>
      <c r="H61" s="229"/>
      <c r="I61" s="229"/>
      <c r="J61" s="229"/>
      <c r="K61" s="227"/>
    </row>
    <row r="62" spans="2:11" s="1" customFormat="1" ht="15" customHeight="1">
      <c r="B62" s="225"/>
      <c r="C62" s="231"/>
      <c r="D62" s="234" t="s">
        <v>803</v>
      </c>
      <c r="E62" s="234"/>
      <c r="F62" s="234"/>
      <c r="G62" s="234"/>
      <c r="H62" s="234"/>
      <c r="I62" s="234"/>
      <c r="J62" s="234"/>
      <c r="K62" s="227"/>
    </row>
    <row r="63" spans="2:11" s="1" customFormat="1" ht="15" customHeight="1">
      <c r="B63" s="225"/>
      <c r="C63" s="231"/>
      <c r="D63" s="229" t="s">
        <v>804</v>
      </c>
      <c r="E63" s="229"/>
      <c r="F63" s="229"/>
      <c r="G63" s="229"/>
      <c r="H63" s="229"/>
      <c r="I63" s="229"/>
      <c r="J63" s="229"/>
      <c r="K63" s="227"/>
    </row>
    <row r="64" spans="2:11" s="1" customFormat="1" ht="12.75" customHeight="1">
      <c r="B64" s="225"/>
      <c r="C64" s="231"/>
      <c r="D64" s="231"/>
      <c r="E64" s="235"/>
      <c r="F64" s="231"/>
      <c r="G64" s="231"/>
      <c r="H64" s="231"/>
      <c r="I64" s="231"/>
      <c r="J64" s="231"/>
      <c r="K64" s="227"/>
    </row>
    <row r="65" spans="2:11" s="1" customFormat="1" ht="15" customHeight="1">
      <c r="B65" s="225"/>
      <c r="C65" s="231"/>
      <c r="D65" s="229" t="s">
        <v>805</v>
      </c>
      <c r="E65" s="229"/>
      <c r="F65" s="229"/>
      <c r="G65" s="229"/>
      <c r="H65" s="229"/>
      <c r="I65" s="229"/>
      <c r="J65" s="229"/>
      <c r="K65" s="227"/>
    </row>
    <row r="66" spans="2:11" s="1" customFormat="1" ht="15" customHeight="1">
      <c r="B66" s="225"/>
      <c r="C66" s="231"/>
      <c r="D66" s="234" t="s">
        <v>806</v>
      </c>
      <c r="E66" s="234"/>
      <c r="F66" s="234"/>
      <c r="G66" s="234"/>
      <c r="H66" s="234"/>
      <c r="I66" s="234"/>
      <c r="J66" s="234"/>
      <c r="K66" s="227"/>
    </row>
    <row r="67" spans="2:11" s="1" customFormat="1" ht="15" customHeight="1">
      <c r="B67" s="225"/>
      <c r="C67" s="231"/>
      <c r="D67" s="229" t="s">
        <v>807</v>
      </c>
      <c r="E67" s="229"/>
      <c r="F67" s="229"/>
      <c r="G67" s="229"/>
      <c r="H67" s="229"/>
      <c r="I67" s="229"/>
      <c r="J67" s="229"/>
      <c r="K67" s="227"/>
    </row>
    <row r="68" spans="2:11" s="1" customFormat="1" ht="15" customHeight="1">
      <c r="B68" s="225"/>
      <c r="C68" s="231"/>
      <c r="D68" s="229" t="s">
        <v>808</v>
      </c>
      <c r="E68" s="229"/>
      <c r="F68" s="229"/>
      <c r="G68" s="229"/>
      <c r="H68" s="229"/>
      <c r="I68" s="229"/>
      <c r="J68" s="229"/>
      <c r="K68" s="227"/>
    </row>
    <row r="69" spans="2:11" s="1" customFormat="1" ht="15" customHeight="1">
      <c r="B69" s="225"/>
      <c r="C69" s="231"/>
      <c r="D69" s="229" t="s">
        <v>809</v>
      </c>
      <c r="E69" s="229"/>
      <c r="F69" s="229"/>
      <c r="G69" s="229"/>
      <c r="H69" s="229"/>
      <c r="I69" s="229"/>
      <c r="J69" s="229"/>
      <c r="K69" s="227"/>
    </row>
    <row r="70" spans="2:11" s="1" customFormat="1" ht="15" customHeight="1">
      <c r="B70" s="225"/>
      <c r="C70" s="231"/>
      <c r="D70" s="229" t="s">
        <v>810</v>
      </c>
      <c r="E70" s="229"/>
      <c r="F70" s="229"/>
      <c r="G70" s="229"/>
      <c r="H70" s="229"/>
      <c r="I70" s="229"/>
      <c r="J70" s="229"/>
      <c r="K70" s="227"/>
    </row>
    <row r="71" spans="2:11" s="1" customFormat="1" ht="12.75" customHeight="1">
      <c r="B71" s="236"/>
      <c r="C71" s="237"/>
      <c r="D71" s="237"/>
      <c r="E71" s="237"/>
      <c r="F71" s="237"/>
      <c r="G71" s="237"/>
      <c r="H71" s="237"/>
      <c r="I71" s="237"/>
      <c r="J71" s="237"/>
      <c r="K71" s="238"/>
    </row>
    <row r="72" spans="2:11" s="1" customFormat="1" ht="18.75" customHeight="1">
      <c r="B72" s="239"/>
      <c r="C72" s="239"/>
      <c r="D72" s="239"/>
      <c r="E72" s="239"/>
      <c r="F72" s="239"/>
      <c r="G72" s="239"/>
      <c r="H72" s="239"/>
      <c r="I72" s="239"/>
      <c r="J72" s="239"/>
      <c r="K72" s="240"/>
    </row>
    <row r="73" spans="2:11" s="1" customFormat="1" ht="18.75" customHeight="1">
      <c r="B73" s="240"/>
      <c r="C73" s="240"/>
      <c r="D73" s="240"/>
      <c r="E73" s="240"/>
      <c r="F73" s="240"/>
      <c r="G73" s="240"/>
      <c r="H73" s="240"/>
      <c r="I73" s="240"/>
      <c r="J73" s="240"/>
      <c r="K73" s="240"/>
    </row>
    <row r="74" spans="2:11" s="1" customFormat="1" ht="7.5" customHeight="1">
      <c r="B74" s="241"/>
      <c r="C74" s="242"/>
      <c r="D74" s="242"/>
      <c r="E74" s="242"/>
      <c r="F74" s="242"/>
      <c r="G74" s="242"/>
      <c r="H74" s="242"/>
      <c r="I74" s="242"/>
      <c r="J74" s="242"/>
      <c r="K74" s="243"/>
    </row>
    <row r="75" spans="2:11" s="1" customFormat="1" ht="45" customHeight="1">
      <c r="B75" s="244"/>
      <c r="C75" s="245" t="s">
        <v>811</v>
      </c>
      <c r="D75" s="245"/>
      <c r="E75" s="245"/>
      <c r="F75" s="245"/>
      <c r="G75" s="245"/>
      <c r="H75" s="245"/>
      <c r="I75" s="245"/>
      <c r="J75" s="245"/>
      <c r="K75" s="246"/>
    </row>
    <row r="76" spans="2:11" s="1" customFormat="1" ht="17.25" customHeight="1">
      <c r="B76" s="244"/>
      <c r="C76" s="247" t="s">
        <v>812</v>
      </c>
      <c r="D76" s="247"/>
      <c r="E76" s="247"/>
      <c r="F76" s="247" t="s">
        <v>813</v>
      </c>
      <c r="G76" s="248"/>
      <c r="H76" s="247" t="s">
        <v>54</v>
      </c>
      <c r="I76" s="247" t="s">
        <v>57</v>
      </c>
      <c r="J76" s="247" t="s">
        <v>814</v>
      </c>
      <c r="K76" s="246"/>
    </row>
    <row r="77" spans="2:11" s="1" customFormat="1" ht="17.25" customHeight="1">
      <c r="B77" s="244"/>
      <c r="C77" s="249" t="s">
        <v>815</v>
      </c>
      <c r="D77" s="249"/>
      <c r="E77" s="249"/>
      <c r="F77" s="250" t="s">
        <v>816</v>
      </c>
      <c r="G77" s="251"/>
      <c r="H77" s="249"/>
      <c r="I77" s="249"/>
      <c r="J77" s="249" t="s">
        <v>817</v>
      </c>
      <c r="K77" s="246"/>
    </row>
    <row r="78" spans="2:11" s="1" customFormat="1" ht="5.25" customHeight="1">
      <c r="B78" s="244"/>
      <c r="C78" s="252"/>
      <c r="D78" s="252"/>
      <c r="E78" s="252"/>
      <c r="F78" s="252"/>
      <c r="G78" s="253"/>
      <c r="H78" s="252"/>
      <c r="I78" s="252"/>
      <c r="J78" s="252"/>
      <c r="K78" s="246"/>
    </row>
    <row r="79" spans="2:11" s="1" customFormat="1" ht="15" customHeight="1">
      <c r="B79" s="244"/>
      <c r="C79" s="232" t="s">
        <v>53</v>
      </c>
      <c r="D79" s="254"/>
      <c r="E79" s="254"/>
      <c r="F79" s="255" t="s">
        <v>818</v>
      </c>
      <c r="G79" s="256"/>
      <c r="H79" s="232" t="s">
        <v>819</v>
      </c>
      <c r="I79" s="232" t="s">
        <v>820</v>
      </c>
      <c r="J79" s="232">
        <v>20</v>
      </c>
      <c r="K79" s="246"/>
    </row>
    <row r="80" spans="2:11" s="1" customFormat="1" ht="15" customHeight="1">
      <c r="B80" s="244"/>
      <c r="C80" s="232" t="s">
        <v>821</v>
      </c>
      <c r="D80" s="232"/>
      <c r="E80" s="232"/>
      <c r="F80" s="255" t="s">
        <v>818</v>
      </c>
      <c r="G80" s="256"/>
      <c r="H80" s="232" t="s">
        <v>822</v>
      </c>
      <c r="I80" s="232" t="s">
        <v>820</v>
      </c>
      <c r="J80" s="232">
        <v>120</v>
      </c>
      <c r="K80" s="246"/>
    </row>
    <row r="81" spans="2:11" s="1" customFormat="1" ht="15" customHeight="1">
      <c r="B81" s="257"/>
      <c r="C81" s="232" t="s">
        <v>823</v>
      </c>
      <c r="D81" s="232"/>
      <c r="E81" s="232"/>
      <c r="F81" s="255" t="s">
        <v>824</v>
      </c>
      <c r="G81" s="256"/>
      <c r="H81" s="232" t="s">
        <v>825</v>
      </c>
      <c r="I81" s="232" t="s">
        <v>820</v>
      </c>
      <c r="J81" s="232">
        <v>50</v>
      </c>
      <c r="K81" s="246"/>
    </row>
    <row r="82" spans="2:11" s="1" customFormat="1" ht="15" customHeight="1">
      <c r="B82" s="257"/>
      <c r="C82" s="232" t="s">
        <v>826</v>
      </c>
      <c r="D82" s="232"/>
      <c r="E82" s="232"/>
      <c r="F82" s="255" t="s">
        <v>818</v>
      </c>
      <c r="G82" s="256"/>
      <c r="H82" s="232" t="s">
        <v>827</v>
      </c>
      <c r="I82" s="232" t="s">
        <v>828</v>
      </c>
      <c r="J82" s="232"/>
      <c r="K82" s="246"/>
    </row>
    <row r="83" spans="2:11" s="1" customFormat="1" ht="15" customHeight="1">
      <c r="B83" s="257"/>
      <c r="C83" s="258" t="s">
        <v>829</v>
      </c>
      <c r="D83" s="258"/>
      <c r="E83" s="258"/>
      <c r="F83" s="259" t="s">
        <v>824</v>
      </c>
      <c r="G83" s="258"/>
      <c r="H83" s="258" t="s">
        <v>830</v>
      </c>
      <c r="I83" s="258" t="s">
        <v>820</v>
      </c>
      <c r="J83" s="258">
        <v>15</v>
      </c>
      <c r="K83" s="246"/>
    </row>
    <row r="84" spans="2:11" s="1" customFormat="1" ht="15" customHeight="1">
      <c r="B84" s="257"/>
      <c r="C84" s="258" t="s">
        <v>831</v>
      </c>
      <c r="D84" s="258"/>
      <c r="E84" s="258"/>
      <c r="F84" s="259" t="s">
        <v>824</v>
      </c>
      <c r="G84" s="258"/>
      <c r="H84" s="258" t="s">
        <v>832</v>
      </c>
      <c r="I84" s="258" t="s">
        <v>820</v>
      </c>
      <c r="J84" s="258">
        <v>15</v>
      </c>
      <c r="K84" s="246"/>
    </row>
    <row r="85" spans="2:11" s="1" customFormat="1" ht="15" customHeight="1">
      <c r="B85" s="257"/>
      <c r="C85" s="258" t="s">
        <v>833</v>
      </c>
      <c r="D85" s="258"/>
      <c r="E85" s="258"/>
      <c r="F85" s="259" t="s">
        <v>824</v>
      </c>
      <c r="G85" s="258"/>
      <c r="H85" s="258" t="s">
        <v>834</v>
      </c>
      <c r="I85" s="258" t="s">
        <v>820</v>
      </c>
      <c r="J85" s="258">
        <v>20</v>
      </c>
      <c r="K85" s="246"/>
    </row>
    <row r="86" spans="2:11" s="1" customFormat="1" ht="15" customHeight="1">
      <c r="B86" s="257"/>
      <c r="C86" s="258" t="s">
        <v>835</v>
      </c>
      <c r="D86" s="258"/>
      <c r="E86" s="258"/>
      <c r="F86" s="259" t="s">
        <v>824</v>
      </c>
      <c r="G86" s="258"/>
      <c r="H86" s="258" t="s">
        <v>836</v>
      </c>
      <c r="I86" s="258" t="s">
        <v>820</v>
      </c>
      <c r="J86" s="258">
        <v>20</v>
      </c>
      <c r="K86" s="246"/>
    </row>
    <row r="87" spans="2:11" s="1" customFormat="1" ht="15" customHeight="1">
      <c r="B87" s="257"/>
      <c r="C87" s="232" t="s">
        <v>837</v>
      </c>
      <c r="D87" s="232"/>
      <c r="E87" s="232"/>
      <c r="F87" s="255" t="s">
        <v>824</v>
      </c>
      <c r="G87" s="256"/>
      <c r="H87" s="232" t="s">
        <v>838</v>
      </c>
      <c r="I87" s="232" t="s">
        <v>820</v>
      </c>
      <c r="J87" s="232">
        <v>50</v>
      </c>
      <c r="K87" s="246"/>
    </row>
    <row r="88" spans="2:11" s="1" customFormat="1" ht="15" customHeight="1">
      <c r="B88" s="257"/>
      <c r="C88" s="232" t="s">
        <v>839</v>
      </c>
      <c r="D88" s="232"/>
      <c r="E88" s="232"/>
      <c r="F88" s="255" t="s">
        <v>824</v>
      </c>
      <c r="G88" s="256"/>
      <c r="H88" s="232" t="s">
        <v>840</v>
      </c>
      <c r="I88" s="232" t="s">
        <v>820</v>
      </c>
      <c r="J88" s="232">
        <v>20</v>
      </c>
      <c r="K88" s="246"/>
    </row>
    <row r="89" spans="2:11" s="1" customFormat="1" ht="15" customHeight="1">
      <c r="B89" s="257"/>
      <c r="C89" s="232" t="s">
        <v>841</v>
      </c>
      <c r="D89" s="232"/>
      <c r="E89" s="232"/>
      <c r="F89" s="255" t="s">
        <v>824</v>
      </c>
      <c r="G89" s="256"/>
      <c r="H89" s="232" t="s">
        <v>842</v>
      </c>
      <c r="I89" s="232" t="s">
        <v>820</v>
      </c>
      <c r="J89" s="232">
        <v>20</v>
      </c>
      <c r="K89" s="246"/>
    </row>
    <row r="90" spans="2:11" s="1" customFormat="1" ht="15" customHeight="1">
      <c r="B90" s="257"/>
      <c r="C90" s="232" t="s">
        <v>843</v>
      </c>
      <c r="D90" s="232"/>
      <c r="E90" s="232"/>
      <c r="F90" s="255" t="s">
        <v>824</v>
      </c>
      <c r="G90" s="256"/>
      <c r="H90" s="232" t="s">
        <v>844</v>
      </c>
      <c r="I90" s="232" t="s">
        <v>820</v>
      </c>
      <c r="J90" s="232">
        <v>50</v>
      </c>
      <c r="K90" s="246"/>
    </row>
    <row r="91" spans="2:11" s="1" customFormat="1" ht="15" customHeight="1">
      <c r="B91" s="257"/>
      <c r="C91" s="232" t="s">
        <v>845</v>
      </c>
      <c r="D91" s="232"/>
      <c r="E91" s="232"/>
      <c r="F91" s="255" t="s">
        <v>824</v>
      </c>
      <c r="G91" s="256"/>
      <c r="H91" s="232" t="s">
        <v>845</v>
      </c>
      <c r="I91" s="232" t="s">
        <v>820</v>
      </c>
      <c r="J91" s="232">
        <v>50</v>
      </c>
      <c r="K91" s="246"/>
    </row>
    <row r="92" spans="2:11" s="1" customFormat="1" ht="15" customHeight="1">
      <c r="B92" s="257"/>
      <c r="C92" s="232" t="s">
        <v>846</v>
      </c>
      <c r="D92" s="232"/>
      <c r="E92" s="232"/>
      <c r="F92" s="255" t="s">
        <v>824</v>
      </c>
      <c r="G92" s="256"/>
      <c r="H92" s="232" t="s">
        <v>847</v>
      </c>
      <c r="I92" s="232" t="s">
        <v>820</v>
      </c>
      <c r="J92" s="232">
        <v>255</v>
      </c>
      <c r="K92" s="246"/>
    </row>
    <row r="93" spans="2:11" s="1" customFormat="1" ht="15" customHeight="1">
      <c r="B93" s="257"/>
      <c r="C93" s="232" t="s">
        <v>848</v>
      </c>
      <c r="D93" s="232"/>
      <c r="E93" s="232"/>
      <c r="F93" s="255" t="s">
        <v>818</v>
      </c>
      <c r="G93" s="256"/>
      <c r="H93" s="232" t="s">
        <v>849</v>
      </c>
      <c r="I93" s="232" t="s">
        <v>850</v>
      </c>
      <c r="J93" s="232"/>
      <c r="K93" s="246"/>
    </row>
    <row r="94" spans="2:11" s="1" customFormat="1" ht="15" customHeight="1">
      <c r="B94" s="257"/>
      <c r="C94" s="232" t="s">
        <v>851</v>
      </c>
      <c r="D94" s="232"/>
      <c r="E94" s="232"/>
      <c r="F94" s="255" t="s">
        <v>818</v>
      </c>
      <c r="G94" s="256"/>
      <c r="H94" s="232" t="s">
        <v>852</v>
      </c>
      <c r="I94" s="232" t="s">
        <v>853</v>
      </c>
      <c r="J94" s="232"/>
      <c r="K94" s="246"/>
    </row>
    <row r="95" spans="2:11" s="1" customFormat="1" ht="15" customHeight="1">
      <c r="B95" s="257"/>
      <c r="C95" s="232" t="s">
        <v>854</v>
      </c>
      <c r="D95" s="232"/>
      <c r="E95" s="232"/>
      <c r="F95" s="255" t="s">
        <v>818</v>
      </c>
      <c r="G95" s="256"/>
      <c r="H95" s="232" t="s">
        <v>854</v>
      </c>
      <c r="I95" s="232" t="s">
        <v>853</v>
      </c>
      <c r="J95" s="232"/>
      <c r="K95" s="246"/>
    </row>
    <row r="96" spans="2:11" s="1" customFormat="1" ht="15" customHeight="1">
      <c r="B96" s="257"/>
      <c r="C96" s="232" t="s">
        <v>38</v>
      </c>
      <c r="D96" s="232"/>
      <c r="E96" s="232"/>
      <c r="F96" s="255" t="s">
        <v>818</v>
      </c>
      <c r="G96" s="256"/>
      <c r="H96" s="232" t="s">
        <v>855</v>
      </c>
      <c r="I96" s="232" t="s">
        <v>853</v>
      </c>
      <c r="J96" s="232"/>
      <c r="K96" s="246"/>
    </row>
    <row r="97" spans="2:11" s="1" customFormat="1" ht="15" customHeight="1">
      <c r="B97" s="257"/>
      <c r="C97" s="232" t="s">
        <v>48</v>
      </c>
      <c r="D97" s="232"/>
      <c r="E97" s="232"/>
      <c r="F97" s="255" t="s">
        <v>818</v>
      </c>
      <c r="G97" s="256"/>
      <c r="H97" s="232" t="s">
        <v>856</v>
      </c>
      <c r="I97" s="232" t="s">
        <v>853</v>
      </c>
      <c r="J97" s="232"/>
      <c r="K97" s="246"/>
    </row>
    <row r="98" spans="2:11" s="1" customFormat="1" ht="15" customHeight="1">
      <c r="B98" s="260"/>
      <c r="C98" s="261"/>
      <c r="D98" s="261"/>
      <c r="E98" s="261"/>
      <c r="F98" s="261"/>
      <c r="G98" s="261"/>
      <c r="H98" s="261"/>
      <c r="I98" s="261"/>
      <c r="J98" s="261"/>
      <c r="K98" s="262"/>
    </row>
    <row r="99" spans="2:11" s="1" customFormat="1" ht="18.7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3"/>
    </row>
    <row r="100" spans="2:11" s="1" customFormat="1" ht="18.75" customHeight="1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</row>
    <row r="101" spans="2:11" s="1" customFormat="1" ht="7.5" customHeight="1">
      <c r="B101" s="241"/>
      <c r="C101" s="242"/>
      <c r="D101" s="242"/>
      <c r="E101" s="242"/>
      <c r="F101" s="242"/>
      <c r="G101" s="242"/>
      <c r="H101" s="242"/>
      <c r="I101" s="242"/>
      <c r="J101" s="242"/>
      <c r="K101" s="243"/>
    </row>
    <row r="102" spans="2:11" s="1" customFormat="1" ht="45" customHeight="1">
      <c r="B102" s="244"/>
      <c r="C102" s="245" t="s">
        <v>857</v>
      </c>
      <c r="D102" s="245"/>
      <c r="E102" s="245"/>
      <c r="F102" s="245"/>
      <c r="G102" s="245"/>
      <c r="H102" s="245"/>
      <c r="I102" s="245"/>
      <c r="J102" s="245"/>
      <c r="K102" s="246"/>
    </row>
    <row r="103" spans="2:11" s="1" customFormat="1" ht="17.25" customHeight="1">
      <c r="B103" s="244"/>
      <c r="C103" s="247" t="s">
        <v>812</v>
      </c>
      <c r="D103" s="247"/>
      <c r="E103" s="247"/>
      <c r="F103" s="247" t="s">
        <v>813</v>
      </c>
      <c r="G103" s="248"/>
      <c r="H103" s="247" t="s">
        <v>54</v>
      </c>
      <c r="I103" s="247" t="s">
        <v>57</v>
      </c>
      <c r="J103" s="247" t="s">
        <v>814</v>
      </c>
      <c r="K103" s="246"/>
    </row>
    <row r="104" spans="2:11" s="1" customFormat="1" ht="17.25" customHeight="1">
      <c r="B104" s="244"/>
      <c r="C104" s="249" t="s">
        <v>815</v>
      </c>
      <c r="D104" s="249"/>
      <c r="E104" s="249"/>
      <c r="F104" s="250" t="s">
        <v>816</v>
      </c>
      <c r="G104" s="251"/>
      <c r="H104" s="249"/>
      <c r="I104" s="249"/>
      <c r="J104" s="249" t="s">
        <v>817</v>
      </c>
      <c r="K104" s="246"/>
    </row>
    <row r="105" spans="2:11" s="1" customFormat="1" ht="5.25" customHeight="1">
      <c r="B105" s="244"/>
      <c r="C105" s="247"/>
      <c r="D105" s="247"/>
      <c r="E105" s="247"/>
      <c r="F105" s="247"/>
      <c r="G105" s="265"/>
      <c r="H105" s="247"/>
      <c r="I105" s="247"/>
      <c r="J105" s="247"/>
      <c r="K105" s="246"/>
    </row>
    <row r="106" spans="2:11" s="1" customFormat="1" ht="15" customHeight="1">
      <c r="B106" s="244"/>
      <c r="C106" s="232" t="s">
        <v>53</v>
      </c>
      <c r="D106" s="254"/>
      <c r="E106" s="254"/>
      <c r="F106" s="255" t="s">
        <v>818</v>
      </c>
      <c r="G106" s="232"/>
      <c r="H106" s="232" t="s">
        <v>858</v>
      </c>
      <c r="I106" s="232" t="s">
        <v>820</v>
      </c>
      <c r="J106" s="232">
        <v>20</v>
      </c>
      <c r="K106" s="246"/>
    </row>
    <row r="107" spans="2:11" s="1" customFormat="1" ht="15" customHeight="1">
      <c r="B107" s="244"/>
      <c r="C107" s="232" t="s">
        <v>821</v>
      </c>
      <c r="D107" s="232"/>
      <c r="E107" s="232"/>
      <c r="F107" s="255" t="s">
        <v>818</v>
      </c>
      <c r="G107" s="232"/>
      <c r="H107" s="232" t="s">
        <v>858</v>
      </c>
      <c r="I107" s="232" t="s">
        <v>820</v>
      </c>
      <c r="J107" s="232">
        <v>120</v>
      </c>
      <c r="K107" s="246"/>
    </row>
    <row r="108" spans="2:11" s="1" customFormat="1" ht="15" customHeight="1">
      <c r="B108" s="257"/>
      <c r="C108" s="232" t="s">
        <v>823</v>
      </c>
      <c r="D108" s="232"/>
      <c r="E108" s="232"/>
      <c r="F108" s="255" t="s">
        <v>824</v>
      </c>
      <c r="G108" s="232"/>
      <c r="H108" s="232" t="s">
        <v>858</v>
      </c>
      <c r="I108" s="232" t="s">
        <v>820</v>
      </c>
      <c r="J108" s="232">
        <v>50</v>
      </c>
      <c r="K108" s="246"/>
    </row>
    <row r="109" spans="2:11" s="1" customFormat="1" ht="15" customHeight="1">
      <c r="B109" s="257"/>
      <c r="C109" s="232" t="s">
        <v>826</v>
      </c>
      <c r="D109" s="232"/>
      <c r="E109" s="232"/>
      <c r="F109" s="255" t="s">
        <v>818</v>
      </c>
      <c r="G109" s="232"/>
      <c r="H109" s="232" t="s">
        <v>858</v>
      </c>
      <c r="I109" s="232" t="s">
        <v>828</v>
      </c>
      <c r="J109" s="232"/>
      <c r="K109" s="246"/>
    </row>
    <row r="110" spans="2:11" s="1" customFormat="1" ht="15" customHeight="1">
      <c r="B110" s="257"/>
      <c r="C110" s="232" t="s">
        <v>837</v>
      </c>
      <c r="D110" s="232"/>
      <c r="E110" s="232"/>
      <c r="F110" s="255" t="s">
        <v>824</v>
      </c>
      <c r="G110" s="232"/>
      <c r="H110" s="232" t="s">
        <v>858</v>
      </c>
      <c r="I110" s="232" t="s">
        <v>820</v>
      </c>
      <c r="J110" s="232">
        <v>50</v>
      </c>
      <c r="K110" s="246"/>
    </row>
    <row r="111" spans="2:11" s="1" customFormat="1" ht="15" customHeight="1">
      <c r="B111" s="257"/>
      <c r="C111" s="232" t="s">
        <v>845</v>
      </c>
      <c r="D111" s="232"/>
      <c r="E111" s="232"/>
      <c r="F111" s="255" t="s">
        <v>824</v>
      </c>
      <c r="G111" s="232"/>
      <c r="H111" s="232" t="s">
        <v>858</v>
      </c>
      <c r="I111" s="232" t="s">
        <v>820</v>
      </c>
      <c r="J111" s="232">
        <v>50</v>
      </c>
      <c r="K111" s="246"/>
    </row>
    <row r="112" spans="2:11" s="1" customFormat="1" ht="15" customHeight="1">
      <c r="B112" s="257"/>
      <c r="C112" s="232" t="s">
        <v>843</v>
      </c>
      <c r="D112" s="232"/>
      <c r="E112" s="232"/>
      <c r="F112" s="255" t="s">
        <v>824</v>
      </c>
      <c r="G112" s="232"/>
      <c r="H112" s="232" t="s">
        <v>858</v>
      </c>
      <c r="I112" s="232" t="s">
        <v>820</v>
      </c>
      <c r="J112" s="232">
        <v>50</v>
      </c>
      <c r="K112" s="246"/>
    </row>
    <row r="113" spans="2:11" s="1" customFormat="1" ht="15" customHeight="1">
      <c r="B113" s="257"/>
      <c r="C113" s="232" t="s">
        <v>53</v>
      </c>
      <c r="D113" s="232"/>
      <c r="E113" s="232"/>
      <c r="F113" s="255" t="s">
        <v>818</v>
      </c>
      <c r="G113" s="232"/>
      <c r="H113" s="232" t="s">
        <v>859</v>
      </c>
      <c r="I113" s="232" t="s">
        <v>820</v>
      </c>
      <c r="J113" s="232">
        <v>20</v>
      </c>
      <c r="K113" s="246"/>
    </row>
    <row r="114" spans="2:11" s="1" customFormat="1" ht="15" customHeight="1">
      <c r="B114" s="257"/>
      <c r="C114" s="232" t="s">
        <v>860</v>
      </c>
      <c r="D114" s="232"/>
      <c r="E114" s="232"/>
      <c r="F114" s="255" t="s">
        <v>818</v>
      </c>
      <c r="G114" s="232"/>
      <c r="H114" s="232" t="s">
        <v>861</v>
      </c>
      <c r="I114" s="232" t="s">
        <v>820</v>
      </c>
      <c r="J114" s="232">
        <v>120</v>
      </c>
      <c r="K114" s="246"/>
    </row>
    <row r="115" spans="2:11" s="1" customFormat="1" ht="15" customHeight="1">
      <c r="B115" s="257"/>
      <c r="C115" s="232" t="s">
        <v>38</v>
      </c>
      <c r="D115" s="232"/>
      <c r="E115" s="232"/>
      <c r="F115" s="255" t="s">
        <v>818</v>
      </c>
      <c r="G115" s="232"/>
      <c r="H115" s="232" t="s">
        <v>862</v>
      </c>
      <c r="I115" s="232" t="s">
        <v>853</v>
      </c>
      <c r="J115" s="232"/>
      <c r="K115" s="246"/>
    </row>
    <row r="116" spans="2:11" s="1" customFormat="1" ht="15" customHeight="1">
      <c r="B116" s="257"/>
      <c r="C116" s="232" t="s">
        <v>48</v>
      </c>
      <c r="D116" s="232"/>
      <c r="E116" s="232"/>
      <c r="F116" s="255" t="s">
        <v>818</v>
      </c>
      <c r="G116" s="232"/>
      <c r="H116" s="232" t="s">
        <v>863</v>
      </c>
      <c r="I116" s="232" t="s">
        <v>853</v>
      </c>
      <c r="J116" s="232"/>
      <c r="K116" s="246"/>
    </row>
    <row r="117" spans="2:11" s="1" customFormat="1" ht="15" customHeight="1">
      <c r="B117" s="257"/>
      <c r="C117" s="232" t="s">
        <v>57</v>
      </c>
      <c r="D117" s="232"/>
      <c r="E117" s="232"/>
      <c r="F117" s="255" t="s">
        <v>818</v>
      </c>
      <c r="G117" s="232"/>
      <c r="H117" s="232" t="s">
        <v>864</v>
      </c>
      <c r="I117" s="232" t="s">
        <v>865</v>
      </c>
      <c r="J117" s="232"/>
      <c r="K117" s="246"/>
    </row>
    <row r="118" spans="2:11" s="1" customFormat="1" ht="15" customHeight="1">
      <c r="B118" s="260"/>
      <c r="C118" s="266"/>
      <c r="D118" s="266"/>
      <c r="E118" s="266"/>
      <c r="F118" s="266"/>
      <c r="G118" s="266"/>
      <c r="H118" s="266"/>
      <c r="I118" s="266"/>
      <c r="J118" s="266"/>
      <c r="K118" s="262"/>
    </row>
    <row r="119" spans="2:11" s="1" customFormat="1" ht="18.75" customHeight="1">
      <c r="B119" s="267"/>
      <c r="C119" s="268"/>
      <c r="D119" s="268"/>
      <c r="E119" s="268"/>
      <c r="F119" s="269"/>
      <c r="G119" s="268"/>
      <c r="H119" s="268"/>
      <c r="I119" s="268"/>
      <c r="J119" s="268"/>
      <c r="K119" s="267"/>
    </row>
    <row r="120" spans="2:11" s="1" customFormat="1" ht="18.75" customHeight="1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2:11" s="1" customFormat="1" ht="7.5" customHeight="1">
      <c r="B121" s="270"/>
      <c r="C121" s="271"/>
      <c r="D121" s="271"/>
      <c r="E121" s="271"/>
      <c r="F121" s="271"/>
      <c r="G121" s="271"/>
      <c r="H121" s="271"/>
      <c r="I121" s="271"/>
      <c r="J121" s="271"/>
      <c r="K121" s="272"/>
    </row>
    <row r="122" spans="2:11" s="1" customFormat="1" ht="45" customHeight="1">
      <c r="B122" s="273"/>
      <c r="C122" s="223" t="s">
        <v>866</v>
      </c>
      <c r="D122" s="223"/>
      <c r="E122" s="223"/>
      <c r="F122" s="223"/>
      <c r="G122" s="223"/>
      <c r="H122" s="223"/>
      <c r="I122" s="223"/>
      <c r="J122" s="223"/>
      <c r="K122" s="274"/>
    </row>
    <row r="123" spans="2:11" s="1" customFormat="1" ht="17.25" customHeight="1">
      <c r="B123" s="275"/>
      <c r="C123" s="247" t="s">
        <v>812</v>
      </c>
      <c r="D123" s="247"/>
      <c r="E123" s="247"/>
      <c r="F123" s="247" t="s">
        <v>813</v>
      </c>
      <c r="G123" s="248"/>
      <c r="H123" s="247" t="s">
        <v>54</v>
      </c>
      <c r="I123" s="247" t="s">
        <v>57</v>
      </c>
      <c r="J123" s="247" t="s">
        <v>814</v>
      </c>
      <c r="K123" s="276"/>
    </row>
    <row r="124" spans="2:11" s="1" customFormat="1" ht="17.25" customHeight="1">
      <c r="B124" s="275"/>
      <c r="C124" s="249" t="s">
        <v>815</v>
      </c>
      <c r="D124" s="249"/>
      <c r="E124" s="249"/>
      <c r="F124" s="250" t="s">
        <v>816</v>
      </c>
      <c r="G124" s="251"/>
      <c r="H124" s="249"/>
      <c r="I124" s="249"/>
      <c r="J124" s="249" t="s">
        <v>817</v>
      </c>
      <c r="K124" s="276"/>
    </row>
    <row r="125" spans="2:11" s="1" customFormat="1" ht="5.25" customHeight="1">
      <c r="B125" s="277"/>
      <c r="C125" s="252"/>
      <c r="D125" s="252"/>
      <c r="E125" s="252"/>
      <c r="F125" s="252"/>
      <c r="G125" s="278"/>
      <c r="H125" s="252"/>
      <c r="I125" s="252"/>
      <c r="J125" s="252"/>
      <c r="K125" s="279"/>
    </row>
    <row r="126" spans="2:11" s="1" customFormat="1" ht="15" customHeight="1">
      <c r="B126" s="277"/>
      <c r="C126" s="232" t="s">
        <v>821</v>
      </c>
      <c r="D126" s="254"/>
      <c r="E126" s="254"/>
      <c r="F126" s="255" t="s">
        <v>818</v>
      </c>
      <c r="G126" s="232"/>
      <c r="H126" s="232" t="s">
        <v>858</v>
      </c>
      <c r="I126" s="232" t="s">
        <v>820</v>
      </c>
      <c r="J126" s="232">
        <v>120</v>
      </c>
      <c r="K126" s="280"/>
    </row>
    <row r="127" spans="2:11" s="1" customFormat="1" ht="15" customHeight="1">
      <c r="B127" s="277"/>
      <c r="C127" s="232" t="s">
        <v>867</v>
      </c>
      <c r="D127" s="232"/>
      <c r="E127" s="232"/>
      <c r="F127" s="255" t="s">
        <v>818</v>
      </c>
      <c r="G127" s="232"/>
      <c r="H127" s="232" t="s">
        <v>868</v>
      </c>
      <c r="I127" s="232" t="s">
        <v>820</v>
      </c>
      <c r="J127" s="232" t="s">
        <v>869</v>
      </c>
      <c r="K127" s="280"/>
    </row>
    <row r="128" spans="2:11" s="1" customFormat="1" ht="15" customHeight="1">
      <c r="B128" s="277"/>
      <c r="C128" s="232" t="s">
        <v>766</v>
      </c>
      <c r="D128" s="232"/>
      <c r="E128" s="232"/>
      <c r="F128" s="255" t="s">
        <v>818</v>
      </c>
      <c r="G128" s="232"/>
      <c r="H128" s="232" t="s">
        <v>870</v>
      </c>
      <c r="I128" s="232" t="s">
        <v>820</v>
      </c>
      <c r="J128" s="232" t="s">
        <v>869</v>
      </c>
      <c r="K128" s="280"/>
    </row>
    <row r="129" spans="2:11" s="1" customFormat="1" ht="15" customHeight="1">
      <c r="B129" s="277"/>
      <c r="C129" s="232" t="s">
        <v>829</v>
      </c>
      <c r="D129" s="232"/>
      <c r="E129" s="232"/>
      <c r="F129" s="255" t="s">
        <v>824</v>
      </c>
      <c r="G129" s="232"/>
      <c r="H129" s="232" t="s">
        <v>830</v>
      </c>
      <c r="I129" s="232" t="s">
        <v>820</v>
      </c>
      <c r="J129" s="232">
        <v>15</v>
      </c>
      <c r="K129" s="280"/>
    </row>
    <row r="130" spans="2:11" s="1" customFormat="1" ht="15" customHeight="1">
      <c r="B130" s="277"/>
      <c r="C130" s="258" t="s">
        <v>831</v>
      </c>
      <c r="D130" s="258"/>
      <c r="E130" s="258"/>
      <c r="F130" s="259" t="s">
        <v>824</v>
      </c>
      <c r="G130" s="258"/>
      <c r="H130" s="258" t="s">
        <v>832</v>
      </c>
      <c r="I130" s="258" t="s">
        <v>820</v>
      </c>
      <c r="J130" s="258">
        <v>15</v>
      </c>
      <c r="K130" s="280"/>
    </row>
    <row r="131" spans="2:11" s="1" customFormat="1" ht="15" customHeight="1">
      <c r="B131" s="277"/>
      <c r="C131" s="258" t="s">
        <v>833</v>
      </c>
      <c r="D131" s="258"/>
      <c r="E131" s="258"/>
      <c r="F131" s="259" t="s">
        <v>824</v>
      </c>
      <c r="G131" s="258"/>
      <c r="H131" s="258" t="s">
        <v>834</v>
      </c>
      <c r="I131" s="258" t="s">
        <v>820</v>
      </c>
      <c r="J131" s="258">
        <v>20</v>
      </c>
      <c r="K131" s="280"/>
    </row>
    <row r="132" spans="2:11" s="1" customFormat="1" ht="15" customHeight="1">
      <c r="B132" s="277"/>
      <c r="C132" s="258" t="s">
        <v>835</v>
      </c>
      <c r="D132" s="258"/>
      <c r="E132" s="258"/>
      <c r="F132" s="259" t="s">
        <v>824</v>
      </c>
      <c r="G132" s="258"/>
      <c r="H132" s="258" t="s">
        <v>836</v>
      </c>
      <c r="I132" s="258" t="s">
        <v>820</v>
      </c>
      <c r="J132" s="258">
        <v>20</v>
      </c>
      <c r="K132" s="280"/>
    </row>
    <row r="133" spans="2:11" s="1" customFormat="1" ht="15" customHeight="1">
      <c r="B133" s="277"/>
      <c r="C133" s="232" t="s">
        <v>823</v>
      </c>
      <c r="D133" s="232"/>
      <c r="E133" s="232"/>
      <c r="F133" s="255" t="s">
        <v>824</v>
      </c>
      <c r="G133" s="232"/>
      <c r="H133" s="232" t="s">
        <v>858</v>
      </c>
      <c r="I133" s="232" t="s">
        <v>820</v>
      </c>
      <c r="J133" s="232">
        <v>50</v>
      </c>
      <c r="K133" s="280"/>
    </row>
    <row r="134" spans="2:11" s="1" customFormat="1" ht="15" customHeight="1">
      <c r="B134" s="277"/>
      <c r="C134" s="232" t="s">
        <v>837</v>
      </c>
      <c r="D134" s="232"/>
      <c r="E134" s="232"/>
      <c r="F134" s="255" t="s">
        <v>824</v>
      </c>
      <c r="G134" s="232"/>
      <c r="H134" s="232" t="s">
        <v>858</v>
      </c>
      <c r="I134" s="232" t="s">
        <v>820</v>
      </c>
      <c r="J134" s="232">
        <v>50</v>
      </c>
      <c r="K134" s="280"/>
    </row>
    <row r="135" spans="2:11" s="1" customFormat="1" ht="15" customHeight="1">
      <c r="B135" s="277"/>
      <c r="C135" s="232" t="s">
        <v>843</v>
      </c>
      <c r="D135" s="232"/>
      <c r="E135" s="232"/>
      <c r="F135" s="255" t="s">
        <v>824</v>
      </c>
      <c r="G135" s="232"/>
      <c r="H135" s="232" t="s">
        <v>858</v>
      </c>
      <c r="I135" s="232" t="s">
        <v>820</v>
      </c>
      <c r="J135" s="232">
        <v>50</v>
      </c>
      <c r="K135" s="280"/>
    </row>
    <row r="136" spans="2:11" s="1" customFormat="1" ht="15" customHeight="1">
      <c r="B136" s="277"/>
      <c r="C136" s="232" t="s">
        <v>845</v>
      </c>
      <c r="D136" s="232"/>
      <c r="E136" s="232"/>
      <c r="F136" s="255" t="s">
        <v>824</v>
      </c>
      <c r="G136" s="232"/>
      <c r="H136" s="232" t="s">
        <v>858</v>
      </c>
      <c r="I136" s="232" t="s">
        <v>820</v>
      </c>
      <c r="J136" s="232">
        <v>50</v>
      </c>
      <c r="K136" s="280"/>
    </row>
    <row r="137" spans="2:11" s="1" customFormat="1" ht="15" customHeight="1">
      <c r="B137" s="277"/>
      <c r="C137" s="232" t="s">
        <v>846</v>
      </c>
      <c r="D137" s="232"/>
      <c r="E137" s="232"/>
      <c r="F137" s="255" t="s">
        <v>824</v>
      </c>
      <c r="G137" s="232"/>
      <c r="H137" s="232" t="s">
        <v>871</v>
      </c>
      <c r="I137" s="232" t="s">
        <v>820</v>
      </c>
      <c r="J137" s="232">
        <v>255</v>
      </c>
      <c r="K137" s="280"/>
    </row>
    <row r="138" spans="2:11" s="1" customFormat="1" ht="15" customHeight="1">
      <c r="B138" s="277"/>
      <c r="C138" s="232" t="s">
        <v>848</v>
      </c>
      <c r="D138" s="232"/>
      <c r="E138" s="232"/>
      <c r="F138" s="255" t="s">
        <v>818</v>
      </c>
      <c r="G138" s="232"/>
      <c r="H138" s="232" t="s">
        <v>872</v>
      </c>
      <c r="I138" s="232" t="s">
        <v>850</v>
      </c>
      <c r="J138" s="232"/>
      <c r="K138" s="280"/>
    </row>
    <row r="139" spans="2:11" s="1" customFormat="1" ht="15" customHeight="1">
      <c r="B139" s="277"/>
      <c r="C139" s="232" t="s">
        <v>851</v>
      </c>
      <c r="D139" s="232"/>
      <c r="E139" s="232"/>
      <c r="F139" s="255" t="s">
        <v>818</v>
      </c>
      <c r="G139" s="232"/>
      <c r="H139" s="232" t="s">
        <v>873</v>
      </c>
      <c r="I139" s="232" t="s">
        <v>853</v>
      </c>
      <c r="J139" s="232"/>
      <c r="K139" s="280"/>
    </row>
    <row r="140" spans="2:11" s="1" customFormat="1" ht="15" customHeight="1">
      <c r="B140" s="277"/>
      <c r="C140" s="232" t="s">
        <v>854</v>
      </c>
      <c r="D140" s="232"/>
      <c r="E140" s="232"/>
      <c r="F140" s="255" t="s">
        <v>818</v>
      </c>
      <c r="G140" s="232"/>
      <c r="H140" s="232" t="s">
        <v>854</v>
      </c>
      <c r="I140" s="232" t="s">
        <v>853</v>
      </c>
      <c r="J140" s="232"/>
      <c r="K140" s="280"/>
    </row>
    <row r="141" spans="2:11" s="1" customFormat="1" ht="15" customHeight="1">
      <c r="B141" s="277"/>
      <c r="C141" s="232" t="s">
        <v>38</v>
      </c>
      <c r="D141" s="232"/>
      <c r="E141" s="232"/>
      <c r="F141" s="255" t="s">
        <v>818</v>
      </c>
      <c r="G141" s="232"/>
      <c r="H141" s="232" t="s">
        <v>874</v>
      </c>
      <c r="I141" s="232" t="s">
        <v>853</v>
      </c>
      <c r="J141" s="232"/>
      <c r="K141" s="280"/>
    </row>
    <row r="142" spans="2:11" s="1" customFormat="1" ht="15" customHeight="1">
      <c r="B142" s="277"/>
      <c r="C142" s="232" t="s">
        <v>875</v>
      </c>
      <c r="D142" s="232"/>
      <c r="E142" s="232"/>
      <c r="F142" s="255" t="s">
        <v>818</v>
      </c>
      <c r="G142" s="232"/>
      <c r="H142" s="232" t="s">
        <v>876</v>
      </c>
      <c r="I142" s="232" t="s">
        <v>853</v>
      </c>
      <c r="J142" s="232"/>
      <c r="K142" s="280"/>
    </row>
    <row r="143" spans="2:11" s="1" customFormat="1" ht="15" customHeight="1">
      <c r="B143" s="281"/>
      <c r="C143" s="282"/>
      <c r="D143" s="282"/>
      <c r="E143" s="282"/>
      <c r="F143" s="282"/>
      <c r="G143" s="282"/>
      <c r="H143" s="282"/>
      <c r="I143" s="282"/>
      <c r="J143" s="282"/>
      <c r="K143" s="283"/>
    </row>
    <row r="144" spans="2:11" s="1" customFormat="1" ht="18.75" customHeight="1">
      <c r="B144" s="268"/>
      <c r="C144" s="268"/>
      <c r="D144" s="268"/>
      <c r="E144" s="268"/>
      <c r="F144" s="269"/>
      <c r="G144" s="268"/>
      <c r="H144" s="268"/>
      <c r="I144" s="268"/>
      <c r="J144" s="268"/>
      <c r="K144" s="268"/>
    </row>
    <row r="145" spans="2:11" s="1" customFormat="1" ht="18.75" customHeight="1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</row>
    <row r="146" spans="2:11" s="1" customFormat="1" ht="7.5" customHeight="1">
      <c r="B146" s="241"/>
      <c r="C146" s="242"/>
      <c r="D146" s="242"/>
      <c r="E146" s="242"/>
      <c r="F146" s="242"/>
      <c r="G146" s="242"/>
      <c r="H146" s="242"/>
      <c r="I146" s="242"/>
      <c r="J146" s="242"/>
      <c r="K146" s="243"/>
    </row>
    <row r="147" spans="2:11" s="1" customFormat="1" ht="45" customHeight="1">
      <c r="B147" s="244"/>
      <c r="C147" s="245" t="s">
        <v>877</v>
      </c>
      <c r="D147" s="245"/>
      <c r="E147" s="245"/>
      <c r="F147" s="245"/>
      <c r="G147" s="245"/>
      <c r="H147" s="245"/>
      <c r="I147" s="245"/>
      <c r="J147" s="245"/>
      <c r="K147" s="246"/>
    </row>
    <row r="148" spans="2:11" s="1" customFormat="1" ht="17.25" customHeight="1">
      <c r="B148" s="244"/>
      <c r="C148" s="247" t="s">
        <v>812</v>
      </c>
      <c r="D148" s="247"/>
      <c r="E148" s="247"/>
      <c r="F148" s="247" t="s">
        <v>813</v>
      </c>
      <c r="G148" s="248"/>
      <c r="H148" s="247" t="s">
        <v>54</v>
      </c>
      <c r="I148" s="247" t="s">
        <v>57</v>
      </c>
      <c r="J148" s="247" t="s">
        <v>814</v>
      </c>
      <c r="K148" s="246"/>
    </row>
    <row r="149" spans="2:11" s="1" customFormat="1" ht="17.25" customHeight="1">
      <c r="B149" s="244"/>
      <c r="C149" s="249" t="s">
        <v>815</v>
      </c>
      <c r="D149" s="249"/>
      <c r="E149" s="249"/>
      <c r="F149" s="250" t="s">
        <v>816</v>
      </c>
      <c r="G149" s="251"/>
      <c r="H149" s="249"/>
      <c r="I149" s="249"/>
      <c r="J149" s="249" t="s">
        <v>817</v>
      </c>
      <c r="K149" s="246"/>
    </row>
    <row r="150" spans="2:11" s="1" customFormat="1" ht="5.25" customHeight="1">
      <c r="B150" s="257"/>
      <c r="C150" s="252"/>
      <c r="D150" s="252"/>
      <c r="E150" s="252"/>
      <c r="F150" s="252"/>
      <c r="G150" s="253"/>
      <c r="H150" s="252"/>
      <c r="I150" s="252"/>
      <c r="J150" s="252"/>
      <c r="K150" s="280"/>
    </row>
    <row r="151" spans="2:11" s="1" customFormat="1" ht="15" customHeight="1">
      <c r="B151" s="257"/>
      <c r="C151" s="284" t="s">
        <v>821</v>
      </c>
      <c r="D151" s="232"/>
      <c r="E151" s="232"/>
      <c r="F151" s="285" t="s">
        <v>818</v>
      </c>
      <c r="G151" s="232"/>
      <c r="H151" s="284" t="s">
        <v>858</v>
      </c>
      <c r="I151" s="284" t="s">
        <v>820</v>
      </c>
      <c r="J151" s="284">
        <v>120</v>
      </c>
      <c r="K151" s="280"/>
    </row>
    <row r="152" spans="2:11" s="1" customFormat="1" ht="15" customHeight="1">
      <c r="B152" s="257"/>
      <c r="C152" s="284" t="s">
        <v>867</v>
      </c>
      <c r="D152" s="232"/>
      <c r="E152" s="232"/>
      <c r="F152" s="285" t="s">
        <v>818</v>
      </c>
      <c r="G152" s="232"/>
      <c r="H152" s="284" t="s">
        <v>878</v>
      </c>
      <c r="I152" s="284" t="s">
        <v>820</v>
      </c>
      <c r="J152" s="284" t="s">
        <v>869</v>
      </c>
      <c r="K152" s="280"/>
    </row>
    <row r="153" spans="2:11" s="1" customFormat="1" ht="15" customHeight="1">
      <c r="B153" s="257"/>
      <c r="C153" s="284" t="s">
        <v>766</v>
      </c>
      <c r="D153" s="232"/>
      <c r="E153" s="232"/>
      <c r="F153" s="285" t="s">
        <v>818</v>
      </c>
      <c r="G153" s="232"/>
      <c r="H153" s="284" t="s">
        <v>879</v>
      </c>
      <c r="I153" s="284" t="s">
        <v>820</v>
      </c>
      <c r="J153" s="284" t="s">
        <v>869</v>
      </c>
      <c r="K153" s="280"/>
    </row>
    <row r="154" spans="2:11" s="1" customFormat="1" ht="15" customHeight="1">
      <c r="B154" s="257"/>
      <c r="C154" s="284" t="s">
        <v>823</v>
      </c>
      <c r="D154" s="232"/>
      <c r="E154" s="232"/>
      <c r="F154" s="285" t="s">
        <v>824</v>
      </c>
      <c r="G154" s="232"/>
      <c r="H154" s="284" t="s">
        <v>858</v>
      </c>
      <c r="I154" s="284" t="s">
        <v>820</v>
      </c>
      <c r="J154" s="284">
        <v>50</v>
      </c>
      <c r="K154" s="280"/>
    </row>
    <row r="155" spans="2:11" s="1" customFormat="1" ht="15" customHeight="1">
      <c r="B155" s="257"/>
      <c r="C155" s="284" t="s">
        <v>826</v>
      </c>
      <c r="D155" s="232"/>
      <c r="E155" s="232"/>
      <c r="F155" s="285" t="s">
        <v>818</v>
      </c>
      <c r="G155" s="232"/>
      <c r="H155" s="284" t="s">
        <v>858</v>
      </c>
      <c r="I155" s="284" t="s">
        <v>828</v>
      </c>
      <c r="J155" s="284"/>
      <c r="K155" s="280"/>
    </row>
    <row r="156" spans="2:11" s="1" customFormat="1" ht="15" customHeight="1">
      <c r="B156" s="257"/>
      <c r="C156" s="284" t="s">
        <v>837</v>
      </c>
      <c r="D156" s="232"/>
      <c r="E156" s="232"/>
      <c r="F156" s="285" t="s">
        <v>824</v>
      </c>
      <c r="G156" s="232"/>
      <c r="H156" s="284" t="s">
        <v>858</v>
      </c>
      <c r="I156" s="284" t="s">
        <v>820</v>
      </c>
      <c r="J156" s="284">
        <v>50</v>
      </c>
      <c r="K156" s="280"/>
    </row>
    <row r="157" spans="2:11" s="1" customFormat="1" ht="15" customHeight="1">
      <c r="B157" s="257"/>
      <c r="C157" s="284" t="s">
        <v>845</v>
      </c>
      <c r="D157" s="232"/>
      <c r="E157" s="232"/>
      <c r="F157" s="285" t="s">
        <v>824</v>
      </c>
      <c r="G157" s="232"/>
      <c r="H157" s="284" t="s">
        <v>858</v>
      </c>
      <c r="I157" s="284" t="s">
        <v>820</v>
      </c>
      <c r="J157" s="284">
        <v>50</v>
      </c>
      <c r="K157" s="280"/>
    </row>
    <row r="158" spans="2:11" s="1" customFormat="1" ht="15" customHeight="1">
      <c r="B158" s="257"/>
      <c r="C158" s="284" t="s">
        <v>843</v>
      </c>
      <c r="D158" s="232"/>
      <c r="E158" s="232"/>
      <c r="F158" s="285" t="s">
        <v>824</v>
      </c>
      <c r="G158" s="232"/>
      <c r="H158" s="284" t="s">
        <v>858</v>
      </c>
      <c r="I158" s="284" t="s">
        <v>820</v>
      </c>
      <c r="J158" s="284">
        <v>50</v>
      </c>
      <c r="K158" s="280"/>
    </row>
    <row r="159" spans="2:11" s="1" customFormat="1" ht="15" customHeight="1">
      <c r="B159" s="257"/>
      <c r="C159" s="284" t="s">
        <v>87</v>
      </c>
      <c r="D159" s="232"/>
      <c r="E159" s="232"/>
      <c r="F159" s="285" t="s">
        <v>818</v>
      </c>
      <c r="G159" s="232"/>
      <c r="H159" s="284" t="s">
        <v>880</v>
      </c>
      <c r="I159" s="284" t="s">
        <v>820</v>
      </c>
      <c r="J159" s="284" t="s">
        <v>881</v>
      </c>
      <c r="K159" s="280"/>
    </row>
    <row r="160" spans="2:11" s="1" customFormat="1" ht="15" customHeight="1">
      <c r="B160" s="257"/>
      <c r="C160" s="284" t="s">
        <v>882</v>
      </c>
      <c r="D160" s="232"/>
      <c r="E160" s="232"/>
      <c r="F160" s="285" t="s">
        <v>818</v>
      </c>
      <c r="G160" s="232"/>
      <c r="H160" s="284" t="s">
        <v>883</v>
      </c>
      <c r="I160" s="284" t="s">
        <v>853</v>
      </c>
      <c r="J160" s="284"/>
      <c r="K160" s="280"/>
    </row>
    <row r="161" spans="2:11" s="1" customFormat="1" ht="15" customHeight="1">
      <c r="B161" s="286"/>
      <c r="C161" s="266"/>
      <c r="D161" s="266"/>
      <c r="E161" s="266"/>
      <c r="F161" s="266"/>
      <c r="G161" s="266"/>
      <c r="H161" s="266"/>
      <c r="I161" s="266"/>
      <c r="J161" s="266"/>
      <c r="K161" s="287"/>
    </row>
    <row r="162" spans="2:11" s="1" customFormat="1" ht="18.75" customHeight="1">
      <c r="B162" s="268"/>
      <c r="C162" s="278"/>
      <c r="D162" s="278"/>
      <c r="E162" s="278"/>
      <c r="F162" s="288"/>
      <c r="G162" s="278"/>
      <c r="H162" s="278"/>
      <c r="I162" s="278"/>
      <c r="J162" s="278"/>
      <c r="K162" s="268"/>
    </row>
    <row r="163" spans="2:11" s="1" customFormat="1" ht="18.75" customHeight="1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</row>
    <row r="164" spans="2:11" s="1" customFormat="1" ht="7.5" customHeight="1">
      <c r="B164" s="219"/>
      <c r="C164" s="220"/>
      <c r="D164" s="220"/>
      <c r="E164" s="220"/>
      <c r="F164" s="220"/>
      <c r="G164" s="220"/>
      <c r="H164" s="220"/>
      <c r="I164" s="220"/>
      <c r="J164" s="220"/>
      <c r="K164" s="221"/>
    </row>
    <row r="165" spans="2:11" s="1" customFormat="1" ht="45" customHeight="1">
      <c r="B165" s="222"/>
      <c r="C165" s="223" t="s">
        <v>884</v>
      </c>
      <c r="D165" s="223"/>
      <c r="E165" s="223"/>
      <c r="F165" s="223"/>
      <c r="G165" s="223"/>
      <c r="H165" s="223"/>
      <c r="I165" s="223"/>
      <c r="J165" s="223"/>
      <c r="K165" s="224"/>
    </row>
    <row r="166" spans="2:11" s="1" customFormat="1" ht="17.25" customHeight="1">
      <c r="B166" s="222"/>
      <c r="C166" s="247" t="s">
        <v>812</v>
      </c>
      <c r="D166" s="247"/>
      <c r="E166" s="247"/>
      <c r="F166" s="247" t="s">
        <v>813</v>
      </c>
      <c r="G166" s="289"/>
      <c r="H166" s="290" t="s">
        <v>54</v>
      </c>
      <c r="I166" s="290" t="s">
        <v>57</v>
      </c>
      <c r="J166" s="247" t="s">
        <v>814</v>
      </c>
      <c r="K166" s="224"/>
    </row>
    <row r="167" spans="2:11" s="1" customFormat="1" ht="17.25" customHeight="1">
      <c r="B167" s="225"/>
      <c r="C167" s="249" t="s">
        <v>815</v>
      </c>
      <c r="D167" s="249"/>
      <c r="E167" s="249"/>
      <c r="F167" s="250" t="s">
        <v>816</v>
      </c>
      <c r="G167" s="291"/>
      <c r="H167" s="292"/>
      <c r="I167" s="292"/>
      <c r="J167" s="249" t="s">
        <v>817</v>
      </c>
      <c r="K167" s="227"/>
    </row>
    <row r="168" spans="2:11" s="1" customFormat="1" ht="5.25" customHeight="1">
      <c r="B168" s="257"/>
      <c r="C168" s="252"/>
      <c r="D168" s="252"/>
      <c r="E168" s="252"/>
      <c r="F168" s="252"/>
      <c r="G168" s="253"/>
      <c r="H168" s="252"/>
      <c r="I168" s="252"/>
      <c r="J168" s="252"/>
      <c r="K168" s="280"/>
    </row>
    <row r="169" spans="2:11" s="1" customFormat="1" ht="15" customHeight="1">
      <c r="B169" s="257"/>
      <c r="C169" s="232" t="s">
        <v>821</v>
      </c>
      <c r="D169" s="232"/>
      <c r="E169" s="232"/>
      <c r="F169" s="255" t="s">
        <v>818</v>
      </c>
      <c r="G169" s="232"/>
      <c r="H169" s="232" t="s">
        <v>858</v>
      </c>
      <c r="I169" s="232" t="s">
        <v>820</v>
      </c>
      <c r="J169" s="232">
        <v>120</v>
      </c>
      <c r="K169" s="280"/>
    </row>
    <row r="170" spans="2:11" s="1" customFormat="1" ht="15" customHeight="1">
      <c r="B170" s="257"/>
      <c r="C170" s="232" t="s">
        <v>867</v>
      </c>
      <c r="D170" s="232"/>
      <c r="E170" s="232"/>
      <c r="F170" s="255" t="s">
        <v>818</v>
      </c>
      <c r="G170" s="232"/>
      <c r="H170" s="232" t="s">
        <v>868</v>
      </c>
      <c r="I170" s="232" t="s">
        <v>820</v>
      </c>
      <c r="J170" s="232" t="s">
        <v>869</v>
      </c>
      <c r="K170" s="280"/>
    </row>
    <row r="171" spans="2:11" s="1" customFormat="1" ht="15" customHeight="1">
      <c r="B171" s="257"/>
      <c r="C171" s="232" t="s">
        <v>766</v>
      </c>
      <c r="D171" s="232"/>
      <c r="E171" s="232"/>
      <c r="F171" s="255" t="s">
        <v>818</v>
      </c>
      <c r="G171" s="232"/>
      <c r="H171" s="232" t="s">
        <v>885</v>
      </c>
      <c r="I171" s="232" t="s">
        <v>820</v>
      </c>
      <c r="J171" s="232" t="s">
        <v>869</v>
      </c>
      <c r="K171" s="280"/>
    </row>
    <row r="172" spans="2:11" s="1" customFormat="1" ht="15" customHeight="1">
      <c r="B172" s="257"/>
      <c r="C172" s="232" t="s">
        <v>823</v>
      </c>
      <c r="D172" s="232"/>
      <c r="E172" s="232"/>
      <c r="F172" s="255" t="s">
        <v>824</v>
      </c>
      <c r="G172" s="232"/>
      <c r="H172" s="232" t="s">
        <v>885</v>
      </c>
      <c r="I172" s="232" t="s">
        <v>820</v>
      </c>
      <c r="J172" s="232">
        <v>50</v>
      </c>
      <c r="K172" s="280"/>
    </row>
    <row r="173" spans="2:11" s="1" customFormat="1" ht="15" customHeight="1">
      <c r="B173" s="257"/>
      <c r="C173" s="232" t="s">
        <v>826</v>
      </c>
      <c r="D173" s="232"/>
      <c r="E173" s="232"/>
      <c r="F173" s="255" t="s">
        <v>818</v>
      </c>
      <c r="G173" s="232"/>
      <c r="H173" s="232" t="s">
        <v>885</v>
      </c>
      <c r="I173" s="232" t="s">
        <v>828</v>
      </c>
      <c r="J173" s="232"/>
      <c r="K173" s="280"/>
    </row>
    <row r="174" spans="2:11" s="1" customFormat="1" ht="15" customHeight="1">
      <c r="B174" s="257"/>
      <c r="C174" s="232" t="s">
        <v>837</v>
      </c>
      <c r="D174" s="232"/>
      <c r="E174" s="232"/>
      <c r="F174" s="255" t="s">
        <v>824</v>
      </c>
      <c r="G174" s="232"/>
      <c r="H174" s="232" t="s">
        <v>885</v>
      </c>
      <c r="I174" s="232" t="s">
        <v>820</v>
      </c>
      <c r="J174" s="232">
        <v>50</v>
      </c>
      <c r="K174" s="280"/>
    </row>
    <row r="175" spans="2:11" s="1" customFormat="1" ht="15" customHeight="1">
      <c r="B175" s="257"/>
      <c r="C175" s="232" t="s">
        <v>845</v>
      </c>
      <c r="D175" s="232"/>
      <c r="E175" s="232"/>
      <c r="F175" s="255" t="s">
        <v>824</v>
      </c>
      <c r="G175" s="232"/>
      <c r="H175" s="232" t="s">
        <v>885</v>
      </c>
      <c r="I175" s="232" t="s">
        <v>820</v>
      </c>
      <c r="J175" s="232">
        <v>50</v>
      </c>
      <c r="K175" s="280"/>
    </row>
    <row r="176" spans="2:11" s="1" customFormat="1" ht="15" customHeight="1">
      <c r="B176" s="257"/>
      <c r="C176" s="232" t="s">
        <v>843</v>
      </c>
      <c r="D176" s="232"/>
      <c r="E176" s="232"/>
      <c r="F176" s="255" t="s">
        <v>824</v>
      </c>
      <c r="G176" s="232"/>
      <c r="H176" s="232" t="s">
        <v>885</v>
      </c>
      <c r="I176" s="232" t="s">
        <v>820</v>
      </c>
      <c r="J176" s="232">
        <v>50</v>
      </c>
      <c r="K176" s="280"/>
    </row>
    <row r="177" spans="2:11" s="1" customFormat="1" ht="15" customHeight="1">
      <c r="B177" s="257"/>
      <c r="C177" s="232" t="s">
        <v>111</v>
      </c>
      <c r="D177" s="232"/>
      <c r="E177" s="232"/>
      <c r="F177" s="255" t="s">
        <v>818</v>
      </c>
      <c r="G177" s="232"/>
      <c r="H177" s="232" t="s">
        <v>886</v>
      </c>
      <c r="I177" s="232" t="s">
        <v>887</v>
      </c>
      <c r="J177" s="232"/>
      <c r="K177" s="280"/>
    </row>
    <row r="178" spans="2:11" s="1" customFormat="1" ht="15" customHeight="1">
      <c r="B178" s="257"/>
      <c r="C178" s="232" t="s">
        <v>57</v>
      </c>
      <c r="D178" s="232"/>
      <c r="E178" s="232"/>
      <c r="F178" s="255" t="s">
        <v>818</v>
      </c>
      <c r="G178" s="232"/>
      <c r="H178" s="232" t="s">
        <v>888</v>
      </c>
      <c r="I178" s="232" t="s">
        <v>889</v>
      </c>
      <c r="J178" s="232">
        <v>1</v>
      </c>
      <c r="K178" s="280"/>
    </row>
    <row r="179" spans="2:11" s="1" customFormat="1" ht="15" customHeight="1">
      <c r="B179" s="257"/>
      <c r="C179" s="232" t="s">
        <v>53</v>
      </c>
      <c r="D179" s="232"/>
      <c r="E179" s="232"/>
      <c r="F179" s="255" t="s">
        <v>818</v>
      </c>
      <c r="G179" s="232"/>
      <c r="H179" s="232" t="s">
        <v>890</v>
      </c>
      <c r="I179" s="232" t="s">
        <v>820</v>
      </c>
      <c r="J179" s="232">
        <v>20</v>
      </c>
      <c r="K179" s="280"/>
    </row>
    <row r="180" spans="2:11" s="1" customFormat="1" ht="15" customHeight="1">
      <c r="B180" s="257"/>
      <c r="C180" s="232" t="s">
        <v>54</v>
      </c>
      <c r="D180" s="232"/>
      <c r="E180" s="232"/>
      <c r="F180" s="255" t="s">
        <v>818</v>
      </c>
      <c r="G180" s="232"/>
      <c r="H180" s="232" t="s">
        <v>891</v>
      </c>
      <c r="I180" s="232" t="s">
        <v>820</v>
      </c>
      <c r="J180" s="232">
        <v>255</v>
      </c>
      <c r="K180" s="280"/>
    </row>
    <row r="181" spans="2:11" s="1" customFormat="1" ht="15" customHeight="1">
      <c r="B181" s="257"/>
      <c r="C181" s="232" t="s">
        <v>112</v>
      </c>
      <c r="D181" s="232"/>
      <c r="E181" s="232"/>
      <c r="F181" s="255" t="s">
        <v>818</v>
      </c>
      <c r="G181" s="232"/>
      <c r="H181" s="232" t="s">
        <v>782</v>
      </c>
      <c r="I181" s="232" t="s">
        <v>820</v>
      </c>
      <c r="J181" s="232">
        <v>10</v>
      </c>
      <c r="K181" s="280"/>
    </row>
    <row r="182" spans="2:11" s="1" customFormat="1" ht="15" customHeight="1">
      <c r="B182" s="257"/>
      <c r="C182" s="232" t="s">
        <v>113</v>
      </c>
      <c r="D182" s="232"/>
      <c r="E182" s="232"/>
      <c r="F182" s="255" t="s">
        <v>818</v>
      </c>
      <c r="G182" s="232"/>
      <c r="H182" s="232" t="s">
        <v>892</v>
      </c>
      <c r="I182" s="232" t="s">
        <v>853</v>
      </c>
      <c r="J182" s="232"/>
      <c r="K182" s="280"/>
    </row>
    <row r="183" spans="2:11" s="1" customFormat="1" ht="15" customHeight="1">
      <c r="B183" s="257"/>
      <c r="C183" s="232" t="s">
        <v>893</v>
      </c>
      <c r="D183" s="232"/>
      <c r="E183" s="232"/>
      <c r="F183" s="255" t="s">
        <v>818</v>
      </c>
      <c r="G183" s="232"/>
      <c r="H183" s="232" t="s">
        <v>894</v>
      </c>
      <c r="I183" s="232" t="s">
        <v>853</v>
      </c>
      <c r="J183" s="232"/>
      <c r="K183" s="280"/>
    </row>
    <row r="184" spans="2:11" s="1" customFormat="1" ht="15" customHeight="1">
      <c r="B184" s="257"/>
      <c r="C184" s="232" t="s">
        <v>882</v>
      </c>
      <c r="D184" s="232"/>
      <c r="E184" s="232"/>
      <c r="F184" s="255" t="s">
        <v>818</v>
      </c>
      <c r="G184" s="232"/>
      <c r="H184" s="232" t="s">
        <v>895</v>
      </c>
      <c r="I184" s="232" t="s">
        <v>853</v>
      </c>
      <c r="J184" s="232"/>
      <c r="K184" s="280"/>
    </row>
    <row r="185" spans="2:11" s="1" customFormat="1" ht="15" customHeight="1">
      <c r="B185" s="257"/>
      <c r="C185" s="232" t="s">
        <v>115</v>
      </c>
      <c r="D185" s="232"/>
      <c r="E185" s="232"/>
      <c r="F185" s="255" t="s">
        <v>824</v>
      </c>
      <c r="G185" s="232"/>
      <c r="H185" s="232" t="s">
        <v>896</v>
      </c>
      <c r="I185" s="232" t="s">
        <v>820</v>
      </c>
      <c r="J185" s="232">
        <v>50</v>
      </c>
      <c r="K185" s="280"/>
    </row>
    <row r="186" spans="2:11" s="1" customFormat="1" ht="15" customHeight="1">
      <c r="B186" s="257"/>
      <c r="C186" s="232" t="s">
        <v>897</v>
      </c>
      <c r="D186" s="232"/>
      <c r="E186" s="232"/>
      <c r="F186" s="255" t="s">
        <v>824</v>
      </c>
      <c r="G186" s="232"/>
      <c r="H186" s="232" t="s">
        <v>898</v>
      </c>
      <c r="I186" s="232" t="s">
        <v>899</v>
      </c>
      <c r="J186" s="232"/>
      <c r="K186" s="280"/>
    </row>
    <row r="187" spans="2:11" s="1" customFormat="1" ht="15" customHeight="1">
      <c r="B187" s="257"/>
      <c r="C187" s="232" t="s">
        <v>900</v>
      </c>
      <c r="D187" s="232"/>
      <c r="E187" s="232"/>
      <c r="F187" s="255" t="s">
        <v>824</v>
      </c>
      <c r="G187" s="232"/>
      <c r="H187" s="232" t="s">
        <v>901</v>
      </c>
      <c r="I187" s="232" t="s">
        <v>899</v>
      </c>
      <c r="J187" s="232"/>
      <c r="K187" s="280"/>
    </row>
    <row r="188" spans="2:11" s="1" customFormat="1" ht="15" customHeight="1">
      <c r="B188" s="257"/>
      <c r="C188" s="232" t="s">
        <v>902</v>
      </c>
      <c r="D188" s="232"/>
      <c r="E188" s="232"/>
      <c r="F188" s="255" t="s">
        <v>824</v>
      </c>
      <c r="G188" s="232"/>
      <c r="H188" s="232" t="s">
        <v>903</v>
      </c>
      <c r="I188" s="232" t="s">
        <v>899</v>
      </c>
      <c r="J188" s="232"/>
      <c r="K188" s="280"/>
    </row>
    <row r="189" spans="2:11" s="1" customFormat="1" ht="15" customHeight="1">
      <c r="B189" s="257"/>
      <c r="C189" s="293" t="s">
        <v>904</v>
      </c>
      <c r="D189" s="232"/>
      <c r="E189" s="232"/>
      <c r="F189" s="255" t="s">
        <v>824</v>
      </c>
      <c r="G189" s="232"/>
      <c r="H189" s="232" t="s">
        <v>905</v>
      </c>
      <c r="I189" s="232" t="s">
        <v>906</v>
      </c>
      <c r="J189" s="294" t="s">
        <v>907</v>
      </c>
      <c r="K189" s="280"/>
    </row>
    <row r="190" spans="2:11" s="1" customFormat="1" ht="15" customHeight="1">
      <c r="B190" s="257"/>
      <c r="C190" s="293" t="s">
        <v>42</v>
      </c>
      <c r="D190" s="232"/>
      <c r="E190" s="232"/>
      <c r="F190" s="255" t="s">
        <v>818</v>
      </c>
      <c r="G190" s="232"/>
      <c r="H190" s="229" t="s">
        <v>908</v>
      </c>
      <c r="I190" s="232" t="s">
        <v>909</v>
      </c>
      <c r="J190" s="232"/>
      <c r="K190" s="280"/>
    </row>
    <row r="191" spans="2:11" s="1" customFormat="1" ht="15" customHeight="1">
      <c r="B191" s="257"/>
      <c r="C191" s="293" t="s">
        <v>910</v>
      </c>
      <c r="D191" s="232"/>
      <c r="E191" s="232"/>
      <c r="F191" s="255" t="s">
        <v>818</v>
      </c>
      <c r="G191" s="232"/>
      <c r="H191" s="232" t="s">
        <v>911</v>
      </c>
      <c r="I191" s="232" t="s">
        <v>853</v>
      </c>
      <c r="J191" s="232"/>
      <c r="K191" s="280"/>
    </row>
    <row r="192" spans="2:11" s="1" customFormat="1" ht="15" customHeight="1">
      <c r="B192" s="257"/>
      <c r="C192" s="293" t="s">
        <v>912</v>
      </c>
      <c r="D192" s="232"/>
      <c r="E192" s="232"/>
      <c r="F192" s="255" t="s">
        <v>818</v>
      </c>
      <c r="G192" s="232"/>
      <c r="H192" s="232" t="s">
        <v>913</v>
      </c>
      <c r="I192" s="232" t="s">
        <v>853</v>
      </c>
      <c r="J192" s="232"/>
      <c r="K192" s="280"/>
    </row>
    <row r="193" spans="2:11" s="1" customFormat="1" ht="15" customHeight="1">
      <c r="B193" s="257"/>
      <c r="C193" s="293" t="s">
        <v>914</v>
      </c>
      <c r="D193" s="232"/>
      <c r="E193" s="232"/>
      <c r="F193" s="255" t="s">
        <v>824</v>
      </c>
      <c r="G193" s="232"/>
      <c r="H193" s="232" t="s">
        <v>915</v>
      </c>
      <c r="I193" s="232" t="s">
        <v>853</v>
      </c>
      <c r="J193" s="232"/>
      <c r="K193" s="280"/>
    </row>
    <row r="194" spans="2:11" s="1" customFormat="1" ht="15" customHeight="1">
      <c r="B194" s="286"/>
      <c r="C194" s="295"/>
      <c r="D194" s="266"/>
      <c r="E194" s="266"/>
      <c r="F194" s="266"/>
      <c r="G194" s="266"/>
      <c r="H194" s="266"/>
      <c r="I194" s="266"/>
      <c r="J194" s="266"/>
      <c r="K194" s="287"/>
    </row>
    <row r="195" spans="2:11" s="1" customFormat="1" ht="18.75" customHeight="1">
      <c r="B195" s="268"/>
      <c r="C195" s="278"/>
      <c r="D195" s="278"/>
      <c r="E195" s="278"/>
      <c r="F195" s="288"/>
      <c r="G195" s="278"/>
      <c r="H195" s="278"/>
      <c r="I195" s="278"/>
      <c r="J195" s="278"/>
      <c r="K195" s="268"/>
    </row>
    <row r="196" spans="2:11" s="1" customFormat="1" ht="18.75" customHeight="1">
      <c r="B196" s="268"/>
      <c r="C196" s="278"/>
      <c r="D196" s="278"/>
      <c r="E196" s="278"/>
      <c r="F196" s="288"/>
      <c r="G196" s="278"/>
      <c r="H196" s="278"/>
      <c r="I196" s="278"/>
      <c r="J196" s="278"/>
      <c r="K196" s="268"/>
    </row>
    <row r="197" spans="2:11" s="1" customFormat="1" ht="18.75" customHeight="1">
      <c r="B197" s="240"/>
      <c r="C197" s="240"/>
      <c r="D197" s="240"/>
      <c r="E197" s="240"/>
      <c r="F197" s="240"/>
      <c r="G197" s="240"/>
      <c r="H197" s="240"/>
      <c r="I197" s="240"/>
      <c r="J197" s="240"/>
      <c r="K197" s="240"/>
    </row>
    <row r="198" spans="2:11" s="1" customFormat="1" ht="13.5">
      <c r="B198" s="219"/>
      <c r="C198" s="220"/>
      <c r="D198" s="220"/>
      <c r="E198" s="220"/>
      <c r="F198" s="220"/>
      <c r="G198" s="220"/>
      <c r="H198" s="220"/>
      <c r="I198" s="220"/>
      <c r="J198" s="220"/>
      <c r="K198" s="221"/>
    </row>
    <row r="199" spans="2:11" s="1" customFormat="1" ht="21">
      <c r="B199" s="222"/>
      <c r="C199" s="223" t="s">
        <v>916</v>
      </c>
      <c r="D199" s="223"/>
      <c r="E199" s="223"/>
      <c r="F199" s="223"/>
      <c r="G199" s="223"/>
      <c r="H199" s="223"/>
      <c r="I199" s="223"/>
      <c r="J199" s="223"/>
      <c r="K199" s="224"/>
    </row>
    <row r="200" spans="2:11" s="1" customFormat="1" ht="25.5" customHeight="1">
      <c r="B200" s="222"/>
      <c r="C200" s="296" t="s">
        <v>917</v>
      </c>
      <c r="D200" s="296"/>
      <c r="E200" s="296"/>
      <c r="F200" s="296" t="s">
        <v>918</v>
      </c>
      <c r="G200" s="297"/>
      <c r="H200" s="296" t="s">
        <v>919</v>
      </c>
      <c r="I200" s="296"/>
      <c r="J200" s="296"/>
      <c r="K200" s="224"/>
    </row>
    <row r="201" spans="2:11" s="1" customFormat="1" ht="5.25" customHeight="1">
      <c r="B201" s="257"/>
      <c r="C201" s="252"/>
      <c r="D201" s="252"/>
      <c r="E201" s="252"/>
      <c r="F201" s="252"/>
      <c r="G201" s="278"/>
      <c r="H201" s="252"/>
      <c r="I201" s="252"/>
      <c r="J201" s="252"/>
      <c r="K201" s="280"/>
    </row>
    <row r="202" spans="2:11" s="1" customFormat="1" ht="15" customHeight="1">
      <c r="B202" s="257"/>
      <c r="C202" s="232" t="s">
        <v>909</v>
      </c>
      <c r="D202" s="232"/>
      <c r="E202" s="232"/>
      <c r="F202" s="255" t="s">
        <v>43</v>
      </c>
      <c r="G202" s="232"/>
      <c r="H202" s="232" t="s">
        <v>920</v>
      </c>
      <c r="I202" s="232"/>
      <c r="J202" s="232"/>
      <c r="K202" s="280"/>
    </row>
    <row r="203" spans="2:11" s="1" customFormat="1" ht="15" customHeight="1">
      <c r="B203" s="257"/>
      <c r="C203" s="232"/>
      <c r="D203" s="232"/>
      <c r="E203" s="232"/>
      <c r="F203" s="255" t="s">
        <v>44</v>
      </c>
      <c r="G203" s="232"/>
      <c r="H203" s="232" t="s">
        <v>921</v>
      </c>
      <c r="I203" s="232"/>
      <c r="J203" s="232"/>
      <c r="K203" s="280"/>
    </row>
    <row r="204" spans="2:11" s="1" customFormat="1" ht="15" customHeight="1">
      <c r="B204" s="257"/>
      <c r="C204" s="232"/>
      <c r="D204" s="232"/>
      <c r="E204" s="232"/>
      <c r="F204" s="255" t="s">
        <v>47</v>
      </c>
      <c r="G204" s="232"/>
      <c r="H204" s="232" t="s">
        <v>922</v>
      </c>
      <c r="I204" s="232"/>
      <c r="J204" s="232"/>
      <c r="K204" s="280"/>
    </row>
    <row r="205" spans="2:11" s="1" customFormat="1" ht="15" customHeight="1">
      <c r="B205" s="257"/>
      <c r="C205" s="232"/>
      <c r="D205" s="232"/>
      <c r="E205" s="232"/>
      <c r="F205" s="255" t="s">
        <v>45</v>
      </c>
      <c r="G205" s="232"/>
      <c r="H205" s="232" t="s">
        <v>923</v>
      </c>
      <c r="I205" s="232"/>
      <c r="J205" s="232"/>
      <c r="K205" s="280"/>
    </row>
    <row r="206" spans="2:11" s="1" customFormat="1" ht="15" customHeight="1">
      <c r="B206" s="257"/>
      <c r="C206" s="232"/>
      <c r="D206" s="232"/>
      <c r="E206" s="232"/>
      <c r="F206" s="255" t="s">
        <v>46</v>
      </c>
      <c r="G206" s="232"/>
      <c r="H206" s="232" t="s">
        <v>924</v>
      </c>
      <c r="I206" s="232"/>
      <c r="J206" s="232"/>
      <c r="K206" s="280"/>
    </row>
    <row r="207" spans="2:11" s="1" customFormat="1" ht="15" customHeight="1">
      <c r="B207" s="257"/>
      <c r="C207" s="232"/>
      <c r="D207" s="232"/>
      <c r="E207" s="232"/>
      <c r="F207" s="255"/>
      <c r="G207" s="232"/>
      <c r="H207" s="232"/>
      <c r="I207" s="232"/>
      <c r="J207" s="232"/>
      <c r="K207" s="280"/>
    </row>
    <row r="208" spans="2:11" s="1" customFormat="1" ht="15" customHeight="1">
      <c r="B208" s="257"/>
      <c r="C208" s="232" t="s">
        <v>865</v>
      </c>
      <c r="D208" s="232"/>
      <c r="E208" s="232"/>
      <c r="F208" s="255" t="s">
        <v>79</v>
      </c>
      <c r="G208" s="232"/>
      <c r="H208" s="232" t="s">
        <v>925</v>
      </c>
      <c r="I208" s="232"/>
      <c r="J208" s="232"/>
      <c r="K208" s="280"/>
    </row>
    <row r="209" spans="2:11" s="1" customFormat="1" ht="15" customHeight="1">
      <c r="B209" s="257"/>
      <c r="C209" s="232"/>
      <c r="D209" s="232"/>
      <c r="E209" s="232"/>
      <c r="F209" s="255" t="s">
        <v>760</v>
      </c>
      <c r="G209" s="232"/>
      <c r="H209" s="232" t="s">
        <v>761</v>
      </c>
      <c r="I209" s="232"/>
      <c r="J209" s="232"/>
      <c r="K209" s="280"/>
    </row>
    <row r="210" spans="2:11" s="1" customFormat="1" ht="15" customHeight="1">
      <c r="B210" s="257"/>
      <c r="C210" s="232"/>
      <c r="D210" s="232"/>
      <c r="E210" s="232"/>
      <c r="F210" s="255" t="s">
        <v>758</v>
      </c>
      <c r="G210" s="232"/>
      <c r="H210" s="232" t="s">
        <v>926</v>
      </c>
      <c r="I210" s="232"/>
      <c r="J210" s="232"/>
      <c r="K210" s="280"/>
    </row>
    <row r="211" spans="2:11" s="1" customFormat="1" ht="15" customHeight="1">
      <c r="B211" s="298"/>
      <c r="C211" s="232"/>
      <c r="D211" s="232"/>
      <c r="E211" s="232"/>
      <c r="F211" s="255" t="s">
        <v>762</v>
      </c>
      <c r="G211" s="293"/>
      <c r="H211" s="284" t="s">
        <v>763</v>
      </c>
      <c r="I211" s="284"/>
      <c r="J211" s="284"/>
      <c r="K211" s="299"/>
    </row>
    <row r="212" spans="2:11" s="1" customFormat="1" ht="15" customHeight="1">
      <c r="B212" s="298"/>
      <c r="C212" s="232"/>
      <c r="D212" s="232"/>
      <c r="E212" s="232"/>
      <c r="F212" s="255" t="s">
        <v>764</v>
      </c>
      <c r="G212" s="293"/>
      <c r="H212" s="284" t="s">
        <v>927</v>
      </c>
      <c r="I212" s="284"/>
      <c r="J212" s="284"/>
      <c r="K212" s="299"/>
    </row>
    <row r="213" spans="2:11" s="1" customFormat="1" ht="15" customHeight="1">
      <c r="B213" s="298"/>
      <c r="C213" s="232"/>
      <c r="D213" s="232"/>
      <c r="E213" s="232"/>
      <c r="F213" s="255"/>
      <c r="G213" s="293"/>
      <c r="H213" s="284"/>
      <c r="I213" s="284"/>
      <c r="J213" s="284"/>
      <c r="K213" s="299"/>
    </row>
    <row r="214" spans="2:11" s="1" customFormat="1" ht="15" customHeight="1">
      <c r="B214" s="298"/>
      <c r="C214" s="232" t="s">
        <v>889</v>
      </c>
      <c r="D214" s="232"/>
      <c r="E214" s="232"/>
      <c r="F214" s="255">
        <v>1</v>
      </c>
      <c r="G214" s="293"/>
      <c r="H214" s="284" t="s">
        <v>928</v>
      </c>
      <c r="I214" s="284"/>
      <c r="J214" s="284"/>
      <c r="K214" s="299"/>
    </row>
    <row r="215" spans="2:11" s="1" customFormat="1" ht="15" customHeight="1">
      <c r="B215" s="298"/>
      <c r="C215" s="232"/>
      <c r="D215" s="232"/>
      <c r="E215" s="232"/>
      <c r="F215" s="255">
        <v>2</v>
      </c>
      <c r="G215" s="293"/>
      <c r="H215" s="284" t="s">
        <v>929</v>
      </c>
      <c r="I215" s="284"/>
      <c r="J215" s="284"/>
      <c r="K215" s="299"/>
    </row>
    <row r="216" spans="2:11" s="1" customFormat="1" ht="15" customHeight="1">
      <c r="B216" s="298"/>
      <c r="C216" s="232"/>
      <c r="D216" s="232"/>
      <c r="E216" s="232"/>
      <c r="F216" s="255">
        <v>3</v>
      </c>
      <c r="G216" s="293"/>
      <c r="H216" s="284" t="s">
        <v>930</v>
      </c>
      <c r="I216" s="284"/>
      <c r="J216" s="284"/>
      <c r="K216" s="299"/>
    </row>
    <row r="217" spans="2:11" s="1" customFormat="1" ht="15" customHeight="1">
      <c r="B217" s="298"/>
      <c r="C217" s="232"/>
      <c r="D217" s="232"/>
      <c r="E217" s="232"/>
      <c r="F217" s="255">
        <v>4</v>
      </c>
      <c r="G217" s="293"/>
      <c r="H217" s="284" t="s">
        <v>931</v>
      </c>
      <c r="I217" s="284"/>
      <c r="J217" s="284"/>
      <c r="K217" s="299"/>
    </row>
    <row r="218" spans="2:11" s="1" customFormat="1" ht="12.75" customHeight="1">
      <c r="B218" s="300"/>
      <c r="C218" s="301"/>
      <c r="D218" s="301"/>
      <c r="E218" s="301"/>
      <c r="F218" s="301"/>
      <c r="G218" s="301"/>
      <c r="H218" s="301"/>
      <c r="I218" s="301"/>
      <c r="J218" s="301"/>
      <c r="K218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DESKTOP-R19VL48\Jára</cp:lastModifiedBy>
  <dcterms:created xsi:type="dcterms:W3CDTF">2022-02-11T11:27:13Z</dcterms:created>
  <dcterms:modified xsi:type="dcterms:W3CDTF">2022-02-11T11:27:14Z</dcterms:modified>
  <cp:category/>
  <cp:version/>
  <cp:contentType/>
  <cp:contentStatus/>
</cp:coreProperties>
</file>