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795" windowHeight="12645" activeTab="1"/>
  </bookViews>
  <sheets>
    <sheet name="Krycí list" sheetId="1" r:id="rId1"/>
    <sheet name="Položky_ocenění" sheetId="2" r:id="rId2"/>
  </sheets>
  <definedNames>
    <definedName name="_xlnm.Print_Titles" localSheetId="0">'Krycí list'!$23:$24</definedName>
    <definedName name="_xlnm.Print_Titles" localSheetId="1">'Položky_ocenění'!$1:$9</definedName>
    <definedName name="_xlnm.Print_Area" localSheetId="1">'Položky_ocenění'!$B$1:$M$225</definedName>
  </definedNames>
  <calcPr fullCalcOnLoad="1"/>
</workbook>
</file>

<file path=xl/sharedStrings.xml><?xml version="1.0" encoding="utf-8"?>
<sst xmlns="http://schemas.openxmlformats.org/spreadsheetml/2006/main" count="787" uniqueCount="338">
  <si>
    <t>05.12.2018</t>
  </si>
  <si>
    <t>Krycí list</t>
  </si>
  <si>
    <t>Stavba:</t>
  </si>
  <si>
    <t xml:space="preserve">    3240</t>
  </si>
  <si>
    <t>Plzeň</t>
  </si>
  <si>
    <t>Zahájení:</t>
  </si>
  <si>
    <t xml:space="preserve">  .  .    </t>
  </si>
  <si>
    <t>Dokončení:</t>
  </si>
  <si>
    <t>Rozpočet:</t>
  </si>
  <si>
    <t>1</t>
  </si>
  <si>
    <t>JKSO:</t>
  </si>
  <si>
    <t xml:space="preserve">            </t>
  </si>
  <si>
    <t>KSD:</t>
  </si>
  <si>
    <t xml:space="preserve">        </t>
  </si>
  <si>
    <t>Měrná jednotka JKSO:</t>
  </si>
  <si>
    <t xml:space="preserve">                               </t>
  </si>
  <si>
    <t>Zpracoval:</t>
  </si>
  <si>
    <t>Dat. kalkulace:</t>
  </si>
  <si>
    <t>…………………..</t>
  </si>
  <si>
    <t>Odsouhlasil:</t>
  </si>
  <si>
    <t>Datum:</t>
  </si>
  <si>
    <t>podpisy</t>
  </si>
  <si>
    <t>ROZPIS ÚDAJŮ PO ODDÍLECH</t>
  </si>
  <si>
    <t>Oddíl</t>
  </si>
  <si>
    <t>Název</t>
  </si>
  <si>
    <t>cena v Kč</t>
  </si>
  <si>
    <t>Celkem:</t>
  </si>
  <si>
    <t>Celkový součet bez DPH:</t>
  </si>
  <si>
    <t>Celkový součet včetně DPH:</t>
  </si>
  <si>
    <t>0300</t>
  </si>
  <si>
    <t xml:space="preserve">Svislé konstrukce </t>
  </si>
  <si>
    <t>0610</t>
  </si>
  <si>
    <t xml:space="preserve">Úprava povrchu vnitřní </t>
  </si>
  <si>
    <t>0620</t>
  </si>
  <si>
    <t xml:space="preserve">Úpravy povrchů vnější </t>
  </si>
  <si>
    <t>0630</t>
  </si>
  <si>
    <t xml:space="preserve">Podlahové konstrukce </t>
  </si>
  <si>
    <t>0900</t>
  </si>
  <si>
    <t xml:space="preserve">Ostatní konstrukce a práce </t>
  </si>
  <si>
    <t>0940</t>
  </si>
  <si>
    <t xml:space="preserve">Lešení </t>
  </si>
  <si>
    <t>0960</t>
  </si>
  <si>
    <t xml:space="preserve">Bourací práce </t>
  </si>
  <si>
    <t>0970</t>
  </si>
  <si>
    <t xml:space="preserve">Ostatní bourací práce </t>
  </si>
  <si>
    <t>0990</t>
  </si>
  <si>
    <t xml:space="preserve">Přesun hmot HSV </t>
  </si>
  <si>
    <t>7640</t>
  </si>
  <si>
    <t xml:space="preserve">Konstrukce klempířské-parapety </t>
  </si>
  <si>
    <t>7641</t>
  </si>
  <si>
    <t xml:space="preserve">Klempířské konstrukce-ostatní </t>
  </si>
  <si>
    <t>7660</t>
  </si>
  <si>
    <t xml:space="preserve">Konstrukce truhlářské </t>
  </si>
  <si>
    <t>7670</t>
  </si>
  <si>
    <t xml:space="preserve">Konstrukce zámečnické </t>
  </si>
  <si>
    <t>7690</t>
  </si>
  <si>
    <t xml:space="preserve">Výplně otvorů </t>
  </si>
  <si>
    <t>7810</t>
  </si>
  <si>
    <t xml:space="preserve">Obklady keramické </t>
  </si>
  <si>
    <t>7830</t>
  </si>
  <si>
    <t xml:space="preserve">Nátěry </t>
  </si>
  <si>
    <t>7840</t>
  </si>
  <si>
    <t xml:space="preserve">Malby </t>
  </si>
  <si>
    <t>7860</t>
  </si>
  <si>
    <t xml:space="preserve">Čalounické úpravy </t>
  </si>
  <si>
    <t>9220</t>
  </si>
  <si>
    <t xml:space="preserve">Slaboproud </t>
  </si>
  <si>
    <t>Průběžný součet:</t>
  </si>
  <si>
    <t>Zařízení staveniště</t>
  </si>
  <si>
    <t>Kompletační činnost</t>
  </si>
  <si>
    <t xml:space="preserve">DPH - SAZBA </t>
  </si>
  <si>
    <t>Datum tisku:</t>
  </si>
  <si>
    <t>Rozpočet</t>
  </si>
  <si>
    <t>Kalkulant:</t>
  </si>
  <si>
    <t>Kraj, okres:</t>
  </si>
  <si>
    <t xml:space="preserve">    </t>
  </si>
  <si>
    <t>Datum kalk.:</t>
  </si>
  <si>
    <t>TYP</t>
  </si>
  <si>
    <t>POŘ</t>
  </si>
  <si>
    <t>D</t>
  </si>
  <si>
    <t>ČÍS.KP</t>
  </si>
  <si>
    <t>POL</t>
  </si>
  <si>
    <t>Č.ROZP.POL.</t>
  </si>
  <si>
    <t>POPIS POLOŽKY</t>
  </si>
  <si>
    <t>VÝMĚRA</t>
  </si>
  <si>
    <t>MJ</t>
  </si>
  <si>
    <t>JED.CENA</t>
  </si>
  <si>
    <t xml:space="preserve"> CELK.CENA</t>
  </si>
  <si>
    <t>JEDN.HMOTNOST</t>
  </si>
  <si>
    <t>CELK.HMOTNOST</t>
  </si>
  <si>
    <t>JEDN.HMOT.SUTI</t>
  </si>
  <si>
    <t>CELK.HMOT.SUTI</t>
  </si>
  <si>
    <t>DPH sníž.</t>
  </si>
  <si>
    <t>DPH zákl.</t>
  </si>
  <si>
    <t xml:space="preserve">SKP       </t>
  </si>
  <si>
    <t>Č.SPECIFIKACE</t>
  </si>
  <si>
    <t>Kč</t>
  </si>
  <si>
    <t>t</t>
  </si>
  <si>
    <t>Svislé konstrukce</t>
  </si>
  <si>
    <t>K</t>
  </si>
  <si>
    <t xml:space="preserve">   </t>
  </si>
  <si>
    <t xml:space="preserve">              
</t>
  </si>
  <si>
    <t>D+M sádrokartonová příčka v hliíkovém rámečku celkové tl.35 mm
SDK 2*12,5 mm+minrální vlna tl.10 mm
Vyrobeno ve výrobně.
Odhadová cena.
Hmotnost pro přesun hmot je uvažovaná v ceně.</t>
  </si>
  <si>
    <t xml:space="preserve">m2  </t>
  </si>
  <si>
    <t xml:space="preserve">MEZISOUČET: </t>
  </si>
  <si>
    <t>Úprava povrchu vnitřní</t>
  </si>
  <si>
    <t>C61240-9991/00</t>
  </si>
  <si>
    <t>Začištění omítek kolem oken, dveří, podlah nebo obkladů</t>
  </si>
  <si>
    <t xml:space="preserve">m   </t>
  </si>
  <si>
    <t>C61242-5931/00</t>
  </si>
  <si>
    <t>Omítka vápenná štuková vnitřního ostění okenního nebo dveřního</t>
  </si>
  <si>
    <t xml:space="preserve">C61275-       </t>
  </si>
  <si>
    <t>APU lišta vnitřní</t>
  </si>
  <si>
    <t>Úpravy povrchů vnější</t>
  </si>
  <si>
    <t>C62242-1143/00</t>
  </si>
  <si>
    <t>Vnější omítka stěn a štítů vápenná nebo vápenocementová štuková složitosti II</t>
  </si>
  <si>
    <t xml:space="preserve">              
</t>
  </si>
  <si>
    <t>D+M nátěr na vnější omítky
Hmotnost pro přesun hmot je uvaoána v ceně.</t>
  </si>
  <si>
    <t xml:space="preserve">C62275-       </t>
  </si>
  <si>
    <t>APU lišta vnější</t>
  </si>
  <si>
    <t>Podlahové konstrukce</t>
  </si>
  <si>
    <t>C63245-0121/00</t>
  </si>
  <si>
    <t>Vyrovnávací cementový potěr tl do 20 mm ze suchých směsí provedený v pásu</t>
  </si>
  <si>
    <t>Ostatní konstrukce a práce</t>
  </si>
  <si>
    <t xml:space="preserve">C95290-       
</t>
  </si>
  <si>
    <t>Vyčištění budov bytové a občanské výstavby při výšce podlaží do 4 m
Odhadová částka.
Hmotnost pro pesun hmot je uvažovaná v ceně.</t>
  </si>
  <si>
    <t xml:space="preserve">kpl </t>
  </si>
  <si>
    <t>Lešení</t>
  </si>
  <si>
    <t xml:space="preserve">              
</t>
  </si>
  <si>
    <t>Bourací práce</t>
  </si>
  <si>
    <t>C96703-1132/00</t>
  </si>
  <si>
    <t>Přisekání rovných ostění v cihelném zdivu na MV nebo MVC</t>
  </si>
  <si>
    <t>C96806-2354/00</t>
  </si>
  <si>
    <t>Vybourání dřevěných rámů oken dvojitých nebo zdvojených pl do 1 m2</t>
  </si>
  <si>
    <t>C96806-2355/00</t>
  </si>
  <si>
    <t>Vybourání dřevěných rámů oken dvojitých nebo zdvojených pl do 2 m2</t>
  </si>
  <si>
    <t>C96806-2356/00</t>
  </si>
  <si>
    <t>Vybourání dřevěných rámů oken dvojitých nebo zdvojených pl do 4 m2</t>
  </si>
  <si>
    <t>C96806-2357/00</t>
  </si>
  <si>
    <t>Vybourání dřevěných rámů oken dvojitých nebo zdvojených pl přes 4 m2</t>
  </si>
  <si>
    <t>C96806-2456/00</t>
  </si>
  <si>
    <t>Vybourání dřevěných dveřních zárubní pl přes 2 m2</t>
  </si>
  <si>
    <t>C96807-1112/00</t>
  </si>
  <si>
    <t>Vyvěšení nebo zavěšení kovových křídel oken pl do 1,5 m2</t>
  </si>
  <si>
    <t xml:space="preserve">kus </t>
  </si>
  <si>
    <t>C96807-1113/00</t>
  </si>
  <si>
    <t>Vyvěšení nebo zavěšení kovových křídel oken pl přes 1,5 m2</t>
  </si>
  <si>
    <t>C96807-1125/00</t>
  </si>
  <si>
    <t>Vyvěšení nebo zavěšení kovových křídel dveří pl do 2 m2</t>
  </si>
  <si>
    <t>C96807-1126/00</t>
  </si>
  <si>
    <t>Vyvěšení nebo zavěšení kovových křídel dveří pl přes 2 m2</t>
  </si>
  <si>
    <t>C96807-2355/00</t>
  </si>
  <si>
    <t>Vybourání kovových rámů oken dvojitých pl do 2 m2</t>
  </si>
  <si>
    <t>C96807-2356/00</t>
  </si>
  <si>
    <t>Vybourání kovových rámů oken dvojitých pl do 4 m2</t>
  </si>
  <si>
    <t>C96807-2357/00</t>
  </si>
  <si>
    <t>Vybourání kovových rámů oken dvojitých pl přes 4 m2</t>
  </si>
  <si>
    <t>C96807-2455/00</t>
  </si>
  <si>
    <t>Vybourání kovových dveřních zárubní pl do 2 m2</t>
  </si>
  <si>
    <t>C96807-2456/00</t>
  </si>
  <si>
    <t>Vybourání kovových dveřních zárubní pl přes 2 m2</t>
  </si>
  <si>
    <t>C96807-2641/00</t>
  </si>
  <si>
    <t>Vybourání kovových stěn kromě výkladních</t>
  </si>
  <si>
    <t>Ostatní bourací práce</t>
  </si>
  <si>
    <t>C97103-3541/00</t>
  </si>
  <si>
    <t>Vybourání otvorů ve zdivu cihelném pl do 1 m2 na MVC nebo MV tl do 300 mm</t>
  </si>
  <si>
    <t xml:space="preserve">m3  </t>
  </si>
  <si>
    <t>C97103-3631/00</t>
  </si>
  <si>
    <t>Vybourání otvorů ve zdivu cihelném pl do 4 m2 na MVC nebo MV tl do 150 mm</t>
  </si>
  <si>
    <t>C97403-1132/00</t>
  </si>
  <si>
    <t>Vysekání rýh ve zdivu cihelném hl do 50 mm š do 70 mm</t>
  </si>
  <si>
    <t>C97801-3191/00</t>
  </si>
  <si>
    <t>Otlučení vnitřních omítek stěn MV nebo MVC stěn o rozsahu do 100 %</t>
  </si>
  <si>
    <t>C97801-5291/00</t>
  </si>
  <si>
    <t>Otlučení vnějších omítek MV nebo MVC stupeň složitosti I až IV o rozsahu do 100 %</t>
  </si>
  <si>
    <t xml:space="preserve">C97805-       </t>
  </si>
  <si>
    <t>Odsekání a odebrání obkladů parapetů z vnitřních obkládaček pl do 1 m2</t>
  </si>
  <si>
    <t>Odsekání a odebrání parapetů z vnitřních obkládaček pl přes 1 m2</t>
  </si>
  <si>
    <t>C97901-1111/00</t>
  </si>
  <si>
    <t>Svislá doprava suti a vybouraných hmot za prvé podlaží</t>
  </si>
  <si>
    <t xml:space="preserve">t   </t>
  </si>
  <si>
    <t>C97901-1121/00</t>
  </si>
  <si>
    <t>Svislá doprava suti a vybouraných hmot ZKD podlaží</t>
  </si>
  <si>
    <t>C97908-2111/00</t>
  </si>
  <si>
    <t>Vnitrostaveništní vodorovná doprava suti a vybouraných hmot do 10 m</t>
  </si>
  <si>
    <t xml:space="preserve">C97908-2121/00
</t>
  </si>
  <si>
    <t>Vnitrostaveništní vodorovná doprava suti a vybouraných hmot ZKD 5 m přes 10 m
do 50m</t>
  </si>
  <si>
    <t>C97908-1111/00</t>
  </si>
  <si>
    <t>Odvoz suti a vybouraných hmot na skládku do 1 km</t>
  </si>
  <si>
    <t xml:space="preserve">C97908-1121/00
</t>
  </si>
  <si>
    <t>Odvoz suti a vybouraných hmot na skládku ZKD 1 km přes 1 km
do 13km
Skládka Vysoká.</t>
  </si>
  <si>
    <t xml:space="preserve">              </t>
  </si>
  <si>
    <t>Skládkovné-směsná suť</t>
  </si>
  <si>
    <t>Přesun hmot HSV</t>
  </si>
  <si>
    <t>C99928-1111/00</t>
  </si>
  <si>
    <t>Přesun hmot pro opravy a údržbu budov v do 25 m</t>
  </si>
  <si>
    <t>Konstrukce klempířské-parapety</t>
  </si>
  <si>
    <t>C76441-0850/00</t>
  </si>
  <si>
    <t>Demontáž oplechování parapetu rš do 330 mm</t>
  </si>
  <si>
    <t>C76441-0880/00</t>
  </si>
  <si>
    <t>Demontáž oplechování parapetu rš do 600 mm</t>
  </si>
  <si>
    <t>Montáž venkovních parapetů
Cena dle nabídky.</t>
  </si>
  <si>
    <t>M</t>
  </si>
  <si>
    <t xml:space="preserve">00000000-2
</t>
  </si>
  <si>
    <t>Venkovní parapet-hliníkový Gutman s clonou 25 mm
vel.6000*360 mm
Cena dle nabídky.
ozn.O1</t>
  </si>
  <si>
    <t xml:space="preserve">00000000-3
</t>
  </si>
  <si>
    <t>Venkovní parapet-hliníkový Gutman s clonou 25 mm
vel.4800*360 mm
Cena dle nabídky.
ozn.O2</t>
  </si>
  <si>
    <t xml:space="preserve">00000000-4
</t>
  </si>
  <si>
    <t>Venkovní parapet-hliníkový Gutman s clonou 25 mm
vel.2400*360 mm
Cena dle nabídky.
ozn.O3</t>
  </si>
  <si>
    <t xml:space="preserve">00000000-5
</t>
  </si>
  <si>
    <t>Venkovní parapet-hliníkový Gutman s clonou 25 mm
vel.4800*360 mm
Cena dle nabídky.
ozn.O4</t>
  </si>
  <si>
    <t xml:space="preserve">00000000-6
</t>
  </si>
  <si>
    <t>Venkovní parapet-hliníkový Gutman s clonou 25 mm
vel.2400*360 mm
Cena dle nabídky.
ozn.O5</t>
  </si>
  <si>
    <t xml:space="preserve">00000000-7
</t>
  </si>
  <si>
    <t>Venkovní parapet-hliníkový Gutman s clonou 25 mm
vel.1200*360 mm
Cena dle nabídky.
ozn.O6</t>
  </si>
  <si>
    <t xml:space="preserve">00000000-8
</t>
  </si>
  <si>
    <t>Venkovní parapet-hliníkový Gutman s clonou 25 mm
vel.900*360 mm
Cena dle nabídky.
ozn.O7</t>
  </si>
  <si>
    <t xml:space="preserve">00000000-9
</t>
  </si>
  <si>
    <t>Venkovní parapet-hliníkový Gutman s clonou 25 mm
vel.1800*360 mm
Cena dle nabídky.
ozn.O8</t>
  </si>
  <si>
    <t xml:space="preserve">0000000-10
</t>
  </si>
  <si>
    <t>Venkovní parapet-hliníkový Gutman s clonou 25 mm
vel.4800*360 mm
Cena dle nabídky.
ozn.O9</t>
  </si>
  <si>
    <t xml:space="preserve">0000000-11
</t>
  </si>
  <si>
    <t>Venkovní parapet-hliníkový Gutman s clonou 25 mm
vel.2380*400 mm
Cena dle nabídky.
ozn.O10</t>
  </si>
  <si>
    <t xml:space="preserve">0000000-32
</t>
  </si>
  <si>
    <t>Příslušenství k parapetům (krytky,těsnění,šroubky,
čepičky)
Cena dle nabídky.</t>
  </si>
  <si>
    <t>Klempířské konstrukce-ostatní</t>
  </si>
  <si>
    <t>D+M Al lišta rš 150 mm tl.0,8mm</t>
  </si>
  <si>
    <t xml:space="preserve">bm  </t>
  </si>
  <si>
    <t>Konstrukce truhlářské</t>
  </si>
  <si>
    <t>C76669-1911/00</t>
  </si>
  <si>
    <t>Vyvěšení nebo zavěšení dřevěných křídel oken pl do 1,5 m2</t>
  </si>
  <si>
    <t>C76669-1912/00</t>
  </si>
  <si>
    <t>Vyvěšení nebo zavěšení dřevěných křídel oken pl přes 1,5 m2</t>
  </si>
  <si>
    <t>C76669-1915/00</t>
  </si>
  <si>
    <t>Vyvěšení nebo zavěšení dřevěných křídel dveří pl přes 2 m2</t>
  </si>
  <si>
    <t>Konstrukce zámečnické</t>
  </si>
  <si>
    <t>C76799-6801/00</t>
  </si>
  <si>
    <t>Demontáž atypických zámečnických konstrukcí hmotnosti jednotlivých dílů do 50 kg</t>
  </si>
  <si>
    <t xml:space="preserve">kg  </t>
  </si>
  <si>
    <t>D+M vstupní prosklené stěna do hliníkové konstrukce celkový rozměr 5400*6550 mm
V úrovni 1.NP
Posuvné dvoukřídlové dveře 1650/2100 mm umístěné upostřed a dvoje krajní otočné
dveře
min.šířky průchodu 825 mm (upřednostnit oproti š.posuvných dveří.</t>
  </si>
  <si>
    <t>P</t>
  </si>
  <si>
    <t xml:space="preserve">
</t>
  </si>
  <si>
    <t>2 sklopná křídla ovládaná mechanicky.
Z úrovně podlahy,dvě křídla pevně zasklená.
V úrovni přilehlé stropní konstrukce.
Plné výplně-sendvič.
V úrovni 2.NP.
Dvě dvojkřídlová  okna otevíravá a vždy po jednom křídle sklopná,ostatní pevné
zasklení.</t>
  </si>
  <si>
    <t xml:space="preserve">
</t>
  </si>
  <si>
    <t>Vybavení posuvných dveří.
Vybaveny elektromagnetickým zámkem na vnitřní  a vnější fotobuňku.Součástí
dodávky bude náhradní zdroj na baterie pro noční provoz se dveře zamykají
klíčem.Tř.bezpečosti min.3.
Provedení bez prahu.
Vybavení otočných dveří</t>
  </si>
  <si>
    <t xml:space="preserve">
</t>
  </si>
  <si>
    <t>Vybaveny mechanickou panikovou hrazdou.Bezpečnostní zámek tř..min.3.Kompletní
kování dle výrobce,způsob otevírání klika-klika.
Provvedení bez prahu.
Posuvné i otočné dveře opatřit výstražnou páskou š.50 mm ve výšce 1500 mm.</t>
  </si>
  <si>
    <t xml:space="preserve">
</t>
  </si>
  <si>
    <t>Bezpečnostní trojsklo izolační čiré.
Solární faktor.
UW=1,1 (W/m2K).
Cena dle nabídky.
ozn.S1a</t>
  </si>
  <si>
    <t xml:space="preserve">              
</t>
  </si>
  <si>
    <t>D+M okno lichoběžníkového tvaru do hlinílkové konstrukce vel.5400*600-1500 mm
členění sloupky na 4 díly.
Pevné zasklení.
Bezpečnostní trojsklo izolační čiré.
Solární faktor.
UW=1,1 (W/m2K)
Cena dle nabídky.
ozn.S1b</t>
  </si>
  <si>
    <t>Výplně otvorů</t>
  </si>
  <si>
    <t>Montáž oken,dveří a žaluzií včetně dopravy a zaměření</t>
  </si>
  <si>
    <t xml:space="preserve">0000000-33
</t>
  </si>
  <si>
    <t>Použití těsnícího systému (parotěsné
a paropropustné pásky) Ilbruck i3</t>
  </si>
  <si>
    <t xml:space="preserve">0000000-12
</t>
  </si>
  <si>
    <t>Dřevohliníkového okno vel.6000*2100mm
sestavené ze 3 oken se dvěma sloupky š.100 mm
a horním nastavovacím profilem v.130 mm
-2 krajní okna vel.1750*2100 mm dvoukřídlová otevíravé vždy s jedním sklápěcím
křídlem-1 okno vel.2400*1970 mm</t>
  </si>
  <si>
    <t>Čtyřkřídlové členěné svislým sloupkem a vodorovným poutcem s křídly otevíravími
a sklápěcími.
Snížené  kování horních křídel.
Izolační trojsklo sklo čiré Ug=0,6 (W/+m2K)
Solární faktor.
Třída zvukové izolace (ČSN  73 0532)-min 3 (37dB)
ozn.O1</t>
  </si>
  <si>
    <t xml:space="preserve">0000000-13
</t>
  </si>
  <si>
    <t>Dřevohliníkové okno vel.4800*2100 mm
sestavené ze 2 oken čtyřkřídlových 2350*1970 mm
se středním sloupkem š.100 mm a horním nastavovacím profilem v.130 mm okno
vel.2350*1970 mm je  členěno vodorovným poutcem celkem 4 křídla otevíravá a 2</t>
  </si>
  <si>
    <t>křídla otevíravá a sklápěcí.
Snížené  kování horních křídel.
Izolační trojsklo sklo čiré Ug=0,6 (W/m2K).
Solární faktor.
Třída zvukové izolace (ČSN  73 0532)-min 3 (37dB)
ozn.O2</t>
  </si>
  <si>
    <t xml:space="preserve">0000000-14
</t>
  </si>
  <si>
    <t>Dřevohliníkové okno vel.2400*2100 mm sestavené
z jednoho okna čtyřkřídlové 2400*1970 mm
s vodorovným poutcem a horního nastavovacího profilu v.130 mm čtyři křídla
otevíravá,dvě křídla otevíravá a sklápěcí
Snížené  kování horních křídel.</t>
  </si>
  <si>
    <t>Izolační trojsklo sklo čiré Ug=0,6 (W/m2K).
Solární faktor.
Třída zvukové izolace (ČSN  73 0532)-min 3 (37dB)
ozn.O3</t>
  </si>
  <si>
    <t xml:space="preserve">0000000-15
</t>
  </si>
  <si>
    <t>Dřevohliníkové okno vel.4800*1100 mm
sestavené ze 2 oken vel.2350*1100 mm se středním
sloupkem š.100 mm se dvěma  křídly otevíravými a se dvěma křídly otevíraými a
sklápěcími.
Snížené kování..
Izolační trojsklo sklo čiré (Ug=0,6 (W/m2K)
Solární faktor.</t>
  </si>
  <si>
    <t/>
  </si>
  <si>
    <t>ozn.O4</t>
  </si>
  <si>
    <t xml:space="preserve">0000000-16
</t>
  </si>
  <si>
    <t>Dřevohliníkové okno vel.2400*1100 mm
dvoukřídlové s křídly otevíravými a jedním křídlem
otevíraým a sklápěcím
Snížené kování.
Izolační trojsklo sklo čiré (Ug=0,6 (W/m2K)
Solární faktor.
ozn.O5</t>
  </si>
  <si>
    <t xml:space="preserve">0000000-17
</t>
  </si>
  <si>
    <t>Dřevohliníkové okno vel.1200*1100 mm
jednokřídlové  sklápěcí
Mechanické ovládání otevírání okna s podlahy.
Izolační trojsklo sklo čiré (Ug=0,6 (W/m2K)
Solární faktor.
ozn.O6
.</t>
  </si>
  <si>
    <t xml:space="preserve">0000000-18
</t>
  </si>
  <si>
    <t>Dřevohliníkové okno vel.900*1100mm
jednokřídlové  sklápěcí
Mechanické ovládání otevírání okna s podlahy.
Izolační trojsklo čiré (Ug=0,6 (W/m2K)
Soární faktor..
ozn.O7</t>
  </si>
  <si>
    <t xml:space="preserve">0000000-19
</t>
  </si>
  <si>
    <t>Dřevohliníkové okno vel.1800*1100 mm
jednokřídlové sklápěcí
Mechanické ovládání  otevírání okna z podlahy.
Izolační trojsklo čiré (Ug=0,6 (W/m2K)
Solární faktor.
ozn.O8</t>
  </si>
  <si>
    <t xml:space="preserve">0000000-20
</t>
  </si>
  <si>
    <t>Dřevohliníkové okno lichoběžníkového tvaru
vel.4800*900-1600 mm
Čtyřkřídlové,sestavené ze dvou dvoukřídlových oken  vel.2400*900-1600 mm se
sloupkem.
Křídla otevíravá.
Snížené kování křídel.
Izolační trojsklo čiré (Ug=0,6 (W/m2K)
Solární faktor.
ozn.O9</t>
  </si>
  <si>
    <t xml:space="preserve">0000000-21
</t>
  </si>
  <si>
    <t>Balkónové dveře vel.2380*2000 mm
dvoukřídlové s křídly otevíravými
Jedním otevíravým a sklopným.
Členění dle schématu.
Izolační trojsklo sklo čiré bezpečnostní tvrzené Ug=0,6 (W/m2K)
Solární faktor..
ozn.O10</t>
  </si>
  <si>
    <t xml:space="preserve">0000000-22
</t>
  </si>
  <si>
    <t>Vchodové dveře hliníkové s nadsvětlíkem
a s pevným plným dílem dílem vel..1900*3850 mm
Dvoukřídlové pravé,křídla otočná prosklená.
Okopný plech.
Zárubeň rámová.
Na pasívním křídle mechanicky ovládaná paniková hrazda.</t>
  </si>
  <si>
    <t>Min.šířka průchodu pravého křídla 825 mm.
Kompletní kování,způsob otevírání exteriér-koule, interiér -klika.
Bezpečnostní vložkový zámek s elektrickým ovládáním JIS
Tř.bezpečnosti min.3.
Provedení bez prahu.
Křídla-bezpečnostní trojsklo izolační čiré.</t>
  </si>
  <si>
    <t xml:space="preserve">
</t>
  </si>
  <si>
    <t>Nadsvětlík izolační trojsklo čiré.
U=1,2 (W/m2K)
ozn.D1P</t>
  </si>
  <si>
    <t xml:space="preserve">0000000-23
</t>
  </si>
  <si>
    <t>Panikové kování
ozn.D1P</t>
  </si>
  <si>
    <t xml:space="preserve">0000000-24
</t>
  </si>
  <si>
    <t>Vnější dveře hliníkové vel.900*1970 mm
jednokřídlové levé,křídlo otočné plné hladké
S dorazemu prahu.
Zárubeň rámová.
Kompletní kování,způsob otevírání exteriér-klika, interiér -klika.
Bezpečnostní vložkový zámek.
Tř.bezpečnosti 3.
U=1, 7 (W/m2K)
ozn.D2L</t>
  </si>
  <si>
    <t xml:space="preserve">0000000-25
</t>
  </si>
  <si>
    <t>Vnější dveře hliníkové vel.900*1970 mm
jednokřídlové pravé,křídlo otočné plné hladké
S dorazemu prahu.
Zárubeň rámová.
Kompletní kování,způsob otevírání exteriér-klika, interiér -klika.
Bezpečnostní vložkový zámek.
Tř.bezpečnosti 3.
U=1, 7 (W/m2K)</t>
  </si>
  <si>
    <t>ozn.D2P</t>
  </si>
  <si>
    <t xml:space="preserve">0000000-26
</t>
  </si>
  <si>
    <t>Předokenní venkovní žaluzie
na okno vel.6000*2100 mm.
Sestava ze tří kusů.
ozn.O1</t>
  </si>
  <si>
    <t xml:space="preserve">0000000-27
</t>
  </si>
  <si>
    <t>Předokenní venkovní žaluzie
na okno vel.4800*2100mm
Sestava ze dvou kusů..
ozn.O2</t>
  </si>
  <si>
    <t xml:space="preserve">0000000-28
</t>
  </si>
  <si>
    <t>Předokenní venkovní žaluzie
na okno vel.2400*2100 mm
ozn.O3</t>
  </si>
  <si>
    <t>0000000-29</t>
  </si>
  <si>
    <t>KKA Tyč kliky s ruční klikou</t>
  </si>
  <si>
    <t>Obklady keramické</t>
  </si>
  <si>
    <t>C78164-4230/00</t>
  </si>
  <si>
    <t>Montáž obkladů parapetů z okapnic 200x200 mm lepených flexibilním lepidlem</t>
  </si>
  <si>
    <t xml:space="preserve">0000000-30
</t>
  </si>
  <si>
    <t>Okapnice 200*200mm
Odhadová cena.</t>
  </si>
  <si>
    <t>C78149-5185/00</t>
  </si>
  <si>
    <t>Řezání rovné keramických obkládaček</t>
  </si>
  <si>
    <t>C78167-4111/00</t>
  </si>
  <si>
    <t>Montáž obkladů parapetů šířky do 100 mm z dlaždic keramických lepených flexibilním lepidlem</t>
  </si>
  <si>
    <t>0000000-31</t>
  </si>
  <si>
    <t>Obklad parapetů dlaždicemi</t>
  </si>
  <si>
    <t>Nátěry</t>
  </si>
  <si>
    <t>C78320-1821/00</t>
  </si>
  <si>
    <t>Odstranění nátěrů ze zámečnických konstrukcí opálením</t>
  </si>
  <si>
    <t>C78390-3811/00</t>
  </si>
  <si>
    <t>Odmaštění nátěrů chemickými rozpouštědly</t>
  </si>
  <si>
    <t>C78322-5100/00</t>
  </si>
  <si>
    <t>Nátěry syntetické kovových doplňkových konstrukcí barva standardní dvojnásobné a 1x email</t>
  </si>
  <si>
    <t>C78322-6100/00</t>
  </si>
  <si>
    <t>Nátěry syntetické kovových doplňkových konstrukcí barva standardní základní</t>
  </si>
  <si>
    <t>Malby</t>
  </si>
  <si>
    <t xml:space="preserve">C78441-       </t>
  </si>
  <si>
    <t>Malba 2xpačokování obrus+sádra</t>
  </si>
  <si>
    <t xml:space="preserve">C78445-       
</t>
  </si>
  <si>
    <t>Malba 2xPrimalex Plus bez pač.1bar
odhad</t>
  </si>
  <si>
    <t>Čalounické úpravy</t>
  </si>
  <si>
    <t>Demontáž vnitřních žaluzií
Odhadová hmotnost.</t>
  </si>
  <si>
    <t>Slaboproud</t>
  </si>
  <si>
    <t>D+M přeložka slaboproudu
Odhadové náklady.</t>
  </si>
  <si>
    <t>CELKEM:</t>
  </si>
  <si>
    <t>R</t>
  </si>
  <si>
    <t>CELKOVÝ SOUČET:</t>
  </si>
  <si>
    <t>DPH-SAZBA</t>
  </si>
  <si>
    <t>CELKOVÝ SOUČET VČETNĚ DPH:</t>
  </si>
  <si>
    <t>Kompletní cena lešení
Hmotnost pro přesun hmot je uvažována v ceně.</t>
  </si>
  <si>
    <t xml:space="preserve">Přesun hmot z PSV </t>
  </si>
  <si>
    <t>Přesun hmot z PSV</t>
  </si>
  <si>
    <t>ZU -  Rekonstrukce otvorových výplní svislého vnějšího obvodového pláště objektu knihovny Univerzitní 18 – část objektu dokončená v r. 2001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</si>
</sst>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>
        <color indexed="8"/>
      </left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indexed="8"/>
      </left>
      <right/>
      <top style="thin"/>
      <bottom style="thin"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/>
      <right style="thin">
        <color indexed="8"/>
      </right>
      <top style="thin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4" fontId="2" fillId="0" borderId="10" xfId="0" applyNumberFormat="1" applyFont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>
      <alignment/>
    </xf>
    <xf numFmtId="14" fontId="3" fillId="33" borderId="0" xfId="0" applyNumberFormat="1" applyFont="1" applyFill="1" applyBorder="1" applyAlignment="1" applyProtection="1">
      <alignment/>
      <protection/>
    </xf>
    <xf numFmtId="0" fontId="46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49" fontId="5" fillId="33" borderId="0" xfId="0" applyNumberFormat="1" applyFont="1" applyFill="1" applyAlignment="1" applyProtection="1">
      <alignment horizontal="right"/>
      <protection/>
    </xf>
    <xf numFmtId="49" fontId="5" fillId="33" borderId="0" xfId="0" applyNumberFormat="1" applyFont="1" applyFill="1" applyAlignment="1" applyProtection="1">
      <alignment horizontal="right" vertical="top"/>
      <protection/>
    </xf>
    <xf numFmtId="0" fontId="5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 vertical="top" wrapText="1"/>
      <protection/>
    </xf>
    <xf numFmtId="49" fontId="3" fillId="33" borderId="0" xfId="0" applyNumberFormat="1" applyFont="1" applyFill="1" applyAlignment="1" applyProtection="1">
      <alignment horizontal="right" vertical="top"/>
      <protection/>
    </xf>
    <xf numFmtId="0" fontId="3" fillId="33" borderId="0" xfId="0" applyNumberFormat="1" applyFont="1" applyFill="1" applyAlignment="1" applyProtection="1">
      <alignment vertical="top" wrapText="1"/>
      <protection/>
    </xf>
    <xf numFmtId="0" fontId="3" fillId="33" borderId="0" xfId="0" applyNumberFormat="1" applyFont="1" applyFill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Alignment="1" applyProtection="1">
      <alignment wrapText="1"/>
      <protection/>
    </xf>
    <xf numFmtId="14" fontId="5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wrapText="1"/>
      <protection/>
    </xf>
    <xf numFmtId="14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Alignment="1" applyProtection="1">
      <alignment horizontal="right"/>
      <protection/>
    </xf>
    <xf numFmtId="49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right"/>
      <protection/>
    </xf>
    <xf numFmtId="49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NumberFormat="1" applyFont="1" applyFill="1" applyBorder="1" applyAlignment="1" applyProtection="1">
      <alignment wrapText="1"/>
      <protection/>
    </xf>
    <xf numFmtId="14" fontId="3" fillId="33" borderId="0" xfId="0" applyNumberFormat="1" applyFont="1" applyFill="1" applyBorder="1" applyAlignment="1" applyProtection="1">
      <alignment horizontal="left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 horizontal="right"/>
      <protection/>
    </xf>
    <xf numFmtId="0" fontId="2" fillId="33" borderId="13" xfId="0" applyNumberFormat="1" applyFont="1" applyFill="1" applyBorder="1" applyAlignment="1" applyProtection="1">
      <alignment horizontal="right"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right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3" fontId="2" fillId="33" borderId="12" xfId="0" applyNumberFormat="1" applyFont="1" applyFill="1" applyBorder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/>
      <protection/>
    </xf>
    <xf numFmtId="164" fontId="2" fillId="33" borderId="13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/>
      <protection/>
    </xf>
    <xf numFmtId="0" fontId="7" fillId="33" borderId="15" xfId="0" applyNumberFormat="1" applyFont="1" applyFill="1" applyBorder="1" applyAlignment="1" applyProtection="1">
      <alignment/>
      <protection/>
    </xf>
    <xf numFmtId="3" fontId="2" fillId="33" borderId="15" xfId="0" applyNumberFormat="1" applyFont="1" applyFill="1" applyBorder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/>
      <protection/>
    </xf>
    <xf numFmtId="3" fontId="2" fillId="33" borderId="20" xfId="0" applyNumberFormat="1" applyFont="1" applyFill="1" applyBorder="1" applyAlignment="1" applyProtection="1">
      <alignment/>
      <protection/>
    </xf>
    <xf numFmtId="0" fontId="3" fillId="33" borderId="21" xfId="0" applyNumberFormat="1" applyFont="1" applyFill="1" applyBorder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/>
      <protection/>
    </xf>
    <xf numFmtId="49" fontId="3" fillId="33" borderId="18" xfId="0" applyNumberFormat="1" applyFont="1" applyFill="1" applyBorder="1" applyAlignment="1" applyProtection="1">
      <alignment/>
      <protection/>
    </xf>
    <xf numFmtId="49" fontId="5" fillId="33" borderId="14" xfId="0" applyNumberFormat="1" applyFont="1" applyFill="1" applyBorder="1" applyAlignment="1" applyProtection="1">
      <alignment/>
      <protection/>
    </xf>
    <xf numFmtId="3" fontId="5" fillId="33" borderId="23" xfId="0" applyNumberFormat="1" applyFont="1" applyFill="1" applyBorder="1" applyAlignment="1" applyProtection="1">
      <alignment/>
      <protection/>
    </xf>
    <xf numFmtId="0" fontId="3" fillId="33" borderId="24" xfId="0" applyNumberFormat="1" applyFont="1" applyFill="1" applyBorder="1" applyAlignment="1" applyProtection="1">
      <alignment/>
      <protection/>
    </xf>
    <xf numFmtId="164" fontId="5" fillId="33" borderId="16" xfId="0" applyNumberFormat="1" applyFont="1" applyFill="1" applyBorder="1" applyAlignment="1" applyProtection="1">
      <alignment/>
      <protection/>
    </xf>
    <xf numFmtId="49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164" fontId="5" fillId="33" borderId="13" xfId="0" applyNumberFormat="1" applyFont="1" applyFill="1" applyBorder="1" applyAlignment="1" applyProtection="1">
      <alignment/>
      <protection/>
    </xf>
    <xf numFmtId="3" fontId="2" fillId="33" borderId="19" xfId="0" applyNumberFormat="1" applyFont="1" applyFill="1" applyBorder="1" applyAlignment="1" applyProtection="1">
      <alignment/>
      <protection/>
    </xf>
    <xf numFmtId="3" fontId="5" fillId="33" borderId="17" xfId="0" applyNumberFormat="1" applyFont="1" applyFill="1" applyBorder="1" applyAlignment="1" applyProtection="1">
      <alignment/>
      <protection/>
    </xf>
    <xf numFmtId="3" fontId="5" fillId="33" borderId="15" xfId="0" applyNumberFormat="1" applyFont="1" applyFill="1" applyBorder="1" applyAlignment="1" applyProtection="1">
      <alignment/>
      <protection/>
    </xf>
    <xf numFmtId="0" fontId="2" fillId="33" borderId="19" xfId="0" applyNumberFormat="1" applyFont="1" applyFill="1" applyBorder="1" applyAlignment="1" applyProtection="1">
      <alignment/>
      <protection/>
    </xf>
    <xf numFmtId="10" fontId="2" fillId="33" borderId="19" xfId="0" applyNumberFormat="1" applyFont="1" applyFill="1" applyBorder="1" applyAlignment="1" applyProtection="1">
      <alignment/>
      <protection/>
    </xf>
    <xf numFmtId="10" fontId="2" fillId="33" borderId="17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5" xfId="0" applyFont="1" applyBorder="1" applyAlignment="1">
      <alignment horizontal="right"/>
    </xf>
    <xf numFmtId="49" fontId="48" fillId="0" borderId="25" xfId="0" applyNumberFormat="1" applyFont="1" applyBorder="1" applyAlignment="1">
      <alignment horizontal="left"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right" vertical="top"/>
    </xf>
    <xf numFmtId="49" fontId="46" fillId="0" borderId="0" xfId="0" applyNumberFormat="1" applyFont="1" applyAlignment="1">
      <alignment horizontal="left" vertical="top" wrapText="1"/>
    </xf>
    <xf numFmtId="165" fontId="46" fillId="0" borderId="0" xfId="0" applyNumberFormat="1" applyFont="1" applyAlignment="1">
      <alignment horizontal="right" vertical="top"/>
    </xf>
    <xf numFmtId="4" fontId="46" fillId="0" borderId="0" xfId="0" applyNumberFormat="1" applyFont="1" applyAlignment="1">
      <alignment horizontal="right" vertical="top"/>
    </xf>
    <xf numFmtId="3" fontId="46" fillId="0" borderId="0" xfId="0" applyNumberFormat="1" applyFont="1" applyAlignment="1">
      <alignment horizontal="right" vertical="top"/>
    </xf>
    <xf numFmtId="166" fontId="46" fillId="0" borderId="0" xfId="0" applyNumberFormat="1" applyFont="1" applyAlignment="1">
      <alignment horizontal="right" vertical="top"/>
    </xf>
    <xf numFmtId="2" fontId="46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49" fontId="48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49" fontId="46" fillId="0" borderId="0" xfId="0" applyNumberFormat="1" applyFont="1" applyAlignment="1">
      <alignment horizontal="left"/>
    </xf>
    <xf numFmtId="165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166" fontId="46" fillId="0" borderId="0" xfId="0" applyNumberFormat="1" applyFont="1" applyAlignment="1">
      <alignment horizontal="right"/>
    </xf>
    <xf numFmtId="2" fontId="4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46" fillId="0" borderId="27" xfId="0" applyFont="1" applyBorder="1" applyAlignment="1">
      <alignment/>
    </xf>
    <xf numFmtId="3" fontId="48" fillId="0" borderId="27" xfId="0" applyNumberFormat="1" applyFont="1" applyBorder="1" applyAlignment="1">
      <alignment/>
    </xf>
    <xf numFmtId="165" fontId="48" fillId="0" borderId="27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0" fontId="48" fillId="0" borderId="27" xfId="0" applyFont="1" applyBorder="1" applyAlignment="1">
      <alignment/>
    </xf>
    <xf numFmtId="9" fontId="46" fillId="0" borderId="0" xfId="0" applyNumberFormat="1" applyFont="1" applyAlignment="1">
      <alignment horizontal="center"/>
    </xf>
    <xf numFmtId="0" fontId="46" fillId="0" borderId="28" xfId="0" applyFont="1" applyBorder="1" applyAlignment="1">
      <alignment/>
    </xf>
    <xf numFmtId="3" fontId="48" fillId="0" borderId="28" xfId="0" applyNumberFormat="1" applyFont="1" applyBorder="1" applyAlignment="1">
      <alignment/>
    </xf>
    <xf numFmtId="4" fontId="46" fillId="34" borderId="0" xfId="0" applyNumberFormat="1" applyFont="1" applyFill="1" applyAlignment="1">
      <alignment horizontal="right" vertical="top"/>
    </xf>
    <xf numFmtId="4" fontId="46" fillId="34" borderId="0" xfId="0" applyNumberFormat="1" applyFont="1" applyFill="1" applyAlignment="1">
      <alignment horizontal="right"/>
    </xf>
    <xf numFmtId="3" fontId="46" fillId="34" borderId="0" xfId="0" applyNumberFormat="1" applyFont="1" applyFill="1" applyAlignment="1">
      <alignment/>
    </xf>
    <xf numFmtId="0" fontId="48" fillId="0" borderId="0" xfId="0" applyFont="1" applyAlignment="1">
      <alignment wrapText="1"/>
    </xf>
    <xf numFmtId="0" fontId="2" fillId="0" borderId="17" xfId="0" applyNumberFormat="1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vertical="top" wrapText="1"/>
      <protection/>
    </xf>
    <xf numFmtId="0" fontId="31" fillId="0" borderId="0" xfId="0" applyFont="1" applyAlignment="1">
      <alignment wrapText="1"/>
    </xf>
    <xf numFmtId="0" fontId="5" fillId="33" borderId="0" xfId="0" applyNumberFormat="1" applyFont="1" applyFill="1" applyAlignment="1" applyProtection="1">
      <alignment wrapText="1"/>
      <protection/>
    </xf>
    <xf numFmtId="0" fontId="0" fillId="0" borderId="0" xfId="0" applyAlignment="1">
      <alignment/>
    </xf>
    <xf numFmtId="0" fontId="5" fillId="33" borderId="15" xfId="0" applyNumberFormat="1" applyFont="1" applyFill="1" applyBorder="1" applyAlignment="1" applyProtection="1">
      <alignment/>
      <protection/>
    </xf>
    <xf numFmtId="0" fontId="5" fillId="33" borderId="29" xfId="0" applyNumberFormat="1" applyFont="1" applyFill="1" applyBorder="1" applyAlignment="1" applyProtection="1">
      <alignment/>
      <protection/>
    </xf>
    <xf numFmtId="0" fontId="5" fillId="33" borderId="3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wrapText="1"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29" xfId="0" applyNumberFormat="1" applyFont="1" applyFill="1" applyBorder="1" applyAlignment="1" applyProtection="1">
      <alignment/>
      <protection/>
    </xf>
    <xf numFmtId="0" fontId="2" fillId="33" borderId="30" xfId="0" applyNumberFormat="1" applyFont="1" applyFill="1" applyBorder="1" applyAlignment="1" applyProtection="1">
      <alignment/>
      <protection/>
    </xf>
    <xf numFmtId="0" fontId="2" fillId="33" borderId="19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31" xfId="0" applyNumberFormat="1" applyFont="1" applyFill="1" applyBorder="1" applyAlignment="1" applyProtection="1">
      <alignment/>
      <protection/>
    </xf>
    <xf numFmtId="0" fontId="2" fillId="33" borderId="32" xfId="0" applyNumberFormat="1" applyFont="1" applyFill="1" applyBorder="1" applyAlignment="1" applyProtection="1">
      <alignment/>
      <protection/>
    </xf>
    <xf numFmtId="0" fontId="3" fillId="33" borderId="33" xfId="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33" borderId="33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Border="1" applyAlignment="1" applyProtection="1">
      <alignment horizontal="center"/>
      <protection/>
    </xf>
    <xf numFmtId="0" fontId="27" fillId="0" borderId="35" xfId="0" applyNumberFormat="1" applyFont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5" fillId="33" borderId="17" xfId="0" applyNumberFormat="1" applyFont="1" applyFill="1" applyBorder="1" applyAlignment="1" applyProtection="1">
      <alignment/>
      <protection/>
    </xf>
    <xf numFmtId="0" fontId="5" fillId="33" borderId="27" xfId="0" applyNumberFormat="1" applyFont="1" applyFill="1" applyBorder="1" applyAlignment="1" applyProtection="1">
      <alignment/>
      <protection/>
    </xf>
    <xf numFmtId="0" fontId="5" fillId="33" borderId="36" xfId="0" applyNumberFormat="1" applyFont="1" applyFill="1" applyBorder="1" applyAlignment="1" applyProtection="1">
      <alignment/>
      <protection/>
    </xf>
    <xf numFmtId="0" fontId="5" fillId="33" borderId="32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2" fillId="33" borderId="27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34" xfId="0" applyNumberFormat="1" applyFont="1" applyFill="1" applyBorder="1" applyAlignment="1" applyProtection="1">
      <alignment/>
      <protection/>
    </xf>
    <xf numFmtId="0" fontId="2" fillId="33" borderId="37" xfId="0" applyNumberFormat="1" applyFont="1" applyFill="1" applyBorder="1" applyAlignment="1" applyProtection="1">
      <alignment/>
      <protection/>
    </xf>
    <xf numFmtId="49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6" fillId="0" borderId="25" xfId="0" applyFont="1" applyBorder="1" applyAlignment="1">
      <alignment/>
    </xf>
    <xf numFmtId="0" fontId="50" fillId="0" borderId="29" xfId="0" applyFont="1" applyBorder="1" applyAlignment="1">
      <alignment/>
    </xf>
    <xf numFmtId="0" fontId="46" fillId="0" borderId="29" xfId="0" applyFont="1" applyBorder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29" xfId="0" applyFont="1" applyBorder="1" applyAlignment="1">
      <alignment/>
    </xf>
    <xf numFmtId="0" fontId="48" fillId="0" borderId="25" xfId="0" applyFont="1" applyBorder="1" applyAlignment="1">
      <alignment/>
    </xf>
    <xf numFmtId="49" fontId="46" fillId="0" borderId="0" xfId="0" applyNumberFormat="1" applyFont="1" applyAlignment="1">
      <alignment vertical="top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8" fillId="0" borderId="27" xfId="0" applyFont="1" applyBorder="1" applyAlignment="1">
      <alignment/>
    </xf>
    <xf numFmtId="0" fontId="46" fillId="0" borderId="27" xfId="0" applyFont="1" applyBorder="1" applyAlignment="1">
      <alignment/>
    </xf>
    <xf numFmtId="0" fontId="48" fillId="0" borderId="28" xfId="0" applyFont="1" applyBorder="1" applyAlignment="1">
      <alignment/>
    </xf>
    <xf numFmtId="0" fontId="46" fillId="0" borderId="28" xfId="0" applyFont="1" applyBorder="1" applyAlignment="1">
      <alignment/>
    </xf>
    <xf numFmtId="3" fontId="46" fillId="0" borderId="29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GridLines="0" showZeros="0" zoomScalePageLayoutView="0" workbookViewId="0" topLeftCell="A18">
      <selection activeCell="G54" sqref="G54"/>
    </sheetView>
  </sheetViews>
  <sheetFormatPr defaultColWidth="9.140625" defaultRowHeight="15"/>
  <cols>
    <col min="1" max="1" width="10.421875" style="1" customWidth="1"/>
    <col min="2" max="2" width="5.8515625" style="1" customWidth="1"/>
    <col min="3" max="3" width="1.421875" style="1" customWidth="1"/>
    <col min="4" max="4" width="12.7109375" style="1" customWidth="1"/>
    <col min="5" max="5" width="15.140625" style="1" customWidth="1"/>
    <col min="6" max="6" width="15.28125" style="1" customWidth="1"/>
    <col min="7" max="7" width="15.421875" style="1" customWidth="1"/>
    <col min="8" max="8" width="14.00390625" style="1" customWidth="1"/>
  </cols>
  <sheetData>
    <row r="1" spans="1:8" ht="22.5" customHeight="1">
      <c r="A1" s="101"/>
      <c r="B1" s="102"/>
      <c r="C1" s="102"/>
      <c r="D1" s="102"/>
      <c r="E1" s="102"/>
      <c r="F1" s="102"/>
      <c r="G1" s="102"/>
      <c r="H1" s="2" t="s">
        <v>0</v>
      </c>
    </row>
    <row r="2" spans="1:8" s="6" customFormat="1" ht="22.5" customHeight="1">
      <c r="A2" s="3"/>
      <c r="B2" s="4"/>
      <c r="C2" s="4"/>
      <c r="D2" s="4"/>
      <c r="E2" s="4"/>
      <c r="F2" s="4"/>
      <c r="G2" s="4"/>
      <c r="H2" s="5"/>
    </row>
    <row r="3" spans="1:8" s="6" customFormat="1" ht="12.75" customHeight="1">
      <c r="A3" s="3"/>
      <c r="B3" s="4"/>
      <c r="C3" s="4"/>
      <c r="D3" s="4"/>
      <c r="E3" s="4"/>
      <c r="F3" s="4"/>
      <c r="G3" s="4"/>
      <c r="H3" s="5"/>
    </row>
    <row r="4" spans="1:8" s="6" customFormat="1" ht="12.75" customHeight="1">
      <c r="A4" s="3"/>
      <c r="B4" s="4"/>
      <c r="C4" s="4"/>
      <c r="D4" s="4"/>
      <c r="E4" s="4"/>
      <c r="F4" s="4"/>
      <c r="G4" s="4"/>
      <c r="H4" s="5"/>
    </row>
    <row r="5" spans="1:8" s="6" customFormat="1" ht="20.25" customHeight="1">
      <c r="A5" s="103" t="s">
        <v>1</v>
      </c>
      <c r="B5" s="104"/>
      <c r="C5" s="104"/>
      <c r="D5" s="104"/>
      <c r="E5" s="104"/>
      <c r="F5" s="104"/>
      <c r="G5" s="104"/>
      <c r="H5" s="104"/>
    </row>
    <row r="6" spans="1:8" s="6" customFormat="1" ht="15.75" customHeight="1">
      <c r="A6" s="105"/>
      <c r="B6" s="104"/>
      <c r="C6" s="104"/>
      <c r="D6" s="104"/>
      <c r="E6" s="104"/>
      <c r="F6" s="104"/>
      <c r="G6" s="104"/>
      <c r="H6" s="104"/>
    </row>
    <row r="7" spans="1:8" s="6" customFormat="1" ht="12.75" customHeight="1">
      <c r="A7" s="7"/>
      <c r="B7" s="8"/>
      <c r="C7" s="8"/>
      <c r="D7" s="8"/>
      <c r="E7" s="8"/>
      <c r="F7" s="8"/>
      <c r="G7" s="8"/>
      <c r="H7" s="8"/>
    </row>
    <row r="8" spans="1:8" s="6" customFormat="1" ht="12.75" customHeight="1">
      <c r="A8" s="7"/>
      <c r="B8" s="8"/>
      <c r="C8" s="8"/>
      <c r="D8" s="8"/>
      <c r="E8" s="8"/>
      <c r="F8" s="8"/>
      <c r="G8" s="8"/>
      <c r="H8" s="8"/>
    </row>
    <row r="9" spans="1:8" s="6" customFormat="1" ht="51.75" customHeight="1">
      <c r="A9" s="9" t="s">
        <v>2</v>
      </c>
      <c r="B9" s="11" t="s">
        <v>3</v>
      </c>
      <c r="C9" s="11"/>
      <c r="D9" s="13" t="s">
        <v>4</v>
      </c>
      <c r="E9" s="106" t="s">
        <v>337</v>
      </c>
      <c r="F9" s="107"/>
      <c r="G9" s="107"/>
      <c r="H9" s="107"/>
    </row>
    <row r="10" spans="1:5" s="6" customFormat="1" ht="12.75" customHeight="1">
      <c r="A10" s="17"/>
      <c r="B10" s="14"/>
      <c r="C10" s="14"/>
      <c r="D10" s="15"/>
      <c r="E10" s="16"/>
    </row>
    <row r="11" spans="1:7" s="6" customFormat="1" ht="15.75" customHeight="1">
      <c r="A11" s="17"/>
      <c r="B11" s="14"/>
      <c r="C11" s="14"/>
      <c r="D11" s="18" t="s">
        <v>5</v>
      </c>
      <c r="E11" s="19" t="s">
        <v>6</v>
      </c>
      <c r="F11" s="12" t="s">
        <v>7</v>
      </c>
      <c r="G11" s="19" t="s">
        <v>6</v>
      </c>
    </row>
    <row r="12" spans="1:7" s="6" customFormat="1" ht="12.75" customHeight="1">
      <c r="A12" s="17"/>
      <c r="B12" s="14"/>
      <c r="C12" s="14"/>
      <c r="D12" s="20"/>
      <c r="E12" s="21"/>
      <c r="F12" s="22"/>
      <c r="G12" s="21"/>
    </row>
    <row r="13" spans="1:7" s="6" customFormat="1" ht="48" customHeight="1">
      <c r="A13" s="23" t="s">
        <v>8</v>
      </c>
      <c r="B13" s="10" t="s">
        <v>9</v>
      </c>
      <c r="C13" s="14"/>
      <c r="D13" s="108"/>
      <c r="E13" s="109"/>
      <c r="F13" s="109"/>
      <c r="G13" s="109"/>
    </row>
    <row r="14" spans="1:7" s="6" customFormat="1" ht="12.75" customHeight="1">
      <c r="A14" s="3"/>
      <c r="B14" s="24"/>
      <c r="C14" s="14"/>
      <c r="D14" s="20" t="s">
        <v>10</v>
      </c>
      <c r="E14" s="25" t="s">
        <v>11</v>
      </c>
      <c r="F14" s="22" t="s">
        <v>12</v>
      </c>
      <c r="G14" s="25" t="s">
        <v>13</v>
      </c>
    </row>
    <row r="15" spans="1:7" s="6" customFormat="1" ht="12.75" customHeight="1">
      <c r="A15" s="3"/>
      <c r="B15" s="24"/>
      <c r="C15" s="14"/>
      <c r="D15" s="113" t="s">
        <v>14</v>
      </c>
      <c r="E15" s="109"/>
      <c r="F15" s="22">
        <v>0</v>
      </c>
      <c r="G15" s="22" t="s">
        <v>15</v>
      </c>
    </row>
    <row r="16" spans="1:7" s="6" customFormat="1" ht="12.75" customHeight="1">
      <c r="A16" s="3"/>
      <c r="B16" s="24"/>
      <c r="C16" s="14"/>
      <c r="D16" s="20"/>
      <c r="F16" s="22"/>
      <c r="G16" s="22"/>
    </row>
    <row r="17" spans="1:8" s="6" customFormat="1" ht="12.75" customHeight="1">
      <c r="A17" s="3"/>
      <c r="B17" s="24"/>
      <c r="C17" s="14"/>
      <c r="D17" s="20" t="s">
        <v>16</v>
      </c>
      <c r="E17" s="22"/>
      <c r="F17" s="22" t="s">
        <v>17</v>
      </c>
      <c r="G17" s="21"/>
      <c r="H17" s="22" t="s">
        <v>18</v>
      </c>
    </row>
    <row r="18" spans="1:8" s="6" customFormat="1" ht="12.75" customHeight="1">
      <c r="A18" s="3"/>
      <c r="B18" s="24"/>
      <c r="C18" s="14"/>
      <c r="D18" s="20"/>
      <c r="E18" s="22"/>
      <c r="F18" s="22"/>
      <c r="G18" s="21"/>
      <c r="H18" s="22"/>
    </row>
    <row r="19" spans="1:8" s="6" customFormat="1" ht="12.75" customHeight="1">
      <c r="A19" s="3"/>
      <c r="B19" s="24"/>
      <c r="C19" s="14"/>
      <c r="D19" s="20" t="s">
        <v>19</v>
      </c>
      <c r="E19" s="22"/>
      <c r="F19" s="22" t="s">
        <v>20</v>
      </c>
      <c r="G19" s="21" t="s">
        <v>6</v>
      </c>
      <c r="H19" s="22" t="s">
        <v>18</v>
      </c>
    </row>
    <row r="20" spans="1:8" s="6" customFormat="1" ht="12.75" customHeight="1">
      <c r="A20" s="3"/>
      <c r="B20" s="24"/>
      <c r="C20" s="14"/>
      <c r="D20" s="20"/>
      <c r="E20" s="22"/>
      <c r="F20" s="22"/>
      <c r="G20" s="21"/>
      <c r="H20" s="26" t="s">
        <v>21</v>
      </c>
    </row>
    <row r="21" spans="1:8" s="6" customFormat="1" ht="12.75" customHeight="1">
      <c r="A21" s="3"/>
      <c r="B21" s="24"/>
      <c r="C21" s="14"/>
      <c r="D21" s="20"/>
      <c r="E21" s="22"/>
      <c r="F21" s="22"/>
      <c r="G21" s="21"/>
      <c r="H21" s="26"/>
    </row>
    <row r="22" spans="1:8" s="6" customFormat="1" ht="13.5" customHeight="1" thickBot="1">
      <c r="A22" s="3"/>
      <c r="B22" s="27"/>
      <c r="C22" s="28"/>
      <c r="D22" s="29"/>
      <c r="E22" s="3"/>
      <c r="F22" s="3"/>
      <c r="G22" s="30"/>
      <c r="H22" s="7"/>
    </row>
    <row r="23" spans="1:8" s="6" customFormat="1" ht="15.75" customHeight="1">
      <c r="A23" s="124" t="s">
        <v>22</v>
      </c>
      <c r="B23" s="125"/>
      <c r="C23" s="125"/>
      <c r="D23" s="125"/>
      <c r="E23" s="125"/>
      <c r="F23" s="125"/>
      <c r="G23" s="125"/>
      <c r="H23" s="126"/>
    </row>
    <row r="24" spans="1:8" s="6" customFormat="1" ht="15.75" customHeight="1">
      <c r="A24" s="31" t="s">
        <v>23</v>
      </c>
      <c r="B24" s="114" t="s">
        <v>24</v>
      </c>
      <c r="C24" s="115"/>
      <c r="D24" s="115"/>
      <c r="E24" s="115"/>
      <c r="F24" s="116"/>
      <c r="G24" s="32" t="s">
        <v>25</v>
      </c>
      <c r="H24" s="33"/>
    </row>
    <row r="25" spans="1:8" s="6" customFormat="1" ht="15.75" customHeight="1" hidden="1">
      <c r="A25" s="31"/>
      <c r="B25" s="35"/>
      <c r="C25" s="35"/>
      <c r="D25" s="35"/>
      <c r="E25" s="35"/>
      <c r="F25" s="35"/>
      <c r="G25" s="36"/>
      <c r="H25" s="33"/>
    </row>
    <row r="26" spans="1:8" s="6" customFormat="1" ht="15.75" customHeight="1">
      <c r="A26" s="55" t="s">
        <v>29</v>
      </c>
      <c r="B26" s="110" t="s">
        <v>30</v>
      </c>
      <c r="C26" s="111"/>
      <c r="D26" s="111"/>
      <c r="E26" s="111"/>
      <c r="F26" s="112"/>
      <c r="G26" s="56">
        <f>Položky_ocenění!M14</f>
        <v>0</v>
      </c>
      <c r="H26" s="57"/>
    </row>
    <row r="27" spans="1:8" s="6" customFormat="1" ht="15.75" customHeight="1">
      <c r="A27" s="55" t="s">
        <v>31</v>
      </c>
      <c r="B27" s="110" t="s">
        <v>32</v>
      </c>
      <c r="C27" s="111"/>
      <c r="D27" s="111"/>
      <c r="E27" s="111"/>
      <c r="F27" s="112"/>
      <c r="G27" s="56">
        <f>Položky_ocenění!M22</f>
        <v>0</v>
      </c>
      <c r="H27" s="57"/>
    </row>
    <row r="28" spans="1:8" s="6" customFormat="1" ht="15.75" customHeight="1">
      <c r="A28" s="55" t="s">
        <v>33</v>
      </c>
      <c r="B28" s="110" t="s">
        <v>34</v>
      </c>
      <c r="C28" s="111"/>
      <c r="D28" s="111"/>
      <c r="E28" s="111"/>
      <c r="F28" s="112"/>
      <c r="G28" s="56">
        <f>Položky_ocenění!M30</f>
        <v>0</v>
      </c>
      <c r="H28" s="57"/>
    </row>
    <row r="29" spans="1:8" s="6" customFormat="1" ht="15.75" customHeight="1">
      <c r="A29" s="55" t="s">
        <v>35</v>
      </c>
      <c r="B29" s="110" t="s">
        <v>36</v>
      </c>
      <c r="C29" s="111"/>
      <c r="D29" s="111"/>
      <c r="E29" s="111"/>
      <c r="F29" s="112"/>
      <c r="G29" s="56">
        <f>Položky_ocenění!M36</f>
        <v>0</v>
      </c>
      <c r="H29" s="57"/>
    </row>
    <row r="30" spans="1:8" s="6" customFormat="1" ht="15.75" customHeight="1">
      <c r="A30" s="55" t="s">
        <v>37</v>
      </c>
      <c r="B30" s="110" t="s">
        <v>38</v>
      </c>
      <c r="C30" s="111"/>
      <c r="D30" s="111"/>
      <c r="E30" s="111"/>
      <c r="F30" s="112"/>
      <c r="G30" s="56">
        <f>Položky_ocenění!M42</f>
        <v>0</v>
      </c>
      <c r="H30" s="57"/>
    </row>
    <row r="31" spans="1:8" s="6" customFormat="1" ht="15.75" customHeight="1">
      <c r="A31" s="55" t="s">
        <v>39</v>
      </c>
      <c r="B31" s="110" t="s">
        <v>40</v>
      </c>
      <c r="C31" s="111"/>
      <c r="D31" s="111"/>
      <c r="E31" s="111"/>
      <c r="F31" s="112"/>
      <c r="G31" s="56">
        <f>Položky_ocenění!M48</f>
        <v>0</v>
      </c>
      <c r="H31" s="57"/>
    </row>
    <row r="32" spans="1:8" s="6" customFormat="1" ht="15.75" customHeight="1">
      <c r="A32" s="55" t="s">
        <v>41</v>
      </c>
      <c r="B32" s="110" t="s">
        <v>42</v>
      </c>
      <c r="C32" s="111"/>
      <c r="D32" s="111"/>
      <c r="E32" s="111"/>
      <c r="F32" s="112"/>
      <c r="G32" s="56">
        <f>Položky_ocenění!M69</f>
        <v>0</v>
      </c>
      <c r="H32" s="57"/>
    </row>
    <row r="33" spans="1:8" s="6" customFormat="1" ht="15.75" customHeight="1">
      <c r="A33" s="55" t="s">
        <v>43</v>
      </c>
      <c r="B33" s="110" t="s">
        <v>44</v>
      </c>
      <c r="C33" s="111"/>
      <c r="D33" s="111"/>
      <c r="E33" s="111"/>
      <c r="F33" s="112"/>
      <c r="G33" s="56">
        <f>Položky_ocenění!M88</f>
        <v>0</v>
      </c>
      <c r="H33" s="57"/>
    </row>
    <row r="34" spans="1:8" s="6" customFormat="1" ht="15.75" customHeight="1">
      <c r="A34" s="55" t="s">
        <v>45</v>
      </c>
      <c r="B34" s="110" t="s">
        <v>46</v>
      </c>
      <c r="C34" s="111"/>
      <c r="D34" s="111"/>
      <c r="E34" s="111"/>
      <c r="F34" s="112"/>
      <c r="G34" s="56">
        <f>Položky_ocenění!M94</f>
        <v>0</v>
      </c>
      <c r="H34" s="57"/>
    </row>
    <row r="35" spans="1:8" s="6" customFormat="1" ht="15.75" customHeight="1">
      <c r="A35" s="55" t="s">
        <v>47</v>
      </c>
      <c r="B35" s="110" t="s">
        <v>48</v>
      </c>
      <c r="C35" s="111"/>
      <c r="D35" s="111"/>
      <c r="E35" s="111"/>
      <c r="F35" s="112"/>
      <c r="G35" s="56">
        <f>Položky_ocenění!M113</f>
        <v>0</v>
      </c>
      <c r="H35" s="57"/>
    </row>
    <row r="36" spans="1:8" s="6" customFormat="1" ht="15.75" customHeight="1">
      <c r="A36" s="55" t="s">
        <v>49</v>
      </c>
      <c r="B36" s="110" t="s">
        <v>50</v>
      </c>
      <c r="C36" s="111"/>
      <c r="D36" s="111"/>
      <c r="E36" s="111"/>
      <c r="F36" s="112"/>
      <c r="G36" s="56">
        <f>Položky_ocenění!M119</f>
        <v>0</v>
      </c>
      <c r="H36" s="57"/>
    </row>
    <row r="37" spans="1:8" s="6" customFormat="1" ht="15.75" customHeight="1">
      <c r="A37" s="55" t="s">
        <v>51</v>
      </c>
      <c r="B37" s="110" t="s">
        <v>52</v>
      </c>
      <c r="C37" s="111"/>
      <c r="D37" s="111"/>
      <c r="E37" s="111"/>
      <c r="F37" s="112"/>
      <c r="G37" s="56">
        <f>Položky_ocenění!M127</f>
        <v>0</v>
      </c>
      <c r="H37" s="57"/>
    </row>
    <row r="38" spans="1:8" s="6" customFormat="1" ht="15.75" customHeight="1">
      <c r="A38" s="55" t="s">
        <v>53</v>
      </c>
      <c r="B38" s="110" t="s">
        <v>54</v>
      </c>
      <c r="C38" s="111"/>
      <c r="D38" s="111"/>
      <c r="E38" s="111"/>
      <c r="F38" s="112"/>
      <c r="G38" s="56">
        <f>Položky_ocenění!M139</f>
        <v>0</v>
      </c>
      <c r="H38" s="57"/>
    </row>
    <row r="39" spans="1:8" s="6" customFormat="1" ht="15.75" customHeight="1">
      <c r="A39" s="55" t="s">
        <v>55</v>
      </c>
      <c r="B39" s="110" t="s">
        <v>56</v>
      </c>
      <c r="C39" s="111"/>
      <c r="D39" s="111"/>
      <c r="E39" s="111"/>
      <c r="F39" s="112"/>
      <c r="G39" s="56">
        <f>Položky_ocenění!M171</f>
        <v>0</v>
      </c>
      <c r="H39" s="57"/>
    </row>
    <row r="40" spans="1:8" s="6" customFormat="1" ht="15.75" customHeight="1">
      <c r="A40" s="55" t="s">
        <v>57</v>
      </c>
      <c r="B40" s="110" t="s">
        <v>58</v>
      </c>
      <c r="C40" s="111"/>
      <c r="D40" s="111"/>
      <c r="E40" s="111"/>
      <c r="F40" s="112"/>
      <c r="G40" s="56">
        <f>Položky_ocenění!M182</f>
        <v>0</v>
      </c>
      <c r="H40" s="57"/>
    </row>
    <row r="41" spans="1:8" s="6" customFormat="1" ht="15.75" customHeight="1">
      <c r="A41" s="55" t="s">
        <v>59</v>
      </c>
      <c r="B41" s="110" t="s">
        <v>60</v>
      </c>
      <c r="C41" s="111"/>
      <c r="D41" s="111"/>
      <c r="E41" s="111"/>
      <c r="F41" s="112"/>
      <c r="G41" s="56">
        <f>Položky_ocenění!M191</f>
        <v>0</v>
      </c>
      <c r="H41" s="57"/>
    </row>
    <row r="42" spans="1:8" s="6" customFormat="1" ht="15.75" customHeight="1">
      <c r="A42" s="55" t="s">
        <v>61</v>
      </c>
      <c r="B42" s="110" t="s">
        <v>62</v>
      </c>
      <c r="C42" s="111"/>
      <c r="D42" s="111"/>
      <c r="E42" s="111"/>
      <c r="F42" s="112"/>
      <c r="G42" s="56">
        <f>Položky_ocenění!M198</f>
        <v>0</v>
      </c>
      <c r="H42" s="57"/>
    </row>
    <row r="43" spans="1:8" s="6" customFormat="1" ht="15.75" customHeight="1">
      <c r="A43" s="55" t="s">
        <v>63</v>
      </c>
      <c r="B43" s="110" t="s">
        <v>64</v>
      </c>
      <c r="C43" s="111"/>
      <c r="D43" s="111"/>
      <c r="E43" s="111"/>
      <c r="F43" s="112"/>
      <c r="G43" s="56">
        <f>Položky_ocenění!M204</f>
        <v>0</v>
      </c>
      <c r="H43" s="57"/>
    </row>
    <row r="44" spans="1:8" s="6" customFormat="1" ht="15.75" customHeight="1">
      <c r="A44" s="51" t="s">
        <v>65</v>
      </c>
      <c r="B44" s="129" t="s">
        <v>66</v>
      </c>
      <c r="C44" s="130"/>
      <c r="D44" s="130"/>
      <c r="E44" s="130"/>
      <c r="F44" s="131"/>
      <c r="G44" s="52">
        <f>Položky_ocenění!M210</f>
        <v>0</v>
      </c>
      <c r="H44" s="54"/>
    </row>
    <row r="45" spans="1:8" s="6" customFormat="1" ht="0.75" customHeight="1">
      <c r="A45" s="50"/>
      <c r="B45" s="46"/>
      <c r="C45" s="46"/>
      <c r="D45" s="46"/>
      <c r="E45" s="46"/>
      <c r="F45" s="46"/>
      <c r="G45" s="46"/>
      <c r="H45" s="53"/>
    </row>
    <row r="46" spans="1:8" s="6" customFormat="1" ht="15.75" customHeight="1">
      <c r="A46" s="39"/>
      <c r="B46" s="114" t="s">
        <v>26</v>
      </c>
      <c r="C46" s="115"/>
      <c r="D46" s="115"/>
      <c r="E46" s="115"/>
      <c r="F46" s="116"/>
      <c r="G46" s="40">
        <f>SUBTOTAL(9,G25:G45)</f>
        <v>0</v>
      </c>
      <c r="H46" s="42">
        <f>SUBTOTAL(9,H25:H45)</f>
        <v>0</v>
      </c>
    </row>
    <row r="47" spans="1:8" s="6" customFormat="1" ht="9.75" customHeight="1">
      <c r="A47" s="39"/>
      <c r="B47" s="35"/>
      <c r="C47" s="44"/>
      <c r="D47" s="44"/>
      <c r="E47" s="44"/>
      <c r="F47" s="44"/>
      <c r="G47" s="45"/>
      <c r="H47" s="42"/>
    </row>
    <row r="48" spans="1:8" s="6" customFormat="1" ht="15.75" customHeight="1">
      <c r="A48" s="39"/>
      <c r="B48" s="110" t="s">
        <v>335</v>
      </c>
      <c r="C48" s="111"/>
      <c r="D48" s="111"/>
      <c r="E48" s="111"/>
      <c r="F48" s="132"/>
      <c r="G48" s="60">
        <f>Položky_ocenění!M215</f>
        <v>0</v>
      </c>
      <c r="H48" s="38"/>
    </row>
    <row r="49" spans="1:8" s="6" customFormat="1" ht="15.75" customHeight="1">
      <c r="A49" s="39"/>
      <c r="B49" s="114" t="s">
        <v>67</v>
      </c>
      <c r="C49" s="115"/>
      <c r="D49" s="115"/>
      <c r="E49" s="115"/>
      <c r="F49" s="120"/>
      <c r="G49" s="45">
        <f>G46+SUBTOTAL(9,G47:G48)</f>
        <v>0</v>
      </c>
      <c r="H49" s="38"/>
    </row>
    <row r="50" spans="1:8" s="6" customFormat="1" ht="15.75" customHeight="1">
      <c r="A50" s="39"/>
      <c r="B50" s="110" t="s">
        <v>68</v>
      </c>
      <c r="C50" s="111"/>
      <c r="D50" s="111"/>
      <c r="E50" s="111"/>
      <c r="F50" s="132"/>
      <c r="G50" s="60">
        <f>Položky_ocenění!M219</f>
        <v>0</v>
      </c>
      <c r="H50" s="38"/>
    </row>
    <row r="51" spans="1:8" s="6" customFormat="1" ht="15.75" customHeight="1">
      <c r="A51" s="34"/>
      <c r="B51" s="129" t="s">
        <v>69</v>
      </c>
      <c r="C51" s="130"/>
      <c r="D51" s="130"/>
      <c r="E51" s="130"/>
      <c r="F51" s="133"/>
      <c r="G51" s="59">
        <f>Položky_ocenění!M220</f>
        <v>0</v>
      </c>
      <c r="H51" s="37"/>
    </row>
    <row r="52" spans="1:8" s="6" customFormat="1" ht="0.75" customHeight="1">
      <c r="A52" s="43"/>
      <c r="B52" s="117"/>
      <c r="C52" s="118"/>
      <c r="D52" s="118"/>
      <c r="E52" s="118"/>
      <c r="F52" s="119"/>
      <c r="G52" s="58"/>
      <c r="H52" s="53"/>
    </row>
    <row r="53" spans="1:8" s="6" customFormat="1" ht="15.75" customHeight="1">
      <c r="A53" s="39"/>
      <c r="B53" s="114" t="s">
        <v>27</v>
      </c>
      <c r="C53" s="115"/>
      <c r="D53" s="115"/>
      <c r="E53" s="115"/>
      <c r="F53" s="120"/>
      <c r="G53" s="45">
        <f>G46+SUBTOTAL(9,G47:G52)</f>
        <v>0</v>
      </c>
      <c r="H53" s="38"/>
    </row>
    <row r="54" spans="1:8" s="6" customFormat="1" ht="15.75" customHeight="1">
      <c r="A54" s="34"/>
      <c r="B54" s="134" t="s">
        <v>70</v>
      </c>
      <c r="C54" s="135"/>
      <c r="D54" s="136"/>
      <c r="E54" s="63">
        <v>0.21</v>
      </c>
      <c r="F54" s="41">
        <f>G53</f>
        <v>0</v>
      </c>
      <c r="G54" s="41">
        <f>ROUND(E54*F54,0)</f>
        <v>0</v>
      </c>
      <c r="H54" s="37"/>
    </row>
    <row r="55" spans="1:8" s="6" customFormat="1" ht="0.75" customHeight="1" thickBot="1">
      <c r="A55" s="43"/>
      <c r="B55" s="117"/>
      <c r="C55" s="118"/>
      <c r="D55" s="119"/>
      <c r="E55" s="62"/>
      <c r="F55" s="61"/>
      <c r="G55" s="58"/>
      <c r="H55" s="53"/>
    </row>
    <row r="56" spans="1:8" s="6" customFormat="1" ht="16.5" customHeight="1" thickBot="1">
      <c r="A56" s="39"/>
      <c r="B56" s="137" t="s">
        <v>28</v>
      </c>
      <c r="C56" s="138"/>
      <c r="D56" s="138"/>
      <c r="E56" s="138"/>
      <c r="F56" s="139"/>
      <c r="G56" s="47">
        <f>SUM(G53:G55)</f>
        <v>0</v>
      </c>
      <c r="H56" s="38"/>
    </row>
    <row r="57" spans="1:8" s="6" customFormat="1" ht="1.5" customHeight="1">
      <c r="A57" s="121"/>
      <c r="B57" s="122"/>
      <c r="C57" s="122"/>
      <c r="D57" s="122"/>
      <c r="E57" s="122"/>
      <c r="F57" s="122"/>
      <c r="G57" s="122"/>
      <c r="H57" s="123"/>
    </row>
    <row r="58" spans="1:8" s="6" customFormat="1" ht="1.5" customHeight="1" hidden="1">
      <c r="A58" s="49"/>
      <c r="B58" s="49"/>
      <c r="C58" s="49"/>
      <c r="D58" s="49"/>
      <c r="E58" s="49"/>
      <c r="F58" s="49"/>
      <c r="G58" s="49"/>
      <c r="H58" s="48"/>
    </row>
    <row r="59" spans="1:8" s="6" customFormat="1" ht="1.5" customHeight="1" hidden="1">
      <c r="A59" s="3"/>
      <c r="B59" s="3"/>
      <c r="C59" s="3"/>
      <c r="D59" s="3"/>
      <c r="E59" s="3"/>
      <c r="F59" s="3"/>
      <c r="G59" s="3"/>
      <c r="H59" s="3"/>
    </row>
    <row r="60" spans="1:8" s="6" customFormat="1" ht="12.75" customHeight="1">
      <c r="A60" s="127"/>
      <c r="B60" s="109"/>
      <c r="C60" s="109"/>
      <c r="D60" s="109"/>
      <c r="E60" s="109"/>
      <c r="F60" s="109"/>
      <c r="G60" s="109"/>
      <c r="H60" s="109"/>
    </row>
    <row r="61" spans="1:8" s="6" customFormat="1" ht="12.75" customHeight="1">
      <c r="A61" s="3"/>
      <c r="B61" s="22"/>
      <c r="C61" s="22"/>
      <c r="D61" s="128"/>
      <c r="E61" s="128"/>
      <c r="F61" s="128"/>
      <c r="G61" s="128"/>
      <c r="H61" s="128"/>
    </row>
    <row r="62" spans="1:8" s="6" customFormat="1" ht="12.75" customHeight="1">
      <c r="A62" s="3"/>
      <c r="B62" s="22"/>
      <c r="C62" s="22"/>
      <c r="D62" s="128"/>
      <c r="E62" s="128"/>
      <c r="F62" s="128"/>
      <c r="G62" s="128"/>
      <c r="H62" s="128"/>
    </row>
  </sheetData>
  <sheetProtection/>
  <mergeCells count="41">
    <mergeCell ref="A60:H60"/>
    <mergeCell ref="D61:H61"/>
    <mergeCell ref="D62:H62"/>
    <mergeCell ref="B44:F44"/>
    <mergeCell ref="B48:F48"/>
    <mergeCell ref="B49:F49"/>
    <mergeCell ref="B50:F50"/>
    <mergeCell ref="B51:F51"/>
    <mergeCell ref="B54:D54"/>
    <mergeCell ref="B56:F56"/>
    <mergeCell ref="A57:H57"/>
    <mergeCell ref="B55:D55"/>
    <mergeCell ref="A23:H23"/>
    <mergeCell ref="B24:F24"/>
    <mergeCell ref="B31:F31"/>
    <mergeCell ref="B32:F32"/>
    <mergeCell ref="B33:F33"/>
    <mergeCell ref="B26:F26"/>
    <mergeCell ref="B27:F27"/>
    <mergeCell ref="B28:F28"/>
    <mergeCell ref="B46:F46"/>
    <mergeCell ref="B52:F52"/>
    <mergeCell ref="B53:F53"/>
    <mergeCell ref="B34:F34"/>
    <mergeCell ref="B35:F35"/>
    <mergeCell ref="B36:F36"/>
    <mergeCell ref="B37:F37"/>
    <mergeCell ref="B43:F43"/>
    <mergeCell ref="B41:F41"/>
    <mergeCell ref="B42:F42"/>
    <mergeCell ref="B38:F38"/>
    <mergeCell ref="B39:F39"/>
    <mergeCell ref="D15:E15"/>
    <mergeCell ref="B29:F29"/>
    <mergeCell ref="B30:F30"/>
    <mergeCell ref="A1:G1"/>
    <mergeCell ref="A5:H5"/>
    <mergeCell ref="A6:H6"/>
    <mergeCell ref="E9:H9"/>
    <mergeCell ref="D13:G13"/>
    <mergeCell ref="B40:F40"/>
  </mergeCells>
  <printOptions/>
  <pageMargins left="0.6211111111111111" right="0.43" top="0.63" bottom="0.98" header="0.38" footer="0.49"/>
  <pageSetup horizontalDpi="600" verticalDpi="600" orientation="portrait" paperSize="9" scale="95" r:id="rId1"/>
  <headerFooter>
    <oddHeader>&amp;RStrana: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25"/>
  <sheetViews>
    <sheetView showZeros="0" tabSelected="1" zoomScalePageLayoutView="0" workbookViewId="0" topLeftCell="A1">
      <selection activeCell="K208" sqref="K208"/>
    </sheetView>
  </sheetViews>
  <sheetFormatPr defaultColWidth="9.140625" defaultRowHeight="15"/>
  <cols>
    <col min="1" max="1" width="4.28125" style="1" customWidth="1"/>
    <col min="2" max="2" width="3.8515625" style="1" customWidth="1"/>
    <col min="3" max="3" width="2.7109375" style="1" customWidth="1"/>
    <col min="4" max="4" width="9.7109375" style="1" customWidth="1"/>
    <col min="5" max="5" width="4.57421875" style="1" customWidth="1"/>
    <col min="6" max="6" width="13.28125" style="1" customWidth="1"/>
    <col min="7" max="7" width="54.140625" style="1" customWidth="1"/>
    <col min="8" max="8" width="11.140625" style="1" customWidth="1"/>
    <col min="9" max="9" width="13.421875" style="1" customWidth="1"/>
    <col min="10" max="10" width="4.7109375" style="1" customWidth="1"/>
    <col min="11" max="11" width="11.00390625" style="1" customWidth="1"/>
    <col min="12" max="12" width="0" style="1" hidden="1" customWidth="1"/>
    <col min="13" max="13" width="13.57421875" style="1" customWidth="1"/>
    <col min="14" max="17" width="15.7109375" style="1" customWidth="1"/>
    <col min="18" max="18" width="9.7109375" style="1" customWidth="1"/>
    <col min="19" max="19" width="13.57421875" style="1" customWidth="1"/>
    <col min="20" max="20" width="9.7109375" style="1" customWidth="1"/>
    <col min="21" max="21" width="13.57421875" style="1" customWidth="1"/>
  </cols>
  <sheetData>
    <row r="1" spans="2:13" ht="16.5" customHeight="1">
      <c r="B1" s="143"/>
      <c r="C1" s="143"/>
      <c r="D1" s="143"/>
      <c r="E1" s="143"/>
      <c r="F1" s="143"/>
      <c r="G1" s="143"/>
      <c r="K1" s="64" t="s">
        <v>71</v>
      </c>
      <c r="M1" s="65"/>
    </row>
    <row r="2" spans="2:13" ht="16.5" customHeight="1">
      <c r="B2" s="143" t="s">
        <v>72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7" ht="0.75" customHeight="1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66"/>
      <c r="O3" s="66"/>
      <c r="P3" s="66"/>
      <c r="Q3" s="66"/>
    </row>
    <row r="4" spans="2:13" ht="13.5" customHeight="1">
      <c r="B4" s="145" t="s">
        <v>2</v>
      </c>
      <c r="C4" s="146"/>
      <c r="D4" s="146"/>
      <c r="E4" s="1">
        <v>3240</v>
      </c>
      <c r="F4" s="1" t="s">
        <v>4</v>
      </c>
      <c r="H4" s="64" t="s">
        <v>73</v>
      </c>
      <c r="I4" s="146"/>
      <c r="J4" s="146"/>
      <c r="K4" s="64" t="s">
        <v>74</v>
      </c>
      <c r="M4" s="1" t="s">
        <v>75</v>
      </c>
    </row>
    <row r="5" spans="2:13" ht="24.75" customHeight="1">
      <c r="B5" s="147" t="s">
        <v>8</v>
      </c>
      <c r="C5" s="148"/>
      <c r="D5" s="148"/>
      <c r="E5" s="1">
        <v>1</v>
      </c>
      <c r="G5" s="100" t="s">
        <v>337</v>
      </c>
      <c r="H5" s="64" t="s">
        <v>76</v>
      </c>
      <c r="I5" s="148"/>
      <c r="J5" s="148"/>
      <c r="K5" s="64" t="s">
        <v>12</v>
      </c>
      <c r="M5" s="1" t="s">
        <v>13</v>
      </c>
    </row>
    <row r="6" spans="2:17" ht="11.25" customHeight="1" thickBo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21" ht="15" customHeight="1" thickTop="1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I7" s="65" t="s">
        <v>84</v>
      </c>
      <c r="J7" s="1" t="s">
        <v>85</v>
      </c>
      <c r="K7" s="65" t="s">
        <v>86</v>
      </c>
      <c r="M7" s="65" t="s">
        <v>87</v>
      </c>
      <c r="N7" s="1" t="s">
        <v>88</v>
      </c>
      <c r="O7" s="1" t="s">
        <v>89</v>
      </c>
      <c r="P7" s="1" t="s">
        <v>90</v>
      </c>
      <c r="Q7" s="1" t="s">
        <v>91</v>
      </c>
      <c r="R7" s="1" t="s">
        <v>92</v>
      </c>
      <c r="S7" s="1" t="s">
        <v>92</v>
      </c>
      <c r="T7" s="1" t="s">
        <v>93</v>
      </c>
      <c r="U7" s="1" t="s">
        <v>93</v>
      </c>
    </row>
    <row r="8" spans="2:21" ht="15" customHeight="1">
      <c r="B8" s="66"/>
      <c r="C8" s="66"/>
      <c r="D8" s="66" t="s">
        <v>94</v>
      </c>
      <c r="E8" s="66"/>
      <c r="F8" s="66" t="s">
        <v>95</v>
      </c>
      <c r="G8" s="66"/>
      <c r="H8" s="66"/>
      <c r="I8" s="66"/>
      <c r="J8" s="66"/>
      <c r="K8" s="68" t="s">
        <v>96</v>
      </c>
      <c r="L8" s="66"/>
      <c r="M8" s="68" t="s">
        <v>96</v>
      </c>
      <c r="N8" s="68" t="s">
        <v>97</v>
      </c>
      <c r="O8" s="68" t="s">
        <v>97</v>
      </c>
      <c r="P8" s="68" t="s">
        <v>97</v>
      </c>
      <c r="Q8" s="68" t="s">
        <v>97</v>
      </c>
      <c r="S8" s="65" t="s">
        <v>96</v>
      </c>
      <c r="U8" s="65" t="s">
        <v>96</v>
      </c>
    </row>
    <row r="9" ht="12.75" customHeight="1"/>
    <row r="10" spans="1:17" ht="15" customHeight="1">
      <c r="A10" s="1" t="s">
        <v>79</v>
      </c>
      <c r="B10" s="144"/>
      <c r="C10" s="144"/>
      <c r="D10" s="144"/>
      <c r="E10" s="144"/>
      <c r="F10" s="69" t="s">
        <v>29</v>
      </c>
      <c r="G10" s="150" t="s">
        <v>98</v>
      </c>
      <c r="H10" s="144"/>
      <c r="I10" s="144"/>
      <c r="J10" s="144"/>
      <c r="K10" s="144"/>
      <c r="L10" s="144"/>
      <c r="M10" s="144"/>
      <c r="N10" s="66"/>
      <c r="O10" s="66"/>
      <c r="P10" s="66"/>
      <c r="Q10" s="66"/>
    </row>
    <row r="11" ht="3" customHeight="1"/>
    <row r="12" spans="1:21" s="78" customFormat="1" ht="63.75" customHeight="1">
      <c r="A12" s="70" t="s">
        <v>99</v>
      </c>
      <c r="B12" s="70">
        <v>1</v>
      </c>
      <c r="C12" s="70">
        <v>0</v>
      </c>
      <c r="D12" s="71">
        <v>0</v>
      </c>
      <c r="E12" s="70" t="s">
        <v>100</v>
      </c>
      <c r="F12" s="72" t="s">
        <v>101</v>
      </c>
      <c r="G12" s="151" t="s">
        <v>102</v>
      </c>
      <c r="H12" s="152"/>
      <c r="I12" s="73">
        <v>8.632</v>
      </c>
      <c r="J12" s="70" t="s">
        <v>103</v>
      </c>
      <c r="K12" s="97"/>
      <c r="L12" s="70"/>
      <c r="M12" s="75">
        <f>ROUND(I12*K12,0)</f>
        <v>0</v>
      </c>
      <c r="N12" s="70"/>
      <c r="O12" s="70"/>
      <c r="P12" s="70"/>
      <c r="Q12" s="70"/>
      <c r="R12" s="76">
        <v>0</v>
      </c>
      <c r="S12" s="77">
        <f>ROUND(M12*R12,2)</f>
        <v>0</v>
      </c>
      <c r="T12" s="76">
        <v>1</v>
      </c>
      <c r="U12" s="77">
        <f>ROUND(M12*T12,2)</f>
        <v>0</v>
      </c>
    </row>
    <row r="13" spans="2:17" ht="3" customHeight="1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2:21" ht="15" customHeight="1">
      <c r="B14" s="149" t="s">
        <v>104</v>
      </c>
      <c r="C14" s="146"/>
      <c r="D14" s="146"/>
      <c r="E14" s="146"/>
      <c r="F14" s="79" t="s">
        <v>29</v>
      </c>
      <c r="G14" s="80" t="s">
        <v>98</v>
      </c>
      <c r="M14" s="81">
        <f>ROUND(SUBTOTAL(9,M11:M13),0)</f>
        <v>0</v>
      </c>
      <c r="O14" s="82">
        <f>ROUND(SUBTOTAL(9,O11:O13),3)</f>
        <v>0</v>
      </c>
      <c r="Q14" s="82">
        <f>ROUND(SUBTOTAL(9,Q11:Q13),3)</f>
        <v>0</v>
      </c>
      <c r="S14" s="1">
        <f>ROUND(SUBTOTAL(9,S11:S13),2)</f>
        <v>0</v>
      </c>
      <c r="U14" s="1">
        <f>ROUND(SUBTOTAL(9,U11:U13),2)</f>
        <v>0</v>
      </c>
    </row>
    <row r="15" ht="12.75" customHeight="1"/>
    <row r="16" spans="1:17" ht="15" customHeight="1">
      <c r="A16" s="1" t="s">
        <v>79</v>
      </c>
      <c r="B16" s="144"/>
      <c r="C16" s="144"/>
      <c r="D16" s="144"/>
      <c r="E16" s="144"/>
      <c r="F16" s="69" t="s">
        <v>31</v>
      </c>
      <c r="G16" s="150" t="s">
        <v>105</v>
      </c>
      <c r="H16" s="144"/>
      <c r="I16" s="144"/>
      <c r="J16" s="144"/>
      <c r="K16" s="144"/>
      <c r="L16" s="144"/>
      <c r="M16" s="144"/>
      <c r="N16" s="66"/>
      <c r="O16" s="66"/>
      <c r="P16" s="66"/>
      <c r="Q16" s="66"/>
    </row>
    <row r="17" ht="3" customHeight="1"/>
    <row r="18" spans="1:21" ht="12.75" customHeight="1">
      <c r="A18" s="1" t="s">
        <v>99</v>
      </c>
      <c r="B18" s="1">
        <v>1</v>
      </c>
      <c r="C18" s="1">
        <v>0</v>
      </c>
      <c r="D18" s="65">
        <v>1290289</v>
      </c>
      <c r="E18" s="1" t="s">
        <v>100</v>
      </c>
      <c r="F18" s="83" t="s">
        <v>106</v>
      </c>
      <c r="G18" s="140" t="s">
        <v>107</v>
      </c>
      <c r="H18" s="141"/>
      <c r="I18" s="84">
        <v>1155.64</v>
      </c>
      <c r="J18" s="1" t="s">
        <v>108</v>
      </c>
      <c r="K18" s="98"/>
      <c r="M18" s="85">
        <f>ROUND(I18*K18,0)</f>
        <v>0</v>
      </c>
      <c r="N18" s="86">
        <v>0.00431</v>
      </c>
      <c r="O18" s="84">
        <f>ROUND(I18*N18,3)</f>
        <v>4.981</v>
      </c>
      <c r="R18" s="86">
        <v>0</v>
      </c>
      <c r="S18" s="87">
        <f>ROUND(M18*R18,2)</f>
        <v>0</v>
      </c>
      <c r="T18" s="86">
        <v>1</v>
      </c>
      <c r="U18" s="87">
        <f>ROUND(M18*T18,2)</f>
        <v>0</v>
      </c>
    </row>
    <row r="19" spans="1:21" ht="12.75" customHeight="1">
      <c r="A19" s="1" t="s">
        <v>99</v>
      </c>
      <c r="B19" s="1">
        <v>2</v>
      </c>
      <c r="C19" s="1">
        <v>0</v>
      </c>
      <c r="D19" s="65">
        <v>1290314</v>
      </c>
      <c r="E19" s="1" t="s">
        <v>100</v>
      </c>
      <c r="F19" s="83" t="s">
        <v>109</v>
      </c>
      <c r="G19" s="140" t="s">
        <v>110</v>
      </c>
      <c r="H19" s="142"/>
      <c r="I19" s="84">
        <v>97.892</v>
      </c>
      <c r="J19" s="1" t="s">
        <v>103</v>
      </c>
      <c r="K19" s="98"/>
      <c r="M19" s="85">
        <f>ROUND(I19*K19,0)</f>
        <v>0</v>
      </c>
      <c r="N19" s="86">
        <v>0.05734</v>
      </c>
      <c r="O19" s="84">
        <f>ROUND(I19*N19,3)</f>
        <v>5.613</v>
      </c>
      <c r="R19" s="86">
        <v>0</v>
      </c>
      <c r="S19" s="87">
        <f>ROUND(M19*R19,2)</f>
        <v>0</v>
      </c>
      <c r="T19" s="86">
        <v>1</v>
      </c>
      <c r="U19" s="87">
        <f>ROUND(M19*T19,2)</f>
        <v>0</v>
      </c>
    </row>
    <row r="20" spans="1:21" ht="12.75" customHeight="1">
      <c r="A20" s="1" t="s">
        <v>99</v>
      </c>
      <c r="B20" s="1">
        <v>3</v>
      </c>
      <c r="C20" s="1">
        <v>0</v>
      </c>
      <c r="D20" s="65">
        <v>1176849</v>
      </c>
      <c r="E20" s="1" t="s">
        <v>100</v>
      </c>
      <c r="F20" s="83" t="s">
        <v>111</v>
      </c>
      <c r="G20" s="140" t="s">
        <v>112</v>
      </c>
      <c r="H20" s="142"/>
      <c r="I20" s="84">
        <v>392.78</v>
      </c>
      <c r="J20" s="1" t="s">
        <v>108</v>
      </c>
      <c r="K20" s="98"/>
      <c r="M20" s="85">
        <f>ROUND(I20*K20,0)</f>
        <v>0</v>
      </c>
      <c r="N20" s="86">
        <v>0.0003</v>
      </c>
      <c r="O20" s="84">
        <f>ROUND(I20*N20,3)</f>
        <v>0.118</v>
      </c>
      <c r="R20" s="86">
        <v>0</v>
      </c>
      <c r="S20" s="87">
        <f>ROUND(M20*R20,2)</f>
        <v>0</v>
      </c>
      <c r="T20" s="86">
        <v>1</v>
      </c>
      <c r="U20" s="87">
        <f>ROUND(M20*T20,2)</f>
        <v>0</v>
      </c>
    </row>
    <row r="21" spans="2:17" ht="3" customHeight="1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2:21" ht="15" customHeight="1">
      <c r="B22" s="149" t="s">
        <v>104</v>
      </c>
      <c r="C22" s="146"/>
      <c r="D22" s="146"/>
      <c r="E22" s="146"/>
      <c r="F22" s="79" t="s">
        <v>31</v>
      </c>
      <c r="G22" s="80" t="s">
        <v>105</v>
      </c>
      <c r="M22" s="81">
        <f>ROUND(SUBTOTAL(9,M17:M21),0)</f>
        <v>0</v>
      </c>
      <c r="O22" s="82">
        <f>ROUND(SUBTOTAL(9,O17:O21),3)</f>
        <v>10.712</v>
      </c>
      <c r="Q22" s="82">
        <f>ROUND(SUBTOTAL(9,Q17:Q21),3)</f>
        <v>0</v>
      </c>
      <c r="S22" s="1">
        <f>ROUND(SUBTOTAL(9,S17:S21),2)</f>
        <v>0</v>
      </c>
      <c r="U22" s="1">
        <f>ROUND(SUBTOTAL(9,U17:U21),2)</f>
        <v>0</v>
      </c>
    </row>
    <row r="23" ht="12.75" customHeight="1"/>
    <row r="24" spans="1:17" ht="15" customHeight="1">
      <c r="A24" s="1" t="s">
        <v>79</v>
      </c>
      <c r="B24" s="144"/>
      <c r="C24" s="144"/>
      <c r="D24" s="144"/>
      <c r="E24" s="144"/>
      <c r="F24" s="69" t="s">
        <v>33</v>
      </c>
      <c r="G24" s="150" t="s">
        <v>113</v>
      </c>
      <c r="H24" s="144"/>
      <c r="I24" s="144"/>
      <c r="J24" s="144"/>
      <c r="K24" s="144"/>
      <c r="L24" s="144"/>
      <c r="M24" s="144"/>
      <c r="N24" s="66"/>
      <c r="O24" s="66"/>
      <c r="P24" s="66"/>
      <c r="Q24" s="66"/>
    </row>
    <row r="25" ht="3" customHeight="1"/>
    <row r="26" spans="1:21" ht="25.5" customHeight="1">
      <c r="A26" s="1" t="s">
        <v>99</v>
      </c>
      <c r="B26" s="1">
        <v>1</v>
      </c>
      <c r="C26" s="1">
        <v>0</v>
      </c>
      <c r="D26" s="65">
        <v>1176293</v>
      </c>
      <c r="E26" s="1" t="s">
        <v>100</v>
      </c>
      <c r="F26" s="83" t="s">
        <v>114</v>
      </c>
      <c r="G26" s="140" t="s">
        <v>115</v>
      </c>
      <c r="H26" s="141"/>
      <c r="I26" s="84">
        <v>89.462</v>
      </c>
      <c r="J26" s="1" t="s">
        <v>103</v>
      </c>
      <c r="K26" s="98"/>
      <c r="M26" s="85">
        <f>ROUND(I26*K26,0)</f>
        <v>0</v>
      </c>
      <c r="N26" s="86">
        <v>0.05258</v>
      </c>
      <c r="O26" s="84">
        <f>ROUND(I26*N26,3)</f>
        <v>4.704</v>
      </c>
      <c r="R26" s="86">
        <v>0</v>
      </c>
      <c r="S26" s="87">
        <f>ROUND(M26*R26,2)</f>
        <v>0</v>
      </c>
      <c r="T26" s="86">
        <v>1</v>
      </c>
      <c r="U26" s="87">
        <f>ROUND(M26*T26,2)</f>
        <v>0</v>
      </c>
    </row>
    <row r="27" spans="1:21" s="78" customFormat="1" ht="25.5" customHeight="1">
      <c r="A27" s="70" t="s">
        <v>99</v>
      </c>
      <c r="B27" s="70">
        <v>2</v>
      </c>
      <c r="C27" s="70">
        <v>0</v>
      </c>
      <c r="D27" s="71">
        <v>0</v>
      </c>
      <c r="E27" s="70" t="s">
        <v>100</v>
      </c>
      <c r="F27" s="72" t="s">
        <v>116</v>
      </c>
      <c r="G27" s="151" t="s">
        <v>117</v>
      </c>
      <c r="H27" s="153"/>
      <c r="I27" s="73">
        <v>89.462</v>
      </c>
      <c r="J27" s="70" t="s">
        <v>103</v>
      </c>
      <c r="K27" s="97"/>
      <c r="L27" s="70"/>
      <c r="M27" s="75">
        <f>ROUND(I27*K27,0)</f>
        <v>0</v>
      </c>
      <c r="N27" s="76"/>
      <c r="O27" s="73"/>
      <c r="P27" s="70"/>
      <c r="Q27" s="70"/>
      <c r="R27" s="76">
        <v>0</v>
      </c>
      <c r="S27" s="77">
        <f>ROUND(M27*R27,2)</f>
        <v>0</v>
      </c>
      <c r="T27" s="76">
        <v>1</v>
      </c>
      <c r="U27" s="77">
        <f>ROUND(M27*T27,2)</f>
        <v>0</v>
      </c>
    </row>
    <row r="28" spans="1:21" s="78" customFormat="1" ht="12.75" customHeight="1">
      <c r="A28" s="70" t="s">
        <v>99</v>
      </c>
      <c r="B28" s="70">
        <v>3</v>
      </c>
      <c r="C28" s="70">
        <v>0</v>
      </c>
      <c r="D28" s="71">
        <v>1176849</v>
      </c>
      <c r="E28" s="70" t="s">
        <v>100</v>
      </c>
      <c r="F28" s="72" t="s">
        <v>118</v>
      </c>
      <c r="G28" s="151" t="s">
        <v>119</v>
      </c>
      <c r="H28" s="153"/>
      <c r="I28" s="73">
        <v>392.78</v>
      </c>
      <c r="J28" s="70" t="s">
        <v>108</v>
      </c>
      <c r="K28" s="97"/>
      <c r="L28" s="70"/>
      <c r="M28" s="75">
        <f>ROUND(I28*K28,0)</f>
        <v>0</v>
      </c>
      <c r="N28" s="76">
        <v>0.0003</v>
      </c>
      <c r="O28" s="73">
        <f>ROUND(I28*N28,3)</f>
        <v>0.118</v>
      </c>
      <c r="P28" s="70"/>
      <c r="Q28" s="70"/>
      <c r="R28" s="76">
        <v>0</v>
      </c>
      <c r="S28" s="77">
        <f>ROUND(M28*R28,2)</f>
        <v>0</v>
      </c>
      <c r="T28" s="76">
        <v>1</v>
      </c>
      <c r="U28" s="77">
        <f>ROUND(M28*T28,2)</f>
        <v>0</v>
      </c>
    </row>
    <row r="29" spans="2:17" ht="3" customHeight="1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2:21" ht="15" customHeight="1">
      <c r="B30" s="149" t="s">
        <v>104</v>
      </c>
      <c r="C30" s="146"/>
      <c r="D30" s="146"/>
      <c r="E30" s="146"/>
      <c r="F30" s="79" t="s">
        <v>33</v>
      </c>
      <c r="G30" s="80" t="s">
        <v>113</v>
      </c>
      <c r="M30" s="81">
        <f>ROUND(SUBTOTAL(9,M25:M29),0)</f>
        <v>0</v>
      </c>
      <c r="O30" s="82">
        <f>ROUND(SUBTOTAL(9,O25:O29),3)</f>
        <v>4.822</v>
      </c>
      <c r="Q30" s="82">
        <f>ROUND(SUBTOTAL(9,Q25:Q29),3)</f>
        <v>0</v>
      </c>
      <c r="S30" s="1">
        <f>ROUND(SUBTOTAL(9,S25:S29),2)</f>
        <v>0</v>
      </c>
      <c r="U30" s="1">
        <f>ROUND(SUBTOTAL(9,U25:U29),2)</f>
        <v>0</v>
      </c>
    </row>
    <row r="31" ht="12.75" customHeight="1"/>
    <row r="32" spans="1:17" ht="15" customHeight="1">
      <c r="A32" s="1" t="s">
        <v>79</v>
      </c>
      <c r="B32" s="144"/>
      <c r="C32" s="144"/>
      <c r="D32" s="144"/>
      <c r="E32" s="144"/>
      <c r="F32" s="69" t="s">
        <v>35</v>
      </c>
      <c r="G32" s="150" t="s">
        <v>120</v>
      </c>
      <c r="H32" s="144"/>
      <c r="I32" s="144"/>
      <c r="J32" s="144"/>
      <c r="K32" s="144"/>
      <c r="L32" s="144"/>
      <c r="M32" s="144"/>
      <c r="N32" s="66"/>
      <c r="O32" s="66"/>
      <c r="P32" s="66"/>
      <c r="Q32" s="66"/>
    </row>
    <row r="33" ht="3" customHeight="1"/>
    <row r="34" spans="1:21" ht="12.75" customHeight="1">
      <c r="A34" s="1" t="s">
        <v>99</v>
      </c>
      <c r="B34" s="1">
        <v>1</v>
      </c>
      <c r="C34" s="1">
        <v>0</v>
      </c>
      <c r="D34" s="65">
        <v>1177584</v>
      </c>
      <c r="E34" s="1" t="s">
        <v>100</v>
      </c>
      <c r="F34" s="83" t="s">
        <v>121</v>
      </c>
      <c r="G34" s="140" t="s">
        <v>122</v>
      </c>
      <c r="H34" s="141"/>
      <c r="I34" s="84">
        <v>29.373</v>
      </c>
      <c r="J34" s="1" t="s">
        <v>103</v>
      </c>
      <c r="K34" s="98"/>
      <c r="M34" s="85">
        <f>ROUND(I34*K34,0)</f>
        <v>0</v>
      </c>
      <c r="N34" s="86">
        <v>0.042</v>
      </c>
      <c r="O34" s="84">
        <f>ROUND(I34*N34,3)</f>
        <v>1.234</v>
      </c>
      <c r="R34" s="86">
        <v>0</v>
      </c>
      <c r="S34" s="87">
        <f>ROUND(M34*R34,2)</f>
        <v>0</v>
      </c>
      <c r="T34" s="86">
        <v>1</v>
      </c>
      <c r="U34" s="87">
        <f>ROUND(M34*T34,2)</f>
        <v>0</v>
      </c>
    </row>
    <row r="35" spans="2:17" ht="3" customHeight="1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2:21" ht="15" customHeight="1">
      <c r="B36" s="149" t="s">
        <v>104</v>
      </c>
      <c r="C36" s="146"/>
      <c r="D36" s="146"/>
      <c r="E36" s="146"/>
      <c r="F36" s="79" t="s">
        <v>35</v>
      </c>
      <c r="G36" s="80" t="s">
        <v>120</v>
      </c>
      <c r="M36" s="81">
        <f>ROUND(SUBTOTAL(9,M33:M35),0)</f>
        <v>0</v>
      </c>
      <c r="O36" s="82">
        <f>ROUND(SUBTOTAL(9,O33:O35),3)</f>
        <v>1.234</v>
      </c>
      <c r="Q36" s="82">
        <f>ROUND(SUBTOTAL(9,Q33:Q35),3)</f>
        <v>0</v>
      </c>
      <c r="S36" s="1">
        <f>ROUND(SUBTOTAL(9,S33:S35),2)</f>
        <v>0</v>
      </c>
      <c r="U36" s="1">
        <f>ROUND(SUBTOTAL(9,U33:U35),2)</f>
        <v>0</v>
      </c>
    </row>
    <row r="37" ht="12.75" customHeight="1"/>
    <row r="38" spans="1:17" ht="15" customHeight="1">
      <c r="A38" s="1" t="s">
        <v>79</v>
      </c>
      <c r="B38" s="144"/>
      <c r="C38" s="144"/>
      <c r="D38" s="144"/>
      <c r="E38" s="144"/>
      <c r="F38" s="69" t="s">
        <v>37</v>
      </c>
      <c r="G38" s="150" t="s">
        <v>123</v>
      </c>
      <c r="H38" s="144"/>
      <c r="I38" s="144"/>
      <c r="J38" s="144"/>
      <c r="K38" s="144"/>
      <c r="L38" s="144"/>
      <c r="M38" s="144"/>
      <c r="N38" s="66"/>
      <c r="O38" s="66"/>
      <c r="P38" s="66"/>
      <c r="Q38" s="66"/>
    </row>
    <row r="39" ht="3" customHeight="1"/>
    <row r="40" spans="1:21" s="78" customFormat="1" ht="38.25" customHeight="1">
      <c r="A40" s="70" t="s">
        <v>99</v>
      </c>
      <c r="B40" s="70">
        <v>1</v>
      </c>
      <c r="C40" s="70">
        <v>0</v>
      </c>
      <c r="D40" s="71">
        <v>1178125</v>
      </c>
      <c r="E40" s="70" t="s">
        <v>100</v>
      </c>
      <c r="F40" s="72" t="s">
        <v>124</v>
      </c>
      <c r="G40" s="151" t="s">
        <v>125</v>
      </c>
      <c r="H40" s="152"/>
      <c r="I40" s="73">
        <v>1</v>
      </c>
      <c r="J40" s="70" t="s">
        <v>126</v>
      </c>
      <c r="K40" s="97"/>
      <c r="L40" s="70"/>
      <c r="M40" s="75">
        <f>ROUND(I40*K40,0)</f>
        <v>0</v>
      </c>
      <c r="N40" s="70"/>
      <c r="O40" s="70"/>
      <c r="P40" s="70"/>
      <c r="Q40" s="70"/>
      <c r="R40" s="76">
        <v>0</v>
      </c>
      <c r="S40" s="77">
        <f>ROUND(M40*R40,2)</f>
        <v>0</v>
      </c>
      <c r="T40" s="76">
        <v>1</v>
      </c>
      <c r="U40" s="77">
        <f>ROUND(M40*T40,2)</f>
        <v>0</v>
      </c>
    </row>
    <row r="41" spans="2:17" ht="3" customHeight="1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21" ht="15" customHeight="1">
      <c r="B42" s="149" t="s">
        <v>104</v>
      </c>
      <c r="C42" s="146"/>
      <c r="D42" s="146"/>
      <c r="E42" s="146"/>
      <c r="F42" s="79" t="s">
        <v>37</v>
      </c>
      <c r="G42" s="80" t="s">
        <v>123</v>
      </c>
      <c r="M42" s="81">
        <f>ROUND(SUBTOTAL(9,M39:M41),0)</f>
        <v>0</v>
      </c>
      <c r="O42" s="82">
        <f>ROUND(SUBTOTAL(9,O39:O41),3)</f>
        <v>0</v>
      </c>
      <c r="Q42" s="82">
        <f>ROUND(SUBTOTAL(9,Q39:Q41),3)</f>
        <v>0</v>
      </c>
      <c r="S42" s="1">
        <f>ROUND(SUBTOTAL(9,S39:S41),2)</f>
        <v>0</v>
      </c>
      <c r="U42" s="1">
        <f>ROUND(SUBTOTAL(9,U39:U41),2)</f>
        <v>0</v>
      </c>
    </row>
    <row r="43" ht="12.75" customHeight="1"/>
    <row r="44" spans="1:17" ht="15" customHeight="1">
      <c r="A44" s="1" t="s">
        <v>79</v>
      </c>
      <c r="B44" s="144"/>
      <c r="C44" s="144"/>
      <c r="D44" s="144"/>
      <c r="E44" s="144"/>
      <c r="F44" s="69" t="s">
        <v>39</v>
      </c>
      <c r="G44" s="150" t="s">
        <v>127</v>
      </c>
      <c r="H44" s="144"/>
      <c r="I44" s="144"/>
      <c r="J44" s="144"/>
      <c r="K44" s="144"/>
      <c r="L44" s="144"/>
      <c r="M44" s="144"/>
      <c r="N44" s="66"/>
      <c r="O44" s="66"/>
      <c r="P44" s="66"/>
      <c r="Q44" s="66"/>
    </row>
    <row r="45" ht="3" customHeight="1"/>
    <row r="46" spans="1:21" s="78" customFormat="1" ht="51" customHeight="1">
      <c r="A46" s="70" t="s">
        <v>99</v>
      </c>
      <c r="B46" s="70">
        <v>1</v>
      </c>
      <c r="C46" s="70">
        <v>0</v>
      </c>
      <c r="D46" s="71">
        <v>0</v>
      </c>
      <c r="E46" s="70" t="s">
        <v>100</v>
      </c>
      <c r="F46" s="72" t="s">
        <v>128</v>
      </c>
      <c r="G46" s="151" t="s">
        <v>334</v>
      </c>
      <c r="H46" s="152"/>
      <c r="I46" s="73">
        <v>1</v>
      </c>
      <c r="J46" s="70" t="s">
        <v>126</v>
      </c>
      <c r="K46" s="97"/>
      <c r="L46" s="70"/>
      <c r="M46" s="75">
        <f>ROUND(I46*K46,0)</f>
        <v>0</v>
      </c>
      <c r="N46" s="70"/>
      <c r="O46" s="70"/>
      <c r="P46" s="70"/>
      <c r="Q46" s="70"/>
      <c r="R46" s="76">
        <v>0</v>
      </c>
      <c r="S46" s="77">
        <f>ROUND(M46*R46,2)</f>
        <v>0</v>
      </c>
      <c r="T46" s="76">
        <v>1</v>
      </c>
      <c r="U46" s="77">
        <f>ROUND(M46*T46,2)</f>
        <v>0</v>
      </c>
    </row>
    <row r="47" spans="2:17" ht="3" customHeight="1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2:21" ht="15" customHeight="1">
      <c r="B48" s="149" t="s">
        <v>104</v>
      </c>
      <c r="C48" s="146"/>
      <c r="D48" s="146"/>
      <c r="E48" s="146"/>
      <c r="F48" s="79" t="s">
        <v>39</v>
      </c>
      <c r="G48" s="80" t="s">
        <v>127</v>
      </c>
      <c r="M48" s="81">
        <f>ROUND(SUBTOTAL(9,M45:M47),0)</f>
        <v>0</v>
      </c>
      <c r="O48" s="82">
        <f>ROUND(SUBTOTAL(9,O45:O47),3)</f>
        <v>0</v>
      </c>
      <c r="Q48" s="82">
        <f>ROUND(SUBTOTAL(9,Q45:Q47),3)</f>
        <v>0</v>
      </c>
      <c r="S48" s="1">
        <f>ROUND(SUBTOTAL(9,S45:S47),2)</f>
        <v>0</v>
      </c>
      <c r="U48" s="1">
        <f>ROUND(SUBTOTAL(9,U45:U47),2)</f>
        <v>0</v>
      </c>
    </row>
    <row r="49" ht="12.75" customHeight="1"/>
    <row r="50" spans="1:17" ht="15" customHeight="1">
      <c r="A50" s="1" t="s">
        <v>79</v>
      </c>
      <c r="B50" s="144"/>
      <c r="C50" s="144"/>
      <c r="D50" s="144"/>
      <c r="E50" s="144"/>
      <c r="F50" s="69" t="s">
        <v>41</v>
      </c>
      <c r="G50" s="150" t="s">
        <v>129</v>
      </c>
      <c r="H50" s="144"/>
      <c r="I50" s="144"/>
      <c r="J50" s="144"/>
      <c r="K50" s="144"/>
      <c r="L50" s="144"/>
      <c r="M50" s="144"/>
      <c r="N50" s="66"/>
      <c r="O50" s="66"/>
      <c r="P50" s="66"/>
      <c r="Q50" s="66"/>
    </row>
    <row r="51" ht="3" customHeight="1"/>
    <row r="52" spans="1:21" ht="12.75" customHeight="1">
      <c r="A52" s="1" t="s">
        <v>99</v>
      </c>
      <c r="B52" s="1">
        <v>1</v>
      </c>
      <c r="C52" s="1">
        <v>0</v>
      </c>
      <c r="D52" s="65">
        <v>1250221</v>
      </c>
      <c r="E52" s="1" t="s">
        <v>100</v>
      </c>
      <c r="F52" s="83" t="s">
        <v>130</v>
      </c>
      <c r="G52" s="140" t="s">
        <v>131</v>
      </c>
      <c r="H52" s="141"/>
      <c r="I52" s="84">
        <v>3.566</v>
      </c>
      <c r="J52" s="1" t="s">
        <v>103</v>
      </c>
      <c r="K52" s="98"/>
      <c r="M52" s="85">
        <f aca="true" t="shared" si="0" ref="M52:M67">ROUND(I52*K52,0)</f>
        <v>0</v>
      </c>
      <c r="P52" s="86">
        <v>0.055</v>
      </c>
      <c r="Q52" s="84">
        <f aca="true" t="shared" si="1" ref="Q52:Q57">ROUND(I52*P52,3)</f>
        <v>0.196</v>
      </c>
      <c r="R52" s="86">
        <v>0</v>
      </c>
      <c r="S52" s="87">
        <f aca="true" t="shared" si="2" ref="S52:S67">ROUND(M52*R52,2)</f>
        <v>0</v>
      </c>
      <c r="T52" s="86">
        <v>1</v>
      </c>
      <c r="U52" s="87">
        <f aca="true" t="shared" si="3" ref="U52:U67">ROUND(M52*T52,2)</f>
        <v>0</v>
      </c>
    </row>
    <row r="53" spans="1:21" ht="12.75" customHeight="1">
      <c r="A53" s="1" t="s">
        <v>99</v>
      </c>
      <c r="B53" s="1">
        <v>2</v>
      </c>
      <c r="C53" s="1">
        <v>0</v>
      </c>
      <c r="D53" s="65">
        <v>1250253</v>
      </c>
      <c r="E53" s="1" t="s">
        <v>100</v>
      </c>
      <c r="F53" s="83" t="s">
        <v>132</v>
      </c>
      <c r="G53" s="140" t="s">
        <v>133</v>
      </c>
      <c r="H53" s="142"/>
      <c r="I53" s="84">
        <v>1.98</v>
      </c>
      <c r="J53" s="1" t="s">
        <v>103</v>
      </c>
      <c r="K53" s="98"/>
      <c r="M53" s="85">
        <f t="shared" si="0"/>
        <v>0</v>
      </c>
      <c r="N53" s="86">
        <v>0.00225</v>
      </c>
      <c r="O53" s="84">
        <f>ROUND(I53*N53,3)</f>
        <v>0.004</v>
      </c>
      <c r="P53" s="86">
        <v>0.075</v>
      </c>
      <c r="Q53" s="84">
        <f t="shared" si="1"/>
        <v>0.149</v>
      </c>
      <c r="R53" s="86">
        <v>0</v>
      </c>
      <c r="S53" s="87">
        <f t="shared" si="2"/>
        <v>0</v>
      </c>
      <c r="T53" s="86">
        <v>1</v>
      </c>
      <c r="U53" s="87">
        <f t="shared" si="3"/>
        <v>0</v>
      </c>
    </row>
    <row r="54" spans="1:21" ht="12.75" customHeight="1">
      <c r="A54" s="1" t="s">
        <v>99</v>
      </c>
      <c r="B54" s="1">
        <v>3</v>
      </c>
      <c r="C54" s="1">
        <v>0</v>
      </c>
      <c r="D54" s="65">
        <v>1250254</v>
      </c>
      <c r="E54" s="1" t="s">
        <v>100</v>
      </c>
      <c r="F54" s="83" t="s">
        <v>134</v>
      </c>
      <c r="G54" s="140" t="s">
        <v>135</v>
      </c>
      <c r="H54" s="142"/>
      <c r="I54" s="84">
        <v>12.54</v>
      </c>
      <c r="J54" s="1" t="s">
        <v>103</v>
      </c>
      <c r="K54" s="98"/>
      <c r="M54" s="85">
        <f t="shared" si="0"/>
        <v>0</v>
      </c>
      <c r="N54" s="86">
        <v>0.00103</v>
      </c>
      <c r="O54" s="84">
        <f>ROUND(I54*N54,3)</f>
        <v>0.013</v>
      </c>
      <c r="P54" s="86">
        <v>0.062</v>
      </c>
      <c r="Q54" s="84">
        <f t="shared" si="1"/>
        <v>0.777</v>
      </c>
      <c r="R54" s="86">
        <v>0</v>
      </c>
      <c r="S54" s="87">
        <f t="shared" si="2"/>
        <v>0</v>
      </c>
      <c r="T54" s="86">
        <v>1</v>
      </c>
      <c r="U54" s="87">
        <f t="shared" si="3"/>
        <v>0</v>
      </c>
    </row>
    <row r="55" spans="1:21" ht="12.75" customHeight="1">
      <c r="A55" s="1" t="s">
        <v>99</v>
      </c>
      <c r="B55" s="1">
        <v>4</v>
      </c>
      <c r="C55" s="1">
        <v>0</v>
      </c>
      <c r="D55" s="65">
        <v>1250255</v>
      </c>
      <c r="E55" s="1" t="s">
        <v>100</v>
      </c>
      <c r="F55" s="83" t="s">
        <v>136</v>
      </c>
      <c r="G55" s="140" t="s">
        <v>137</v>
      </c>
      <c r="H55" s="142"/>
      <c r="I55" s="84">
        <v>2.64</v>
      </c>
      <c r="J55" s="1" t="s">
        <v>103</v>
      </c>
      <c r="K55" s="98"/>
      <c r="M55" s="85">
        <f t="shared" si="0"/>
        <v>0</v>
      </c>
      <c r="N55" s="86">
        <v>0.00094</v>
      </c>
      <c r="O55" s="84">
        <f>ROUND(I55*N55,3)</f>
        <v>0.002</v>
      </c>
      <c r="P55" s="86">
        <v>0.054</v>
      </c>
      <c r="Q55" s="84">
        <f t="shared" si="1"/>
        <v>0.143</v>
      </c>
      <c r="R55" s="86">
        <v>0</v>
      </c>
      <c r="S55" s="87">
        <f t="shared" si="2"/>
        <v>0</v>
      </c>
      <c r="T55" s="86">
        <v>1</v>
      </c>
      <c r="U55" s="87">
        <f t="shared" si="3"/>
        <v>0</v>
      </c>
    </row>
    <row r="56" spans="1:21" ht="12.75" customHeight="1">
      <c r="A56" s="1" t="s">
        <v>99</v>
      </c>
      <c r="B56" s="1">
        <v>5</v>
      </c>
      <c r="C56" s="1">
        <v>0</v>
      </c>
      <c r="D56" s="65">
        <v>1250256</v>
      </c>
      <c r="E56" s="1" t="s">
        <v>100</v>
      </c>
      <c r="F56" s="83" t="s">
        <v>138</v>
      </c>
      <c r="G56" s="140" t="s">
        <v>139</v>
      </c>
      <c r="H56" s="142"/>
      <c r="I56" s="84">
        <v>315.6</v>
      </c>
      <c r="J56" s="1" t="s">
        <v>103</v>
      </c>
      <c r="K56" s="98"/>
      <c r="M56" s="85">
        <f t="shared" si="0"/>
        <v>0</v>
      </c>
      <c r="N56" s="86">
        <v>0.00084</v>
      </c>
      <c r="O56" s="84">
        <f>ROUND(I56*N56,3)</f>
        <v>0.265</v>
      </c>
      <c r="P56" s="86">
        <v>0.047</v>
      </c>
      <c r="Q56" s="84">
        <f t="shared" si="1"/>
        <v>14.833</v>
      </c>
      <c r="R56" s="86">
        <v>0</v>
      </c>
      <c r="S56" s="87">
        <f t="shared" si="2"/>
        <v>0</v>
      </c>
      <c r="T56" s="86">
        <v>1</v>
      </c>
      <c r="U56" s="87">
        <f t="shared" si="3"/>
        <v>0</v>
      </c>
    </row>
    <row r="57" spans="1:21" ht="12.75" customHeight="1">
      <c r="A57" s="1" t="s">
        <v>99</v>
      </c>
      <c r="B57" s="1">
        <v>6</v>
      </c>
      <c r="C57" s="1">
        <v>0</v>
      </c>
      <c r="D57" s="65">
        <v>1250258</v>
      </c>
      <c r="E57" s="1" t="s">
        <v>100</v>
      </c>
      <c r="F57" s="83" t="s">
        <v>140</v>
      </c>
      <c r="G57" s="140" t="s">
        <v>141</v>
      </c>
      <c r="H57" s="142"/>
      <c r="I57" s="84">
        <v>4.76</v>
      </c>
      <c r="J57" s="1" t="s">
        <v>103</v>
      </c>
      <c r="K57" s="98"/>
      <c r="M57" s="85">
        <f t="shared" si="0"/>
        <v>0</v>
      </c>
      <c r="N57" s="86">
        <v>0.00103</v>
      </c>
      <c r="O57" s="84">
        <f>ROUND(I57*N57,3)</f>
        <v>0.005</v>
      </c>
      <c r="P57" s="86">
        <v>0.067</v>
      </c>
      <c r="Q57" s="84">
        <f t="shared" si="1"/>
        <v>0.319</v>
      </c>
      <c r="R57" s="86">
        <v>0</v>
      </c>
      <c r="S57" s="87">
        <f t="shared" si="2"/>
        <v>0</v>
      </c>
      <c r="T57" s="86">
        <v>1</v>
      </c>
      <c r="U57" s="87">
        <f t="shared" si="3"/>
        <v>0</v>
      </c>
    </row>
    <row r="58" spans="1:21" ht="12.75" customHeight="1">
      <c r="A58" s="1" t="s">
        <v>99</v>
      </c>
      <c r="B58" s="1">
        <v>7</v>
      </c>
      <c r="C58" s="1">
        <v>0</v>
      </c>
      <c r="D58" s="65">
        <v>1250265</v>
      </c>
      <c r="E58" s="1" t="s">
        <v>100</v>
      </c>
      <c r="F58" s="83" t="s">
        <v>142</v>
      </c>
      <c r="G58" s="140" t="s">
        <v>143</v>
      </c>
      <c r="H58" s="142"/>
      <c r="I58" s="84">
        <v>6</v>
      </c>
      <c r="J58" s="1" t="s">
        <v>144</v>
      </c>
      <c r="K58" s="98"/>
      <c r="M58" s="85">
        <f t="shared" si="0"/>
        <v>0</v>
      </c>
      <c r="N58" s="86"/>
      <c r="O58" s="84"/>
      <c r="P58" s="86"/>
      <c r="Q58" s="84"/>
      <c r="R58" s="86">
        <v>0</v>
      </c>
      <c r="S58" s="87">
        <f t="shared" si="2"/>
        <v>0</v>
      </c>
      <c r="T58" s="86">
        <v>1</v>
      </c>
      <c r="U58" s="87">
        <f t="shared" si="3"/>
        <v>0</v>
      </c>
    </row>
    <row r="59" spans="1:21" ht="12.75" customHeight="1">
      <c r="A59" s="1" t="s">
        <v>99</v>
      </c>
      <c r="B59" s="1">
        <v>8</v>
      </c>
      <c r="C59" s="1">
        <v>0</v>
      </c>
      <c r="D59" s="65">
        <v>1250266</v>
      </c>
      <c r="E59" s="1" t="s">
        <v>100</v>
      </c>
      <c r="F59" s="83" t="s">
        <v>145</v>
      </c>
      <c r="G59" s="140" t="s">
        <v>146</v>
      </c>
      <c r="H59" s="142"/>
      <c r="I59" s="84">
        <v>1</v>
      </c>
      <c r="J59" s="1" t="s">
        <v>144</v>
      </c>
      <c r="K59" s="98"/>
      <c r="M59" s="85">
        <f t="shared" si="0"/>
        <v>0</v>
      </c>
      <c r="N59" s="86"/>
      <c r="O59" s="84"/>
      <c r="P59" s="86"/>
      <c r="Q59" s="84"/>
      <c r="R59" s="86">
        <v>0</v>
      </c>
      <c r="S59" s="87">
        <f t="shared" si="2"/>
        <v>0</v>
      </c>
      <c r="T59" s="86">
        <v>1</v>
      </c>
      <c r="U59" s="87">
        <f t="shared" si="3"/>
        <v>0</v>
      </c>
    </row>
    <row r="60" spans="1:21" ht="12.75" customHeight="1">
      <c r="A60" s="1" t="s">
        <v>99</v>
      </c>
      <c r="B60" s="1">
        <v>9</v>
      </c>
      <c r="C60" s="1">
        <v>0</v>
      </c>
      <c r="D60" s="65">
        <v>1250267</v>
      </c>
      <c r="E60" s="1" t="s">
        <v>100</v>
      </c>
      <c r="F60" s="83" t="s">
        <v>147</v>
      </c>
      <c r="G60" s="140" t="s">
        <v>148</v>
      </c>
      <c r="H60" s="142"/>
      <c r="I60" s="84">
        <v>4</v>
      </c>
      <c r="J60" s="1" t="s">
        <v>144</v>
      </c>
      <c r="K60" s="98"/>
      <c r="M60" s="85">
        <f t="shared" si="0"/>
        <v>0</v>
      </c>
      <c r="N60" s="86"/>
      <c r="O60" s="84"/>
      <c r="P60" s="86"/>
      <c r="Q60" s="84"/>
      <c r="R60" s="86">
        <v>0</v>
      </c>
      <c r="S60" s="87">
        <f t="shared" si="2"/>
        <v>0</v>
      </c>
      <c r="T60" s="86">
        <v>1</v>
      </c>
      <c r="U60" s="87">
        <f t="shared" si="3"/>
        <v>0</v>
      </c>
    </row>
    <row r="61" spans="1:21" ht="12.75" customHeight="1">
      <c r="A61" s="1" t="s">
        <v>99</v>
      </c>
      <c r="B61" s="1">
        <v>10</v>
      </c>
      <c r="C61" s="1">
        <v>0</v>
      </c>
      <c r="D61" s="65">
        <v>1250268</v>
      </c>
      <c r="E61" s="1" t="s">
        <v>100</v>
      </c>
      <c r="F61" s="83" t="s">
        <v>149</v>
      </c>
      <c r="G61" s="140" t="s">
        <v>150</v>
      </c>
      <c r="H61" s="142"/>
      <c r="I61" s="84">
        <v>2</v>
      </c>
      <c r="J61" s="1" t="s">
        <v>144</v>
      </c>
      <c r="K61" s="98"/>
      <c r="M61" s="85">
        <f t="shared" si="0"/>
        <v>0</v>
      </c>
      <c r="N61" s="86"/>
      <c r="O61" s="84"/>
      <c r="P61" s="86"/>
      <c r="Q61" s="84"/>
      <c r="R61" s="86">
        <v>0</v>
      </c>
      <c r="S61" s="87">
        <f t="shared" si="2"/>
        <v>0</v>
      </c>
      <c r="T61" s="86">
        <v>1</v>
      </c>
      <c r="U61" s="87">
        <f t="shared" si="3"/>
        <v>0</v>
      </c>
    </row>
    <row r="62" spans="1:21" ht="12.75" customHeight="1">
      <c r="A62" s="1" t="s">
        <v>99</v>
      </c>
      <c r="B62" s="1">
        <v>11</v>
      </c>
      <c r="C62" s="1">
        <v>0</v>
      </c>
      <c r="D62" s="65">
        <v>1250276</v>
      </c>
      <c r="E62" s="1" t="s">
        <v>100</v>
      </c>
      <c r="F62" s="83" t="s">
        <v>151</v>
      </c>
      <c r="G62" s="140" t="s">
        <v>152</v>
      </c>
      <c r="H62" s="142"/>
      <c r="I62" s="84">
        <v>1.14</v>
      </c>
      <c r="J62" s="1" t="s">
        <v>103</v>
      </c>
      <c r="K62" s="98"/>
      <c r="M62" s="85">
        <f t="shared" si="0"/>
        <v>0</v>
      </c>
      <c r="N62" s="86">
        <v>0.00141</v>
      </c>
      <c r="O62" s="84">
        <f aca="true" t="shared" si="4" ref="O62:O67">ROUND(I62*N62,3)</f>
        <v>0.002</v>
      </c>
      <c r="P62" s="86">
        <v>0.061</v>
      </c>
      <c r="Q62" s="84">
        <f aca="true" t="shared" si="5" ref="Q62:Q67">ROUND(I62*P62,3)</f>
        <v>0.07</v>
      </c>
      <c r="R62" s="86">
        <v>0</v>
      </c>
      <c r="S62" s="87">
        <f t="shared" si="2"/>
        <v>0</v>
      </c>
      <c r="T62" s="86">
        <v>1</v>
      </c>
      <c r="U62" s="87">
        <f t="shared" si="3"/>
        <v>0</v>
      </c>
    </row>
    <row r="63" spans="1:21" ht="12.75" customHeight="1">
      <c r="A63" s="1" t="s">
        <v>99</v>
      </c>
      <c r="B63" s="1">
        <v>12</v>
      </c>
      <c r="C63" s="1">
        <v>0</v>
      </c>
      <c r="D63" s="65">
        <v>1250277</v>
      </c>
      <c r="E63" s="1" t="s">
        <v>100</v>
      </c>
      <c r="F63" s="83" t="s">
        <v>153</v>
      </c>
      <c r="G63" s="140" t="s">
        <v>154</v>
      </c>
      <c r="H63" s="142"/>
      <c r="I63" s="84">
        <v>2.185</v>
      </c>
      <c r="J63" s="1" t="s">
        <v>103</v>
      </c>
      <c r="K63" s="98"/>
      <c r="M63" s="85">
        <f t="shared" si="0"/>
        <v>0</v>
      </c>
      <c r="N63" s="86">
        <v>0.00071</v>
      </c>
      <c r="O63" s="84">
        <f t="shared" si="4"/>
        <v>0.002</v>
      </c>
      <c r="P63" s="86">
        <v>0.053</v>
      </c>
      <c r="Q63" s="84">
        <f t="shared" si="5"/>
        <v>0.116</v>
      </c>
      <c r="R63" s="86">
        <v>0</v>
      </c>
      <c r="S63" s="87">
        <f t="shared" si="2"/>
        <v>0</v>
      </c>
      <c r="T63" s="86">
        <v>1</v>
      </c>
      <c r="U63" s="87">
        <f t="shared" si="3"/>
        <v>0</v>
      </c>
    </row>
    <row r="64" spans="1:21" ht="12.75" customHeight="1">
      <c r="A64" s="1" t="s">
        <v>99</v>
      </c>
      <c r="B64" s="1">
        <v>13</v>
      </c>
      <c r="C64" s="1">
        <v>0</v>
      </c>
      <c r="D64" s="65">
        <v>1250278</v>
      </c>
      <c r="E64" s="1" t="s">
        <v>100</v>
      </c>
      <c r="F64" s="83" t="s">
        <v>155</v>
      </c>
      <c r="G64" s="140" t="s">
        <v>156</v>
      </c>
      <c r="H64" s="142"/>
      <c r="I64" s="84">
        <v>5.67</v>
      </c>
      <c r="J64" s="1" t="s">
        <v>103</v>
      </c>
      <c r="K64" s="98"/>
      <c r="M64" s="85">
        <f t="shared" si="0"/>
        <v>0</v>
      </c>
      <c r="N64" s="86">
        <v>0.00063</v>
      </c>
      <c r="O64" s="84">
        <f t="shared" si="4"/>
        <v>0.004</v>
      </c>
      <c r="P64" s="86">
        <v>0.05</v>
      </c>
      <c r="Q64" s="84">
        <f t="shared" si="5"/>
        <v>0.284</v>
      </c>
      <c r="R64" s="86">
        <v>0</v>
      </c>
      <c r="S64" s="87">
        <f t="shared" si="2"/>
        <v>0</v>
      </c>
      <c r="T64" s="86">
        <v>1</v>
      </c>
      <c r="U64" s="87">
        <f t="shared" si="3"/>
        <v>0</v>
      </c>
    </row>
    <row r="65" spans="1:21" ht="12.75" customHeight="1">
      <c r="A65" s="1" t="s">
        <v>99</v>
      </c>
      <c r="B65" s="1">
        <v>14</v>
      </c>
      <c r="C65" s="1">
        <v>0</v>
      </c>
      <c r="D65" s="65">
        <v>1250279</v>
      </c>
      <c r="E65" s="1" t="s">
        <v>100</v>
      </c>
      <c r="F65" s="83" t="s">
        <v>157</v>
      </c>
      <c r="G65" s="140" t="s">
        <v>158</v>
      </c>
      <c r="H65" s="142"/>
      <c r="I65" s="84">
        <v>3.546</v>
      </c>
      <c r="J65" s="1" t="s">
        <v>103</v>
      </c>
      <c r="K65" s="98"/>
      <c r="M65" s="85">
        <f t="shared" si="0"/>
        <v>0</v>
      </c>
      <c r="N65" s="86">
        <v>0.0012</v>
      </c>
      <c r="O65" s="84">
        <f t="shared" si="4"/>
        <v>0.004</v>
      </c>
      <c r="P65" s="86">
        <v>0.076</v>
      </c>
      <c r="Q65" s="84">
        <f t="shared" si="5"/>
        <v>0.269</v>
      </c>
      <c r="R65" s="86">
        <v>0</v>
      </c>
      <c r="S65" s="87">
        <f t="shared" si="2"/>
        <v>0</v>
      </c>
      <c r="T65" s="86">
        <v>1</v>
      </c>
      <c r="U65" s="87">
        <f t="shared" si="3"/>
        <v>0</v>
      </c>
    </row>
    <row r="66" spans="1:21" ht="12.75" customHeight="1">
      <c r="A66" s="1" t="s">
        <v>99</v>
      </c>
      <c r="B66" s="1">
        <v>15</v>
      </c>
      <c r="C66" s="1">
        <v>0</v>
      </c>
      <c r="D66" s="65">
        <v>1250280</v>
      </c>
      <c r="E66" s="1" t="s">
        <v>100</v>
      </c>
      <c r="F66" s="83" t="s">
        <v>159</v>
      </c>
      <c r="G66" s="140" t="s">
        <v>160</v>
      </c>
      <c r="H66" s="142"/>
      <c r="I66" s="84">
        <v>3.99</v>
      </c>
      <c r="J66" s="1" t="s">
        <v>103</v>
      </c>
      <c r="K66" s="98"/>
      <c r="M66" s="85">
        <f t="shared" si="0"/>
        <v>0</v>
      </c>
      <c r="N66" s="86">
        <v>0.00103</v>
      </c>
      <c r="O66" s="84">
        <f t="shared" si="4"/>
        <v>0.004</v>
      </c>
      <c r="P66" s="86">
        <v>0.063</v>
      </c>
      <c r="Q66" s="84">
        <f t="shared" si="5"/>
        <v>0.251</v>
      </c>
      <c r="R66" s="86">
        <v>0</v>
      </c>
      <c r="S66" s="87">
        <f t="shared" si="2"/>
        <v>0</v>
      </c>
      <c r="T66" s="86">
        <v>1</v>
      </c>
      <c r="U66" s="87">
        <f t="shared" si="3"/>
        <v>0</v>
      </c>
    </row>
    <row r="67" spans="1:21" ht="12.75" customHeight="1">
      <c r="A67" s="1" t="s">
        <v>99</v>
      </c>
      <c r="B67" s="1">
        <v>16</v>
      </c>
      <c r="C67" s="1">
        <v>0</v>
      </c>
      <c r="D67" s="65">
        <v>1250283</v>
      </c>
      <c r="E67" s="1" t="s">
        <v>100</v>
      </c>
      <c r="F67" s="83" t="s">
        <v>161</v>
      </c>
      <c r="G67" s="140" t="s">
        <v>162</v>
      </c>
      <c r="H67" s="142"/>
      <c r="I67" s="84">
        <v>35.37</v>
      </c>
      <c r="J67" s="1" t="s">
        <v>103</v>
      </c>
      <c r="K67" s="98"/>
      <c r="M67" s="85">
        <f t="shared" si="0"/>
        <v>0</v>
      </c>
      <c r="N67" s="86">
        <v>0.00044</v>
      </c>
      <c r="O67" s="84">
        <f t="shared" si="4"/>
        <v>0.016</v>
      </c>
      <c r="P67" s="86">
        <v>0.025</v>
      </c>
      <c r="Q67" s="84">
        <f t="shared" si="5"/>
        <v>0.884</v>
      </c>
      <c r="R67" s="86">
        <v>0</v>
      </c>
      <c r="S67" s="87">
        <f t="shared" si="2"/>
        <v>0</v>
      </c>
      <c r="T67" s="86">
        <v>1</v>
      </c>
      <c r="U67" s="87">
        <f t="shared" si="3"/>
        <v>0</v>
      </c>
    </row>
    <row r="68" spans="2:17" ht="3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21" ht="15" customHeight="1">
      <c r="B69" s="149" t="s">
        <v>104</v>
      </c>
      <c r="C69" s="146"/>
      <c r="D69" s="146"/>
      <c r="E69" s="146"/>
      <c r="F69" s="79" t="s">
        <v>41</v>
      </c>
      <c r="G69" s="80" t="s">
        <v>129</v>
      </c>
      <c r="M69" s="81">
        <f>ROUND(SUBTOTAL(9,M51:M68),0)</f>
        <v>0</v>
      </c>
      <c r="O69" s="82">
        <f>ROUND(SUBTOTAL(9,O51:O68),3)</f>
        <v>0.321</v>
      </c>
      <c r="Q69" s="82">
        <f>ROUND(SUBTOTAL(9,Q51:Q68),3)</f>
        <v>18.291</v>
      </c>
      <c r="S69" s="1">
        <f>ROUND(SUBTOTAL(9,S51:S68),2)</f>
        <v>0</v>
      </c>
      <c r="U69" s="1">
        <f>ROUND(SUBTOTAL(9,U51:U68),2)</f>
        <v>0</v>
      </c>
    </row>
    <row r="70" ht="12.75" customHeight="1"/>
    <row r="71" spans="1:17" ht="15" customHeight="1">
      <c r="A71" s="1" t="s">
        <v>79</v>
      </c>
      <c r="B71" s="144"/>
      <c r="C71" s="144"/>
      <c r="D71" s="144"/>
      <c r="E71" s="144"/>
      <c r="F71" s="69" t="s">
        <v>43</v>
      </c>
      <c r="G71" s="150" t="s">
        <v>163</v>
      </c>
      <c r="H71" s="144"/>
      <c r="I71" s="144"/>
      <c r="J71" s="144"/>
      <c r="K71" s="144"/>
      <c r="L71" s="144"/>
      <c r="M71" s="144"/>
      <c r="N71" s="66"/>
      <c r="O71" s="66"/>
      <c r="P71" s="66"/>
      <c r="Q71" s="66"/>
    </row>
    <row r="72" ht="3" customHeight="1"/>
    <row r="73" spans="1:21" ht="12.75" customHeight="1">
      <c r="A73" s="1" t="s">
        <v>99</v>
      </c>
      <c r="B73" s="1">
        <v>1</v>
      </c>
      <c r="C73" s="1">
        <v>0</v>
      </c>
      <c r="D73" s="65">
        <v>1250373</v>
      </c>
      <c r="E73" s="1" t="s">
        <v>100</v>
      </c>
      <c r="F73" s="83" t="s">
        <v>164</v>
      </c>
      <c r="G73" s="140" t="s">
        <v>165</v>
      </c>
      <c r="H73" s="141"/>
      <c r="I73" s="84">
        <v>1.208</v>
      </c>
      <c r="J73" s="1" t="s">
        <v>166</v>
      </c>
      <c r="K73" s="98"/>
      <c r="M73" s="85">
        <f aca="true" t="shared" si="6" ref="M73:M86">ROUND(I73*K73,0)</f>
        <v>0</v>
      </c>
      <c r="N73" s="86">
        <v>0.00187</v>
      </c>
      <c r="O73" s="84">
        <f>ROUND(I73*N73,3)</f>
        <v>0.002</v>
      </c>
      <c r="P73" s="86">
        <v>1.8</v>
      </c>
      <c r="Q73" s="84">
        <f aca="true" t="shared" si="7" ref="Q73:Q79">ROUND(I73*P73,3)</f>
        <v>2.174</v>
      </c>
      <c r="R73" s="86">
        <v>0</v>
      </c>
      <c r="S73" s="87">
        <f aca="true" t="shared" si="8" ref="S73:S86">ROUND(M73*R73,2)</f>
        <v>0</v>
      </c>
      <c r="T73" s="86">
        <v>1</v>
      </c>
      <c r="U73" s="87">
        <f aca="true" t="shared" si="9" ref="U73:U86">ROUND(M73*T73,2)</f>
        <v>0</v>
      </c>
    </row>
    <row r="74" spans="1:21" ht="12.75" customHeight="1">
      <c r="A74" s="1" t="s">
        <v>99</v>
      </c>
      <c r="B74" s="1">
        <v>2</v>
      </c>
      <c r="C74" s="1">
        <v>0</v>
      </c>
      <c r="D74" s="65">
        <v>1250378</v>
      </c>
      <c r="E74" s="1" t="s">
        <v>100</v>
      </c>
      <c r="F74" s="83" t="s">
        <v>167</v>
      </c>
      <c r="G74" s="140" t="s">
        <v>168</v>
      </c>
      <c r="H74" s="142"/>
      <c r="I74" s="84">
        <v>2</v>
      </c>
      <c r="J74" s="1" t="s">
        <v>103</v>
      </c>
      <c r="K74" s="98"/>
      <c r="M74" s="85">
        <f t="shared" si="6"/>
        <v>0</v>
      </c>
      <c r="N74" s="86">
        <v>0.00055</v>
      </c>
      <c r="O74" s="84">
        <f>ROUND(I74*N74,3)</f>
        <v>0.001</v>
      </c>
      <c r="P74" s="86">
        <v>0.27</v>
      </c>
      <c r="Q74" s="84">
        <f t="shared" si="7"/>
        <v>0.54</v>
      </c>
      <c r="R74" s="86">
        <v>0</v>
      </c>
      <c r="S74" s="87">
        <f t="shared" si="8"/>
        <v>0</v>
      </c>
      <c r="T74" s="86">
        <v>1</v>
      </c>
      <c r="U74" s="87">
        <f t="shared" si="9"/>
        <v>0</v>
      </c>
    </row>
    <row r="75" spans="1:21" ht="12.75" customHeight="1">
      <c r="A75" s="1" t="s">
        <v>99</v>
      </c>
      <c r="B75" s="1">
        <v>3</v>
      </c>
      <c r="C75" s="1">
        <v>0</v>
      </c>
      <c r="D75" s="65">
        <v>1250732</v>
      </c>
      <c r="E75" s="1" t="s">
        <v>100</v>
      </c>
      <c r="F75" s="83" t="s">
        <v>169</v>
      </c>
      <c r="G75" s="140" t="s">
        <v>170</v>
      </c>
      <c r="H75" s="142"/>
      <c r="I75" s="84">
        <v>181.2</v>
      </c>
      <c r="J75" s="1" t="s">
        <v>108</v>
      </c>
      <c r="K75" s="98"/>
      <c r="M75" s="85">
        <f t="shared" si="6"/>
        <v>0</v>
      </c>
      <c r="N75" s="86">
        <v>0.0005</v>
      </c>
      <c r="O75" s="84">
        <f>ROUND(I75*N75,3)</f>
        <v>0.091</v>
      </c>
      <c r="P75" s="86">
        <v>0.002</v>
      </c>
      <c r="Q75" s="84">
        <f t="shared" si="7"/>
        <v>0.362</v>
      </c>
      <c r="R75" s="86">
        <v>0</v>
      </c>
      <c r="S75" s="87">
        <f t="shared" si="8"/>
        <v>0</v>
      </c>
      <c r="T75" s="86">
        <v>1</v>
      </c>
      <c r="U75" s="87">
        <f t="shared" si="9"/>
        <v>0</v>
      </c>
    </row>
    <row r="76" spans="1:21" ht="12.75" customHeight="1">
      <c r="A76" s="1" t="s">
        <v>99</v>
      </c>
      <c r="B76" s="1">
        <v>4</v>
      </c>
      <c r="C76" s="1">
        <v>0</v>
      </c>
      <c r="D76" s="65">
        <v>1251130</v>
      </c>
      <c r="E76" s="1" t="s">
        <v>100</v>
      </c>
      <c r="F76" s="83" t="s">
        <v>171</v>
      </c>
      <c r="G76" s="140" t="s">
        <v>172</v>
      </c>
      <c r="H76" s="142"/>
      <c r="I76" s="84">
        <v>127.239</v>
      </c>
      <c r="J76" s="1" t="s">
        <v>103</v>
      </c>
      <c r="K76" s="98"/>
      <c r="M76" s="85">
        <f t="shared" si="6"/>
        <v>0</v>
      </c>
      <c r="N76" s="86"/>
      <c r="O76" s="84"/>
      <c r="P76" s="86">
        <v>0.046</v>
      </c>
      <c r="Q76" s="84">
        <f t="shared" si="7"/>
        <v>5.853</v>
      </c>
      <c r="R76" s="86">
        <v>0</v>
      </c>
      <c r="S76" s="87">
        <f t="shared" si="8"/>
        <v>0</v>
      </c>
      <c r="T76" s="86">
        <v>1</v>
      </c>
      <c r="U76" s="87">
        <f t="shared" si="9"/>
        <v>0</v>
      </c>
    </row>
    <row r="77" spans="1:21" ht="25.5" customHeight="1">
      <c r="A77" s="1" t="s">
        <v>99</v>
      </c>
      <c r="B77" s="1">
        <v>5</v>
      </c>
      <c r="C77" s="1">
        <v>0</v>
      </c>
      <c r="D77" s="65">
        <v>1251138</v>
      </c>
      <c r="E77" s="1" t="s">
        <v>100</v>
      </c>
      <c r="F77" s="83" t="s">
        <v>173</v>
      </c>
      <c r="G77" s="140" t="s">
        <v>174</v>
      </c>
      <c r="H77" s="142"/>
      <c r="I77" s="84">
        <v>77.555</v>
      </c>
      <c r="J77" s="1" t="s">
        <v>103</v>
      </c>
      <c r="K77" s="98"/>
      <c r="M77" s="85">
        <f t="shared" si="6"/>
        <v>0</v>
      </c>
      <c r="N77" s="86"/>
      <c r="O77" s="84"/>
      <c r="P77" s="86">
        <v>0.059</v>
      </c>
      <c r="Q77" s="84">
        <f t="shared" si="7"/>
        <v>4.576</v>
      </c>
      <c r="R77" s="86">
        <v>0</v>
      </c>
      <c r="S77" s="87">
        <f t="shared" si="8"/>
        <v>0</v>
      </c>
      <c r="T77" s="86">
        <v>1</v>
      </c>
      <c r="U77" s="87">
        <f t="shared" si="9"/>
        <v>0</v>
      </c>
    </row>
    <row r="78" spans="1:21" ht="12.75" customHeight="1">
      <c r="A78" s="1" t="s">
        <v>99</v>
      </c>
      <c r="B78" s="1">
        <v>6</v>
      </c>
      <c r="C78" s="1">
        <v>0</v>
      </c>
      <c r="D78" s="65">
        <v>1251189</v>
      </c>
      <c r="E78" s="1" t="s">
        <v>100</v>
      </c>
      <c r="F78" s="83" t="s">
        <v>175</v>
      </c>
      <c r="G78" s="140" t="s">
        <v>176</v>
      </c>
      <c r="H78" s="142"/>
      <c r="I78" s="84">
        <v>6.153</v>
      </c>
      <c r="J78" s="1" t="s">
        <v>103</v>
      </c>
      <c r="K78" s="98"/>
      <c r="M78" s="85">
        <f t="shared" si="6"/>
        <v>0</v>
      </c>
      <c r="N78" s="86"/>
      <c r="O78" s="84"/>
      <c r="P78" s="86">
        <v>0.068</v>
      </c>
      <c r="Q78" s="84">
        <f t="shared" si="7"/>
        <v>0.418</v>
      </c>
      <c r="R78" s="86">
        <v>0</v>
      </c>
      <c r="S78" s="87">
        <f t="shared" si="8"/>
        <v>0</v>
      </c>
      <c r="T78" s="86">
        <v>1</v>
      </c>
      <c r="U78" s="87">
        <f t="shared" si="9"/>
        <v>0</v>
      </c>
    </row>
    <row r="79" spans="1:21" ht="12.75" customHeight="1">
      <c r="A79" s="1" t="s">
        <v>99</v>
      </c>
      <c r="B79" s="1">
        <v>7</v>
      </c>
      <c r="C79" s="1">
        <v>0</v>
      </c>
      <c r="D79" s="65">
        <v>1251192</v>
      </c>
      <c r="E79" s="1" t="s">
        <v>100</v>
      </c>
      <c r="F79" s="83" t="s">
        <v>175</v>
      </c>
      <c r="G79" s="140" t="s">
        <v>177</v>
      </c>
      <c r="H79" s="142"/>
      <c r="I79" s="84">
        <v>39.312</v>
      </c>
      <c r="J79" s="1" t="s">
        <v>103</v>
      </c>
      <c r="K79" s="98"/>
      <c r="M79" s="85">
        <f t="shared" si="6"/>
        <v>0</v>
      </c>
      <c r="N79" s="86"/>
      <c r="O79" s="84"/>
      <c r="P79" s="86">
        <v>0.068</v>
      </c>
      <c r="Q79" s="84">
        <f t="shared" si="7"/>
        <v>2.673</v>
      </c>
      <c r="R79" s="86">
        <v>0</v>
      </c>
      <c r="S79" s="87">
        <f t="shared" si="8"/>
        <v>0</v>
      </c>
      <c r="T79" s="86">
        <v>1</v>
      </c>
      <c r="U79" s="87">
        <f t="shared" si="9"/>
        <v>0</v>
      </c>
    </row>
    <row r="80" spans="1:21" ht="12.75" customHeight="1">
      <c r="A80" s="1" t="s">
        <v>99</v>
      </c>
      <c r="B80" s="1">
        <v>8</v>
      </c>
      <c r="C80" s="1">
        <v>0</v>
      </c>
      <c r="D80" s="65">
        <v>1251209</v>
      </c>
      <c r="E80" s="1" t="s">
        <v>100</v>
      </c>
      <c r="F80" s="83" t="s">
        <v>178</v>
      </c>
      <c r="G80" s="140" t="s">
        <v>179</v>
      </c>
      <c r="H80" s="142"/>
      <c r="I80" s="84">
        <v>22.391</v>
      </c>
      <c r="J80" s="1" t="s">
        <v>180</v>
      </c>
      <c r="K80" s="98"/>
      <c r="M80" s="85">
        <f t="shared" si="6"/>
        <v>0</v>
      </c>
      <c r="N80" s="86"/>
      <c r="O80" s="84"/>
      <c r="P80" s="86"/>
      <c r="Q80" s="84"/>
      <c r="R80" s="86">
        <v>0</v>
      </c>
      <c r="S80" s="87">
        <f t="shared" si="8"/>
        <v>0</v>
      </c>
      <c r="T80" s="86">
        <v>1</v>
      </c>
      <c r="U80" s="87">
        <f t="shared" si="9"/>
        <v>0</v>
      </c>
    </row>
    <row r="81" spans="1:21" ht="12.75" customHeight="1">
      <c r="A81" s="1" t="s">
        <v>99</v>
      </c>
      <c r="B81" s="1">
        <v>9</v>
      </c>
      <c r="C81" s="1">
        <v>0</v>
      </c>
      <c r="D81" s="65">
        <v>1251210</v>
      </c>
      <c r="E81" s="1" t="s">
        <v>100</v>
      </c>
      <c r="F81" s="83" t="s">
        <v>181</v>
      </c>
      <c r="G81" s="140" t="s">
        <v>182</v>
      </c>
      <c r="H81" s="142"/>
      <c r="I81" s="84">
        <v>1.246</v>
      </c>
      <c r="J81" s="1" t="s">
        <v>180</v>
      </c>
      <c r="K81" s="98"/>
      <c r="M81" s="85">
        <f t="shared" si="6"/>
        <v>0</v>
      </c>
      <c r="N81" s="86"/>
      <c r="O81" s="84"/>
      <c r="P81" s="86"/>
      <c r="Q81" s="84"/>
      <c r="R81" s="86">
        <v>0</v>
      </c>
      <c r="S81" s="87">
        <f t="shared" si="8"/>
        <v>0</v>
      </c>
      <c r="T81" s="86">
        <v>1</v>
      </c>
      <c r="U81" s="87">
        <f t="shared" si="9"/>
        <v>0</v>
      </c>
    </row>
    <row r="82" spans="1:21" ht="12.75" customHeight="1">
      <c r="A82" s="1" t="s">
        <v>99</v>
      </c>
      <c r="B82" s="1">
        <v>10</v>
      </c>
      <c r="C82" s="1">
        <v>0</v>
      </c>
      <c r="D82" s="65">
        <v>1251215</v>
      </c>
      <c r="E82" s="1" t="s">
        <v>100</v>
      </c>
      <c r="F82" s="83" t="s">
        <v>183</v>
      </c>
      <c r="G82" s="140" t="s">
        <v>184</v>
      </c>
      <c r="H82" s="142"/>
      <c r="I82" s="84">
        <v>39.035</v>
      </c>
      <c r="J82" s="1" t="s">
        <v>180</v>
      </c>
      <c r="K82" s="98"/>
      <c r="M82" s="85">
        <f t="shared" si="6"/>
        <v>0</v>
      </c>
      <c r="N82" s="86"/>
      <c r="O82" s="84"/>
      <c r="P82" s="86"/>
      <c r="Q82" s="84"/>
      <c r="R82" s="86">
        <v>0</v>
      </c>
      <c r="S82" s="87">
        <f t="shared" si="8"/>
        <v>0</v>
      </c>
      <c r="T82" s="86">
        <v>1</v>
      </c>
      <c r="U82" s="87">
        <f t="shared" si="9"/>
        <v>0</v>
      </c>
    </row>
    <row r="83" spans="1:21" s="78" customFormat="1" ht="38.25" customHeight="1">
      <c r="A83" s="70" t="s">
        <v>99</v>
      </c>
      <c r="B83" s="70">
        <v>11</v>
      </c>
      <c r="C83" s="70">
        <v>0</v>
      </c>
      <c r="D83" s="71">
        <v>1251216</v>
      </c>
      <c r="E83" s="70" t="s">
        <v>100</v>
      </c>
      <c r="F83" s="72" t="s">
        <v>185</v>
      </c>
      <c r="G83" s="151" t="s">
        <v>186</v>
      </c>
      <c r="H83" s="153"/>
      <c r="I83" s="73">
        <v>312.28</v>
      </c>
      <c r="J83" s="70" t="s">
        <v>180</v>
      </c>
      <c r="K83" s="97"/>
      <c r="L83" s="70"/>
      <c r="M83" s="75">
        <f t="shared" si="6"/>
        <v>0</v>
      </c>
      <c r="N83" s="76"/>
      <c r="O83" s="73"/>
      <c r="P83" s="76"/>
      <c r="Q83" s="73"/>
      <c r="R83" s="76">
        <v>0</v>
      </c>
      <c r="S83" s="77">
        <f t="shared" si="8"/>
        <v>0</v>
      </c>
      <c r="T83" s="76">
        <v>1</v>
      </c>
      <c r="U83" s="77">
        <f t="shared" si="9"/>
        <v>0</v>
      </c>
    </row>
    <row r="84" spans="1:21" s="78" customFormat="1" ht="12.75" customHeight="1">
      <c r="A84" s="70" t="s">
        <v>99</v>
      </c>
      <c r="B84" s="70">
        <v>12</v>
      </c>
      <c r="C84" s="70">
        <v>0</v>
      </c>
      <c r="D84" s="71">
        <v>1251213</v>
      </c>
      <c r="E84" s="70" t="s">
        <v>100</v>
      </c>
      <c r="F84" s="72" t="s">
        <v>187</v>
      </c>
      <c r="G84" s="151" t="s">
        <v>188</v>
      </c>
      <c r="H84" s="153"/>
      <c r="I84" s="73">
        <v>39.287</v>
      </c>
      <c r="J84" s="70" t="s">
        <v>180</v>
      </c>
      <c r="K84" s="97"/>
      <c r="L84" s="70"/>
      <c r="M84" s="75">
        <f t="shared" si="6"/>
        <v>0</v>
      </c>
      <c r="N84" s="76"/>
      <c r="O84" s="73"/>
      <c r="P84" s="76"/>
      <c r="Q84" s="73"/>
      <c r="R84" s="76">
        <v>0</v>
      </c>
      <c r="S84" s="77">
        <f t="shared" si="8"/>
        <v>0</v>
      </c>
      <c r="T84" s="76">
        <v>1</v>
      </c>
      <c r="U84" s="77">
        <f t="shared" si="9"/>
        <v>0</v>
      </c>
    </row>
    <row r="85" spans="1:21" s="78" customFormat="1" ht="38.25" customHeight="1">
      <c r="A85" s="70" t="s">
        <v>99</v>
      </c>
      <c r="B85" s="70">
        <v>13</v>
      </c>
      <c r="C85" s="70">
        <v>0</v>
      </c>
      <c r="D85" s="71">
        <v>1251214</v>
      </c>
      <c r="E85" s="70" t="s">
        <v>100</v>
      </c>
      <c r="F85" s="72" t="s">
        <v>189</v>
      </c>
      <c r="G85" s="151" t="s">
        <v>190</v>
      </c>
      <c r="H85" s="153"/>
      <c r="I85" s="73">
        <v>471.444</v>
      </c>
      <c r="J85" s="70" t="s">
        <v>180</v>
      </c>
      <c r="K85" s="97"/>
      <c r="L85" s="70"/>
      <c r="M85" s="75">
        <f t="shared" si="6"/>
        <v>0</v>
      </c>
      <c r="N85" s="76"/>
      <c r="O85" s="73"/>
      <c r="P85" s="76"/>
      <c r="Q85" s="73"/>
      <c r="R85" s="76">
        <v>0</v>
      </c>
      <c r="S85" s="77">
        <f t="shared" si="8"/>
        <v>0</v>
      </c>
      <c r="T85" s="76">
        <v>1</v>
      </c>
      <c r="U85" s="77">
        <f t="shared" si="9"/>
        <v>0</v>
      </c>
    </row>
    <row r="86" spans="1:21" s="78" customFormat="1" ht="12.75" customHeight="1">
      <c r="A86" s="70" t="s">
        <v>99</v>
      </c>
      <c r="B86" s="70">
        <v>14</v>
      </c>
      <c r="C86" s="70">
        <v>0</v>
      </c>
      <c r="D86" s="71">
        <v>0</v>
      </c>
      <c r="E86" s="70" t="s">
        <v>100</v>
      </c>
      <c r="F86" s="72" t="s">
        <v>191</v>
      </c>
      <c r="G86" s="151" t="s">
        <v>192</v>
      </c>
      <c r="H86" s="153"/>
      <c r="I86" s="73">
        <v>39.287</v>
      </c>
      <c r="J86" s="70" t="s">
        <v>180</v>
      </c>
      <c r="K86" s="97"/>
      <c r="L86" s="70"/>
      <c r="M86" s="75">
        <f t="shared" si="6"/>
        <v>0</v>
      </c>
      <c r="N86" s="76"/>
      <c r="O86" s="73"/>
      <c r="P86" s="76"/>
      <c r="Q86" s="73"/>
      <c r="R86" s="76">
        <v>0</v>
      </c>
      <c r="S86" s="77">
        <f t="shared" si="8"/>
        <v>0</v>
      </c>
      <c r="T86" s="76">
        <v>1</v>
      </c>
      <c r="U86" s="77">
        <f t="shared" si="9"/>
        <v>0</v>
      </c>
    </row>
    <row r="87" spans="2:17" ht="3" customHeight="1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21" ht="15" customHeight="1">
      <c r="B88" s="149" t="s">
        <v>104</v>
      </c>
      <c r="C88" s="146"/>
      <c r="D88" s="146"/>
      <c r="E88" s="146"/>
      <c r="F88" s="79" t="s">
        <v>43</v>
      </c>
      <c r="G88" s="80" t="s">
        <v>163</v>
      </c>
      <c r="M88" s="81">
        <f>ROUND(SUBTOTAL(9,M72:M87),0)</f>
        <v>0</v>
      </c>
      <c r="O88" s="82">
        <f>ROUND(SUBTOTAL(9,O72:O87),3)</f>
        <v>0.094</v>
      </c>
      <c r="Q88" s="82">
        <f>ROUND(SUBTOTAL(9,Q72:Q87),3)</f>
        <v>16.596</v>
      </c>
      <c r="S88" s="1">
        <f>ROUND(SUBTOTAL(9,S72:S87),2)</f>
        <v>0</v>
      </c>
      <c r="U88" s="1">
        <f>ROUND(SUBTOTAL(9,U72:U87),2)</f>
        <v>0</v>
      </c>
    </row>
    <row r="89" ht="12.75" customHeight="1"/>
    <row r="90" spans="1:17" ht="15" customHeight="1">
      <c r="A90" s="1" t="s">
        <v>79</v>
      </c>
      <c r="B90" s="144"/>
      <c r="C90" s="144"/>
      <c r="D90" s="144"/>
      <c r="E90" s="144"/>
      <c r="F90" s="69" t="s">
        <v>45</v>
      </c>
      <c r="G90" s="150" t="s">
        <v>193</v>
      </c>
      <c r="H90" s="144"/>
      <c r="I90" s="144"/>
      <c r="J90" s="144"/>
      <c r="K90" s="144"/>
      <c r="L90" s="144"/>
      <c r="M90" s="144"/>
      <c r="N90" s="66"/>
      <c r="O90" s="66"/>
      <c r="P90" s="66"/>
      <c r="Q90" s="66"/>
    </row>
    <row r="91" ht="3" customHeight="1"/>
    <row r="92" spans="1:21" ht="12.75" customHeight="1">
      <c r="A92" s="1" t="s">
        <v>99</v>
      </c>
      <c r="B92" s="1">
        <v>1</v>
      </c>
      <c r="C92" s="1">
        <v>0</v>
      </c>
      <c r="D92" s="65">
        <v>1290637</v>
      </c>
      <c r="E92" s="1" t="s">
        <v>100</v>
      </c>
      <c r="F92" s="83" t="s">
        <v>194</v>
      </c>
      <c r="G92" s="140" t="s">
        <v>195</v>
      </c>
      <c r="H92" s="141"/>
      <c r="I92" s="84">
        <v>19.188</v>
      </c>
      <c r="J92" s="1" t="s">
        <v>180</v>
      </c>
      <c r="K92" s="98"/>
      <c r="M92" s="85">
        <f>ROUND(I92*K92,0)</f>
        <v>0</v>
      </c>
      <c r="R92" s="86">
        <v>0</v>
      </c>
      <c r="S92" s="87">
        <f>ROUND(M92*R92,2)</f>
        <v>0</v>
      </c>
      <c r="T92" s="86">
        <v>1</v>
      </c>
      <c r="U92" s="87">
        <f>ROUND(M92*T92,2)</f>
        <v>0</v>
      </c>
    </row>
    <row r="93" spans="2:17" ht="3" customHeight="1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21" ht="15" customHeight="1">
      <c r="B94" s="149" t="s">
        <v>104</v>
      </c>
      <c r="C94" s="146"/>
      <c r="D94" s="146"/>
      <c r="E94" s="146"/>
      <c r="F94" s="79" t="s">
        <v>45</v>
      </c>
      <c r="G94" s="80" t="s">
        <v>193</v>
      </c>
      <c r="M94" s="81">
        <f>ROUND(SUBTOTAL(9,M91:M93),0)</f>
        <v>0</v>
      </c>
      <c r="O94" s="82">
        <f>ROUND(SUBTOTAL(9,O91:O93),3)</f>
        <v>0</v>
      </c>
      <c r="Q94" s="82">
        <f>ROUND(SUBTOTAL(9,Q91:Q93),3)</f>
        <v>0</v>
      </c>
      <c r="S94" s="1">
        <f>ROUND(SUBTOTAL(9,S91:S93),2)</f>
        <v>0</v>
      </c>
      <c r="U94" s="1">
        <f>ROUND(SUBTOTAL(9,U91:U93),2)</f>
        <v>0</v>
      </c>
    </row>
    <row r="95" ht="12.75" customHeight="1"/>
    <row r="96" spans="1:17" ht="15" customHeight="1">
      <c r="A96" s="1" t="s">
        <v>79</v>
      </c>
      <c r="B96" s="144"/>
      <c r="C96" s="144"/>
      <c r="D96" s="144"/>
      <c r="E96" s="144"/>
      <c r="F96" s="69" t="s">
        <v>47</v>
      </c>
      <c r="G96" s="150" t="s">
        <v>196</v>
      </c>
      <c r="H96" s="144"/>
      <c r="I96" s="144"/>
      <c r="J96" s="144"/>
      <c r="K96" s="144"/>
      <c r="L96" s="144"/>
      <c r="M96" s="144"/>
      <c r="N96" s="66"/>
      <c r="O96" s="66"/>
      <c r="P96" s="66"/>
      <c r="Q96" s="66"/>
    </row>
    <row r="97" ht="3" customHeight="1"/>
    <row r="98" spans="1:21" ht="12.75" customHeight="1">
      <c r="A98" s="1" t="s">
        <v>99</v>
      </c>
      <c r="B98" s="1">
        <v>1</v>
      </c>
      <c r="C98" s="1">
        <v>0</v>
      </c>
      <c r="D98" s="65">
        <v>7343257</v>
      </c>
      <c r="E98" s="1" t="s">
        <v>100</v>
      </c>
      <c r="F98" s="83" t="s">
        <v>197</v>
      </c>
      <c r="G98" s="140" t="s">
        <v>198</v>
      </c>
      <c r="H98" s="141"/>
      <c r="I98" s="84">
        <v>181.2</v>
      </c>
      <c r="J98" s="1" t="s">
        <v>108</v>
      </c>
      <c r="K98" s="98"/>
      <c r="M98" s="85">
        <f aca="true" t="shared" si="10" ref="M98:M111">ROUND(I98*K98,0)</f>
        <v>0</v>
      </c>
      <c r="P98" s="86">
        <v>0.00135</v>
      </c>
      <c r="Q98" s="84">
        <f>ROUND(I98*P98,3)</f>
        <v>0.245</v>
      </c>
      <c r="R98" s="86">
        <v>0</v>
      </c>
      <c r="S98" s="87">
        <f aca="true" t="shared" si="11" ref="S98:S111">ROUND(M98*R98,2)</f>
        <v>0</v>
      </c>
      <c r="T98" s="86">
        <v>1</v>
      </c>
      <c r="U98" s="87">
        <f aca="true" t="shared" si="12" ref="U98:U111">ROUND(M98*T98,2)</f>
        <v>0</v>
      </c>
    </row>
    <row r="99" spans="1:21" ht="12.75" customHeight="1">
      <c r="A99" s="1" t="s">
        <v>99</v>
      </c>
      <c r="B99" s="1">
        <v>2</v>
      </c>
      <c r="C99" s="1">
        <v>0</v>
      </c>
      <c r="D99" s="65">
        <v>7343258</v>
      </c>
      <c r="E99" s="1" t="s">
        <v>100</v>
      </c>
      <c r="F99" s="83" t="s">
        <v>199</v>
      </c>
      <c r="G99" s="140" t="s">
        <v>200</v>
      </c>
      <c r="H99" s="142"/>
      <c r="I99" s="84">
        <v>2.38</v>
      </c>
      <c r="J99" s="1" t="s">
        <v>108</v>
      </c>
      <c r="K99" s="98"/>
      <c r="M99" s="85">
        <f t="shared" si="10"/>
        <v>0</v>
      </c>
      <c r="P99" s="86">
        <v>0.00287</v>
      </c>
      <c r="Q99" s="84">
        <f>ROUND(I99*P99,3)</f>
        <v>0.007</v>
      </c>
      <c r="R99" s="86">
        <v>0</v>
      </c>
      <c r="S99" s="87">
        <f t="shared" si="11"/>
        <v>0</v>
      </c>
      <c r="T99" s="86">
        <v>1</v>
      </c>
      <c r="U99" s="87">
        <f t="shared" si="12"/>
        <v>0</v>
      </c>
    </row>
    <row r="100" spans="1:21" s="78" customFormat="1" ht="25.5" customHeight="1">
      <c r="A100" s="70" t="s">
        <v>99</v>
      </c>
      <c r="B100" s="70">
        <v>3</v>
      </c>
      <c r="C100" s="70">
        <v>0</v>
      </c>
      <c r="D100" s="71">
        <v>0</v>
      </c>
      <c r="E100" s="70" t="s">
        <v>100</v>
      </c>
      <c r="F100" s="72" t="s">
        <v>116</v>
      </c>
      <c r="G100" s="151" t="s">
        <v>201</v>
      </c>
      <c r="H100" s="153"/>
      <c r="I100" s="73">
        <v>1</v>
      </c>
      <c r="J100" s="70" t="s">
        <v>126</v>
      </c>
      <c r="K100" s="97"/>
      <c r="L100" s="70"/>
      <c r="M100" s="75">
        <f t="shared" si="10"/>
        <v>0</v>
      </c>
      <c r="N100" s="70"/>
      <c r="O100" s="70"/>
      <c r="P100" s="76"/>
      <c r="Q100" s="73"/>
      <c r="R100" s="76">
        <v>0</v>
      </c>
      <c r="S100" s="77">
        <f t="shared" si="11"/>
        <v>0</v>
      </c>
      <c r="T100" s="76">
        <v>1</v>
      </c>
      <c r="U100" s="77">
        <f t="shared" si="12"/>
        <v>0</v>
      </c>
    </row>
    <row r="101" spans="1:21" s="78" customFormat="1" ht="51" customHeight="1">
      <c r="A101" s="70" t="s">
        <v>202</v>
      </c>
      <c r="B101" s="70">
        <v>4</v>
      </c>
      <c r="C101" s="70">
        <v>0</v>
      </c>
      <c r="D101" s="71" t="s">
        <v>191</v>
      </c>
      <c r="E101" s="70" t="s">
        <v>100</v>
      </c>
      <c r="F101" s="72" t="s">
        <v>203</v>
      </c>
      <c r="G101" s="151" t="s">
        <v>204</v>
      </c>
      <c r="H101" s="153"/>
      <c r="I101" s="73">
        <v>8</v>
      </c>
      <c r="J101" s="70" t="s">
        <v>144</v>
      </c>
      <c r="K101" s="97"/>
      <c r="L101" s="70"/>
      <c r="M101" s="75">
        <f t="shared" si="10"/>
        <v>0</v>
      </c>
      <c r="N101" s="70"/>
      <c r="O101" s="70"/>
      <c r="P101" s="76"/>
      <c r="Q101" s="73"/>
      <c r="R101" s="76">
        <v>0</v>
      </c>
      <c r="S101" s="77">
        <f t="shared" si="11"/>
        <v>0</v>
      </c>
      <c r="T101" s="76">
        <v>1</v>
      </c>
      <c r="U101" s="77">
        <f t="shared" si="12"/>
        <v>0</v>
      </c>
    </row>
    <row r="102" spans="1:21" s="78" customFormat="1" ht="51" customHeight="1">
      <c r="A102" s="70" t="s">
        <v>202</v>
      </c>
      <c r="B102" s="70">
        <v>5</v>
      </c>
      <c r="C102" s="70">
        <v>0</v>
      </c>
      <c r="D102" s="71" t="s">
        <v>191</v>
      </c>
      <c r="E102" s="70" t="s">
        <v>100</v>
      </c>
      <c r="F102" s="72" t="s">
        <v>205</v>
      </c>
      <c r="G102" s="151" t="s">
        <v>206</v>
      </c>
      <c r="H102" s="153"/>
      <c r="I102" s="73">
        <v>15</v>
      </c>
      <c r="J102" s="70" t="s">
        <v>144</v>
      </c>
      <c r="K102" s="97"/>
      <c r="L102" s="70"/>
      <c r="M102" s="75">
        <f t="shared" si="10"/>
        <v>0</v>
      </c>
      <c r="N102" s="70"/>
      <c r="O102" s="70"/>
      <c r="P102" s="76"/>
      <c r="Q102" s="73"/>
      <c r="R102" s="76">
        <v>0</v>
      </c>
      <c r="S102" s="77">
        <f t="shared" si="11"/>
        <v>0</v>
      </c>
      <c r="T102" s="76">
        <v>1</v>
      </c>
      <c r="U102" s="77">
        <f t="shared" si="12"/>
        <v>0</v>
      </c>
    </row>
    <row r="103" spans="1:21" s="78" customFormat="1" ht="51" customHeight="1">
      <c r="A103" s="70" t="s">
        <v>202</v>
      </c>
      <c r="B103" s="70">
        <v>6</v>
      </c>
      <c r="C103" s="70">
        <v>0</v>
      </c>
      <c r="D103" s="71" t="s">
        <v>191</v>
      </c>
      <c r="E103" s="70" t="s">
        <v>100</v>
      </c>
      <c r="F103" s="72" t="s">
        <v>207</v>
      </c>
      <c r="G103" s="151" t="s">
        <v>208</v>
      </c>
      <c r="H103" s="153"/>
      <c r="I103" s="73">
        <v>5</v>
      </c>
      <c r="J103" s="70" t="s">
        <v>144</v>
      </c>
      <c r="K103" s="97"/>
      <c r="L103" s="70"/>
      <c r="M103" s="75">
        <f t="shared" si="10"/>
        <v>0</v>
      </c>
      <c r="N103" s="70"/>
      <c r="O103" s="70"/>
      <c r="P103" s="76"/>
      <c r="Q103" s="73"/>
      <c r="R103" s="76">
        <v>0</v>
      </c>
      <c r="S103" s="77">
        <f t="shared" si="11"/>
        <v>0</v>
      </c>
      <c r="T103" s="76">
        <v>1</v>
      </c>
      <c r="U103" s="77">
        <f t="shared" si="12"/>
        <v>0</v>
      </c>
    </row>
    <row r="104" spans="1:21" s="78" customFormat="1" ht="51" customHeight="1">
      <c r="A104" s="70" t="s">
        <v>202</v>
      </c>
      <c r="B104" s="70">
        <v>7</v>
      </c>
      <c r="C104" s="70">
        <v>0</v>
      </c>
      <c r="D104" s="71" t="s">
        <v>191</v>
      </c>
      <c r="E104" s="70" t="s">
        <v>100</v>
      </c>
      <c r="F104" s="72" t="s">
        <v>209</v>
      </c>
      <c r="G104" s="151" t="s">
        <v>210</v>
      </c>
      <c r="H104" s="153"/>
      <c r="I104" s="73">
        <v>5</v>
      </c>
      <c r="J104" s="70" t="s">
        <v>144</v>
      </c>
      <c r="K104" s="97"/>
      <c r="L104" s="70"/>
      <c r="M104" s="75">
        <f t="shared" si="10"/>
        <v>0</v>
      </c>
      <c r="N104" s="70"/>
      <c r="O104" s="70"/>
      <c r="P104" s="76"/>
      <c r="Q104" s="73"/>
      <c r="R104" s="76">
        <v>0</v>
      </c>
      <c r="S104" s="77">
        <f t="shared" si="11"/>
        <v>0</v>
      </c>
      <c r="T104" s="76">
        <v>1</v>
      </c>
      <c r="U104" s="77">
        <f t="shared" si="12"/>
        <v>0</v>
      </c>
    </row>
    <row r="105" spans="1:21" s="78" customFormat="1" ht="51" customHeight="1">
      <c r="A105" s="70" t="s">
        <v>202</v>
      </c>
      <c r="B105" s="70">
        <v>8</v>
      </c>
      <c r="C105" s="70">
        <v>0</v>
      </c>
      <c r="D105" s="71" t="s">
        <v>191</v>
      </c>
      <c r="E105" s="70" t="s">
        <v>100</v>
      </c>
      <c r="F105" s="72" t="s">
        <v>211</v>
      </c>
      <c r="G105" s="151" t="s">
        <v>212</v>
      </c>
      <c r="H105" s="153"/>
      <c r="I105" s="73">
        <v>1</v>
      </c>
      <c r="J105" s="70" t="s">
        <v>144</v>
      </c>
      <c r="K105" s="97"/>
      <c r="L105" s="70"/>
      <c r="M105" s="75">
        <f t="shared" si="10"/>
        <v>0</v>
      </c>
      <c r="N105" s="70"/>
      <c r="O105" s="70"/>
      <c r="P105" s="76"/>
      <c r="Q105" s="73"/>
      <c r="R105" s="76">
        <v>0</v>
      </c>
      <c r="S105" s="77">
        <f t="shared" si="11"/>
        <v>0</v>
      </c>
      <c r="T105" s="76">
        <v>1</v>
      </c>
      <c r="U105" s="77">
        <f t="shared" si="12"/>
        <v>0</v>
      </c>
    </row>
    <row r="106" spans="1:21" s="78" customFormat="1" ht="51" customHeight="1">
      <c r="A106" s="70" t="s">
        <v>202</v>
      </c>
      <c r="B106" s="70">
        <v>9</v>
      </c>
      <c r="C106" s="70">
        <v>0</v>
      </c>
      <c r="D106" s="71" t="s">
        <v>191</v>
      </c>
      <c r="E106" s="70" t="s">
        <v>100</v>
      </c>
      <c r="F106" s="72" t="s">
        <v>213</v>
      </c>
      <c r="G106" s="151" t="s">
        <v>214</v>
      </c>
      <c r="H106" s="153"/>
      <c r="I106" s="73">
        <v>8</v>
      </c>
      <c r="J106" s="70" t="s">
        <v>144</v>
      </c>
      <c r="K106" s="97"/>
      <c r="L106" s="70"/>
      <c r="M106" s="75">
        <f t="shared" si="10"/>
        <v>0</v>
      </c>
      <c r="N106" s="70"/>
      <c r="O106" s="70"/>
      <c r="P106" s="76"/>
      <c r="Q106" s="73"/>
      <c r="R106" s="76">
        <v>0</v>
      </c>
      <c r="S106" s="77">
        <f t="shared" si="11"/>
        <v>0</v>
      </c>
      <c r="T106" s="76">
        <v>1</v>
      </c>
      <c r="U106" s="77">
        <f t="shared" si="12"/>
        <v>0</v>
      </c>
    </row>
    <row r="107" spans="1:21" s="78" customFormat="1" ht="51" customHeight="1">
      <c r="A107" s="70" t="s">
        <v>202</v>
      </c>
      <c r="B107" s="70">
        <v>10</v>
      </c>
      <c r="C107" s="70">
        <v>0</v>
      </c>
      <c r="D107" s="71" t="s">
        <v>191</v>
      </c>
      <c r="E107" s="70" t="s">
        <v>100</v>
      </c>
      <c r="F107" s="72" t="s">
        <v>215</v>
      </c>
      <c r="G107" s="151" t="s">
        <v>216</v>
      </c>
      <c r="H107" s="153"/>
      <c r="I107" s="73">
        <v>2</v>
      </c>
      <c r="J107" s="70" t="s">
        <v>144</v>
      </c>
      <c r="K107" s="97"/>
      <c r="L107" s="70"/>
      <c r="M107" s="75">
        <f t="shared" si="10"/>
        <v>0</v>
      </c>
      <c r="N107" s="70"/>
      <c r="O107" s="70"/>
      <c r="P107" s="76"/>
      <c r="Q107" s="73"/>
      <c r="R107" s="76">
        <v>0</v>
      </c>
      <c r="S107" s="77">
        <f t="shared" si="11"/>
        <v>0</v>
      </c>
      <c r="T107" s="76">
        <v>1</v>
      </c>
      <c r="U107" s="77">
        <f t="shared" si="12"/>
        <v>0</v>
      </c>
    </row>
    <row r="108" spans="1:21" s="78" customFormat="1" ht="51" customHeight="1">
      <c r="A108" s="70" t="s">
        <v>202</v>
      </c>
      <c r="B108" s="70">
        <v>11</v>
      </c>
      <c r="C108" s="70">
        <v>0</v>
      </c>
      <c r="D108" s="71" t="s">
        <v>191</v>
      </c>
      <c r="E108" s="70" t="s">
        <v>100</v>
      </c>
      <c r="F108" s="72" t="s">
        <v>217</v>
      </c>
      <c r="G108" s="151" t="s">
        <v>218</v>
      </c>
      <c r="H108" s="153"/>
      <c r="I108" s="73">
        <v>1</v>
      </c>
      <c r="J108" s="70" t="s">
        <v>144</v>
      </c>
      <c r="K108" s="97"/>
      <c r="L108" s="70"/>
      <c r="M108" s="75">
        <f t="shared" si="10"/>
        <v>0</v>
      </c>
      <c r="N108" s="70"/>
      <c r="O108" s="70"/>
      <c r="P108" s="76"/>
      <c r="Q108" s="73"/>
      <c r="R108" s="76">
        <v>0</v>
      </c>
      <c r="S108" s="77">
        <f t="shared" si="11"/>
        <v>0</v>
      </c>
      <c r="T108" s="76">
        <v>1</v>
      </c>
      <c r="U108" s="77">
        <f t="shared" si="12"/>
        <v>0</v>
      </c>
    </row>
    <row r="109" spans="1:21" s="78" customFormat="1" ht="51" customHeight="1">
      <c r="A109" s="70" t="s">
        <v>202</v>
      </c>
      <c r="B109" s="70">
        <v>12</v>
      </c>
      <c r="C109" s="70">
        <v>0</v>
      </c>
      <c r="D109" s="71" t="s">
        <v>191</v>
      </c>
      <c r="E109" s="70" t="s">
        <v>100</v>
      </c>
      <c r="F109" s="72" t="s">
        <v>219</v>
      </c>
      <c r="G109" s="151" t="s">
        <v>220</v>
      </c>
      <c r="H109" s="153"/>
      <c r="I109" s="73">
        <v>2</v>
      </c>
      <c r="J109" s="70" t="s">
        <v>144</v>
      </c>
      <c r="K109" s="97"/>
      <c r="L109" s="70"/>
      <c r="M109" s="75">
        <f t="shared" si="10"/>
        <v>0</v>
      </c>
      <c r="N109" s="70"/>
      <c r="O109" s="70"/>
      <c r="P109" s="76"/>
      <c r="Q109" s="73"/>
      <c r="R109" s="76">
        <v>0</v>
      </c>
      <c r="S109" s="77">
        <f t="shared" si="11"/>
        <v>0</v>
      </c>
      <c r="T109" s="76">
        <v>1</v>
      </c>
      <c r="U109" s="77">
        <f t="shared" si="12"/>
        <v>0</v>
      </c>
    </row>
    <row r="110" spans="1:21" s="78" customFormat="1" ht="51" customHeight="1">
      <c r="A110" s="70" t="s">
        <v>202</v>
      </c>
      <c r="B110" s="70">
        <v>13</v>
      </c>
      <c r="C110" s="70">
        <v>0</v>
      </c>
      <c r="D110" s="71" t="s">
        <v>191</v>
      </c>
      <c r="E110" s="70" t="s">
        <v>100</v>
      </c>
      <c r="F110" s="72" t="s">
        <v>221</v>
      </c>
      <c r="G110" s="151" t="s">
        <v>222</v>
      </c>
      <c r="H110" s="153"/>
      <c r="I110" s="73">
        <v>1</v>
      </c>
      <c r="J110" s="70" t="s">
        <v>144</v>
      </c>
      <c r="K110" s="97"/>
      <c r="L110" s="70"/>
      <c r="M110" s="75">
        <f t="shared" si="10"/>
        <v>0</v>
      </c>
      <c r="N110" s="70"/>
      <c r="O110" s="70"/>
      <c r="P110" s="76"/>
      <c r="Q110" s="73"/>
      <c r="R110" s="76">
        <v>0</v>
      </c>
      <c r="S110" s="77">
        <f t="shared" si="11"/>
        <v>0</v>
      </c>
      <c r="T110" s="76">
        <v>1</v>
      </c>
      <c r="U110" s="77">
        <f t="shared" si="12"/>
        <v>0</v>
      </c>
    </row>
    <row r="111" spans="1:21" s="78" customFormat="1" ht="38.25" customHeight="1">
      <c r="A111" s="70" t="s">
        <v>202</v>
      </c>
      <c r="B111" s="70">
        <v>14</v>
      </c>
      <c r="C111" s="70">
        <v>0</v>
      </c>
      <c r="D111" s="71" t="s">
        <v>191</v>
      </c>
      <c r="E111" s="70" t="s">
        <v>100</v>
      </c>
      <c r="F111" s="72" t="s">
        <v>223</v>
      </c>
      <c r="G111" s="151" t="s">
        <v>224</v>
      </c>
      <c r="H111" s="153"/>
      <c r="I111" s="73">
        <v>600</v>
      </c>
      <c r="J111" s="70" t="s">
        <v>144</v>
      </c>
      <c r="K111" s="97"/>
      <c r="L111" s="70"/>
      <c r="M111" s="75">
        <f t="shared" si="10"/>
        <v>0</v>
      </c>
      <c r="N111" s="70"/>
      <c r="O111" s="70"/>
      <c r="P111" s="76"/>
      <c r="Q111" s="73"/>
      <c r="R111" s="76">
        <v>0</v>
      </c>
      <c r="S111" s="77">
        <f t="shared" si="11"/>
        <v>0</v>
      </c>
      <c r="T111" s="76">
        <v>1</v>
      </c>
      <c r="U111" s="77">
        <f t="shared" si="12"/>
        <v>0</v>
      </c>
    </row>
    <row r="112" spans="2:17" ht="3" customHeight="1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21" ht="15" customHeight="1">
      <c r="B113" s="149" t="s">
        <v>104</v>
      </c>
      <c r="C113" s="146"/>
      <c r="D113" s="146"/>
      <c r="E113" s="146"/>
      <c r="F113" s="79" t="s">
        <v>47</v>
      </c>
      <c r="G113" s="80" t="s">
        <v>196</v>
      </c>
      <c r="M113" s="81">
        <f>ROUND(SUBTOTAL(9,M97:M112),0)</f>
        <v>0</v>
      </c>
      <c r="O113" s="82">
        <f>ROUND(SUBTOTAL(9,O97:O112),3)</f>
        <v>0</v>
      </c>
      <c r="Q113" s="82">
        <f>ROUND(SUBTOTAL(9,Q97:Q112),3)</f>
        <v>0.252</v>
      </c>
      <c r="S113" s="1">
        <f>ROUND(SUBTOTAL(9,S97:S112),2)</f>
        <v>0</v>
      </c>
      <c r="U113" s="1">
        <f>ROUND(SUBTOTAL(9,U97:U112),2)</f>
        <v>0</v>
      </c>
    </row>
    <row r="114" ht="12.75" customHeight="1"/>
    <row r="115" spans="1:17" ht="15" customHeight="1">
      <c r="A115" s="1" t="s">
        <v>79</v>
      </c>
      <c r="B115" s="144"/>
      <c r="C115" s="144"/>
      <c r="D115" s="144"/>
      <c r="E115" s="144"/>
      <c r="F115" s="69" t="s">
        <v>49</v>
      </c>
      <c r="G115" s="150" t="s">
        <v>225</v>
      </c>
      <c r="H115" s="144"/>
      <c r="I115" s="144"/>
      <c r="J115" s="144"/>
      <c r="K115" s="144"/>
      <c r="L115" s="144"/>
      <c r="M115" s="144"/>
      <c r="N115" s="66"/>
      <c r="O115" s="66"/>
      <c r="P115" s="66"/>
      <c r="Q115" s="66"/>
    </row>
    <row r="116" ht="3" customHeight="1"/>
    <row r="117" spans="1:21" ht="12.75" customHeight="1">
      <c r="A117" s="1" t="s">
        <v>99</v>
      </c>
      <c r="B117" s="1">
        <v>1</v>
      </c>
      <c r="C117" s="1">
        <v>0</v>
      </c>
      <c r="D117" s="65">
        <v>0</v>
      </c>
      <c r="E117" s="1" t="s">
        <v>100</v>
      </c>
      <c r="F117" s="83" t="s">
        <v>191</v>
      </c>
      <c r="G117" s="140" t="s">
        <v>226</v>
      </c>
      <c r="H117" s="141"/>
      <c r="I117" s="84">
        <v>10.8</v>
      </c>
      <c r="J117" s="1" t="s">
        <v>227</v>
      </c>
      <c r="K117" s="98"/>
      <c r="M117" s="85">
        <f>ROUND(I117*K117,0)</f>
        <v>0</v>
      </c>
      <c r="R117" s="86">
        <v>0</v>
      </c>
      <c r="S117" s="87">
        <f>ROUND(M117*R117,2)</f>
        <v>0</v>
      </c>
      <c r="T117" s="86">
        <v>1</v>
      </c>
      <c r="U117" s="87">
        <f>ROUND(M117*T117,2)</f>
        <v>0</v>
      </c>
    </row>
    <row r="118" spans="2:17" ht="3" customHeight="1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21" ht="15" customHeight="1">
      <c r="B119" s="149" t="s">
        <v>104</v>
      </c>
      <c r="C119" s="146"/>
      <c r="D119" s="146"/>
      <c r="E119" s="146"/>
      <c r="F119" s="79" t="s">
        <v>49</v>
      </c>
      <c r="G119" s="80" t="s">
        <v>225</v>
      </c>
      <c r="M119" s="81">
        <f>ROUND(SUBTOTAL(9,M116:M118),0)</f>
        <v>0</v>
      </c>
      <c r="O119" s="82">
        <f>ROUND(SUBTOTAL(9,O116:O118),3)</f>
        <v>0</v>
      </c>
      <c r="Q119" s="82">
        <f>ROUND(SUBTOTAL(9,Q116:Q118),3)</f>
        <v>0</v>
      </c>
      <c r="S119" s="1">
        <f>ROUND(SUBTOTAL(9,S116:S118),2)</f>
        <v>0</v>
      </c>
      <c r="U119" s="1">
        <f>ROUND(SUBTOTAL(9,U116:U118),2)</f>
        <v>0</v>
      </c>
    </row>
    <row r="120" ht="12.75" customHeight="1"/>
    <row r="121" spans="1:17" ht="15" customHeight="1">
      <c r="A121" s="1" t="s">
        <v>79</v>
      </c>
      <c r="B121" s="144"/>
      <c r="C121" s="144"/>
      <c r="D121" s="144"/>
      <c r="E121" s="144"/>
      <c r="F121" s="69" t="s">
        <v>51</v>
      </c>
      <c r="G121" s="150" t="s">
        <v>228</v>
      </c>
      <c r="H121" s="144"/>
      <c r="I121" s="144"/>
      <c r="J121" s="144"/>
      <c r="K121" s="144"/>
      <c r="L121" s="144"/>
      <c r="M121" s="144"/>
      <c r="N121" s="66"/>
      <c r="O121" s="66"/>
      <c r="P121" s="66"/>
      <c r="Q121" s="66"/>
    </row>
    <row r="122" ht="3" customHeight="1"/>
    <row r="123" spans="1:21" ht="12.75" customHeight="1">
      <c r="A123" s="1" t="s">
        <v>99</v>
      </c>
      <c r="B123" s="1">
        <v>1</v>
      </c>
      <c r="C123" s="1">
        <v>0</v>
      </c>
      <c r="D123" s="65">
        <v>7401420</v>
      </c>
      <c r="E123" s="1" t="s">
        <v>100</v>
      </c>
      <c r="F123" s="83" t="s">
        <v>229</v>
      </c>
      <c r="G123" s="140" t="s">
        <v>230</v>
      </c>
      <c r="H123" s="141"/>
      <c r="I123" s="84">
        <v>210</v>
      </c>
      <c r="J123" s="1" t="s">
        <v>144</v>
      </c>
      <c r="K123" s="98"/>
      <c r="M123" s="85">
        <f>ROUND(I123*K123,0)</f>
        <v>0</v>
      </c>
      <c r="P123" s="86">
        <v>0.0125</v>
      </c>
      <c r="Q123" s="84">
        <f>ROUND(I123*P123,3)</f>
        <v>2.625</v>
      </c>
      <c r="R123" s="86">
        <v>0</v>
      </c>
      <c r="S123" s="87">
        <f>ROUND(M123*R123,2)</f>
        <v>0</v>
      </c>
      <c r="T123" s="86">
        <v>1</v>
      </c>
      <c r="U123" s="87">
        <f>ROUND(M123*T123,2)</f>
        <v>0</v>
      </c>
    </row>
    <row r="124" spans="1:21" ht="12.75" customHeight="1">
      <c r="A124" s="1" t="s">
        <v>99</v>
      </c>
      <c r="B124" s="1">
        <v>2</v>
      </c>
      <c r="C124" s="1">
        <v>0</v>
      </c>
      <c r="D124" s="65">
        <v>7401421</v>
      </c>
      <c r="E124" s="1" t="s">
        <v>100</v>
      </c>
      <c r="F124" s="83" t="s">
        <v>231</v>
      </c>
      <c r="G124" s="140" t="s">
        <v>232</v>
      </c>
      <c r="H124" s="142"/>
      <c r="I124" s="84">
        <v>5</v>
      </c>
      <c r="J124" s="1" t="s">
        <v>144</v>
      </c>
      <c r="K124" s="98"/>
      <c r="M124" s="85">
        <f>ROUND(I124*K124,0)</f>
        <v>0</v>
      </c>
      <c r="P124" s="86">
        <v>0.017</v>
      </c>
      <c r="Q124" s="84">
        <f>ROUND(I124*P124,3)</f>
        <v>0.085</v>
      </c>
      <c r="R124" s="86">
        <v>0</v>
      </c>
      <c r="S124" s="87">
        <f>ROUND(M124*R124,2)</f>
        <v>0</v>
      </c>
      <c r="T124" s="86">
        <v>1</v>
      </c>
      <c r="U124" s="87">
        <f>ROUND(M124*T124,2)</f>
        <v>0</v>
      </c>
    </row>
    <row r="125" spans="1:21" ht="12.75" customHeight="1">
      <c r="A125" s="1" t="s">
        <v>99</v>
      </c>
      <c r="B125" s="1">
        <v>3</v>
      </c>
      <c r="C125" s="1">
        <v>0</v>
      </c>
      <c r="D125" s="65">
        <v>7401423</v>
      </c>
      <c r="E125" s="1" t="s">
        <v>100</v>
      </c>
      <c r="F125" s="83" t="s">
        <v>233</v>
      </c>
      <c r="G125" s="140" t="s">
        <v>234</v>
      </c>
      <c r="H125" s="142"/>
      <c r="I125" s="84">
        <v>2</v>
      </c>
      <c r="J125" s="1" t="s">
        <v>144</v>
      </c>
      <c r="K125" s="98"/>
      <c r="M125" s="85">
        <f>ROUND(I125*K125,0)</f>
        <v>0</v>
      </c>
      <c r="P125" s="86">
        <v>0.028</v>
      </c>
      <c r="Q125" s="84">
        <f>ROUND(I125*P125,3)</f>
        <v>0.056</v>
      </c>
      <c r="R125" s="86">
        <v>0</v>
      </c>
      <c r="S125" s="87">
        <f>ROUND(M125*R125,2)</f>
        <v>0</v>
      </c>
      <c r="T125" s="86">
        <v>1</v>
      </c>
      <c r="U125" s="87">
        <f>ROUND(M125*T125,2)</f>
        <v>0</v>
      </c>
    </row>
    <row r="126" spans="2:17" ht="3" customHeight="1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21" ht="15" customHeight="1">
      <c r="B127" s="149" t="s">
        <v>104</v>
      </c>
      <c r="C127" s="146"/>
      <c r="D127" s="146"/>
      <c r="E127" s="146"/>
      <c r="F127" s="79" t="s">
        <v>51</v>
      </c>
      <c r="G127" s="80" t="s">
        <v>228</v>
      </c>
      <c r="M127" s="81">
        <f>ROUND(SUBTOTAL(9,M122:M126),0)</f>
        <v>0</v>
      </c>
      <c r="O127" s="82">
        <f>ROUND(SUBTOTAL(9,O122:O126),3)</f>
        <v>0</v>
      </c>
      <c r="Q127" s="82">
        <f>ROUND(SUBTOTAL(9,Q122:Q126),3)</f>
        <v>2.766</v>
      </c>
      <c r="S127" s="1">
        <f>ROUND(SUBTOTAL(9,S122:S126),2)</f>
        <v>0</v>
      </c>
      <c r="U127" s="1">
        <f>ROUND(SUBTOTAL(9,U122:U126),2)</f>
        <v>0</v>
      </c>
    </row>
    <row r="128" ht="12.75" customHeight="1"/>
    <row r="129" spans="1:17" ht="15" customHeight="1">
      <c r="A129" s="1" t="s">
        <v>79</v>
      </c>
      <c r="B129" s="144"/>
      <c r="C129" s="144"/>
      <c r="D129" s="144"/>
      <c r="E129" s="144"/>
      <c r="F129" s="69" t="s">
        <v>53</v>
      </c>
      <c r="G129" s="150" t="s">
        <v>235</v>
      </c>
      <c r="H129" s="144"/>
      <c r="I129" s="144"/>
      <c r="J129" s="144"/>
      <c r="K129" s="144"/>
      <c r="L129" s="144"/>
      <c r="M129" s="144"/>
      <c r="N129" s="66"/>
      <c r="O129" s="66"/>
      <c r="P129" s="66"/>
      <c r="Q129" s="66"/>
    </row>
    <row r="130" ht="3" customHeight="1"/>
    <row r="131" spans="1:21" ht="25.5" customHeight="1">
      <c r="A131" s="1" t="s">
        <v>99</v>
      </c>
      <c r="B131" s="1">
        <v>1</v>
      </c>
      <c r="C131" s="1">
        <v>0</v>
      </c>
      <c r="D131" s="65">
        <v>7431032</v>
      </c>
      <c r="E131" s="1" t="s">
        <v>100</v>
      </c>
      <c r="F131" s="83" t="s">
        <v>236</v>
      </c>
      <c r="G131" s="140" t="s">
        <v>237</v>
      </c>
      <c r="H131" s="141"/>
      <c r="I131" s="84">
        <v>550</v>
      </c>
      <c r="J131" s="1" t="s">
        <v>238</v>
      </c>
      <c r="K131" s="98"/>
      <c r="M131" s="85">
        <f>ROUND(I131*K131,0)</f>
        <v>0</v>
      </c>
      <c r="N131" s="86">
        <v>5E-05</v>
      </c>
      <c r="O131" s="84">
        <f>ROUND(I131*N131,3)</f>
        <v>0.028</v>
      </c>
      <c r="P131" s="86">
        <v>0.001</v>
      </c>
      <c r="Q131" s="84">
        <f>ROUND(I131*P131,3)</f>
        <v>0.55</v>
      </c>
      <c r="R131" s="86">
        <v>0</v>
      </c>
      <c r="S131" s="87">
        <f>ROUND(M131*R131,2)</f>
        <v>0</v>
      </c>
      <c r="T131" s="86">
        <v>1</v>
      </c>
      <c r="U131" s="87">
        <f>ROUND(M131*T131,2)</f>
        <v>0</v>
      </c>
    </row>
    <row r="132" spans="1:21" s="78" customFormat="1" ht="76.5" customHeight="1">
      <c r="A132" s="70" t="s">
        <v>99</v>
      </c>
      <c r="B132" s="70">
        <v>2</v>
      </c>
      <c r="C132" s="70">
        <v>0</v>
      </c>
      <c r="D132" s="71">
        <v>0</v>
      </c>
      <c r="E132" s="70" t="s">
        <v>100</v>
      </c>
      <c r="F132" s="72" t="s">
        <v>101</v>
      </c>
      <c r="G132" s="151" t="s">
        <v>239</v>
      </c>
      <c r="H132" s="153"/>
      <c r="I132" s="73">
        <v>1</v>
      </c>
      <c r="J132" s="70" t="s">
        <v>144</v>
      </c>
      <c r="K132" s="97"/>
      <c r="L132" s="70"/>
      <c r="M132" s="75">
        <f>ROUND(I132*K132,0)</f>
        <v>0</v>
      </c>
      <c r="N132" s="76"/>
      <c r="O132" s="73"/>
      <c r="P132" s="76"/>
      <c r="Q132" s="73"/>
      <c r="R132" s="76">
        <v>0</v>
      </c>
      <c r="S132" s="77">
        <f>ROUND(M132*R132,2)</f>
        <v>0</v>
      </c>
      <c r="T132" s="76">
        <v>1</v>
      </c>
      <c r="U132" s="77">
        <f>ROUND(M132*T132,2)</f>
        <v>0</v>
      </c>
    </row>
    <row r="133" spans="1:21" s="78" customFormat="1" ht="89.25" customHeight="1">
      <c r="A133" s="70" t="s">
        <v>240</v>
      </c>
      <c r="B133" s="70"/>
      <c r="C133" s="70"/>
      <c r="D133" s="71"/>
      <c r="E133" s="70"/>
      <c r="F133" s="72" t="s">
        <v>241</v>
      </c>
      <c r="G133" s="151" t="s">
        <v>242</v>
      </c>
      <c r="H133" s="154"/>
      <c r="I133" s="154"/>
      <c r="J133" s="154"/>
      <c r="K133" s="74"/>
      <c r="L133" s="70"/>
      <c r="M133" s="75"/>
      <c r="N133" s="76"/>
      <c r="O133" s="73"/>
      <c r="P133" s="76"/>
      <c r="Q133" s="73"/>
      <c r="R133" s="76"/>
      <c r="S133" s="77"/>
      <c r="T133" s="76"/>
      <c r="U133" s="77"/>
    </row>
    <row r="134" spans="1:21" s="78" customFormat="1" ht="76.5" customHeight="1">
      <c r="A134" s="70" t="s">
        <v>240</v>
      </c>
      <c r="B134" s="70"/>
      <c r="C134" s="70"/>
      <c r="D134" s="71"/>
      <c r="E134" s="70"/>
      <c r="F134" s="72" t="s">
        <v>243</v>
      </c>
      <c r="G134" s="151" t="s">
        <v>244</v>
      </c>
      <c r="H134" s="154"/>
      <c r="I134" s="154"/>
      <c r="J134" s="154"/>
      <c r="K134" s="74"/>
      <c r="L134" s="70"/>
      <c r="M134" s="75"/>
      <c r="N134" s="76"/>
      <c r="O134" s="73"/>
      <c r="P134" s="76"/>
      <c r="Q134" s="73"/>
      <c r="R134" s="76"/>
      <c r="S134" s="77"/>
      <c r="T134" s="76"/>
      <c r="U134" s="77"/>
    </row>
    <row r="135" spans="1:21" s="78" customFormat="1" ht="51" customHeight="1">
      <c r="A135" s="70" t="s">
        <v>240</v>
      </c>
      <c r="B135" s="70"/>
      <c r="C135" s="70"/>
      <c r="D135" s="71"/>
      <c r="E135" s="70"/>
      <c r="F135" s="72" t="s">
        <v>245</v>
      </c>
      <c r="G135" s="151" t="s">
        <v>246</v>
      </c>
      <c r="H135" s="154"/>
      <c r="I135" s="154"/>
      <c r="J135" s="154"/>
      <c r="K135" s="74"/>
      <c r="L135" s="70"/>
      <c r="M135" s="75"/>
      <c r="N135" s="76"/>
      <c r="O135" s="73"/>
      <c r="P135" s="76"/>
      <c r="Q135" s="73"/>
      <c r="R135" s="76"/>
      <c r="S135" s="77"/>
      <c r="T135" s="76"/>
      <c r="U135" s="77"/>
    </row>
    <row r="136" spans="1:21" s="78" customFormat="1" ht="63.75" customHeight="1">
      <c r="A136" s="70" t="s">
        <v>240</v>
      </c>
      <c r="B136" s="70"/>
      <c r="C136" s="70"/>
      <c r="D136" s="71"/>
      <c r="E136" s="70"/>
      <c r="F136" s="72" t="s">
        <v>247</v>
      </c>
      <c r="G136" s="151" t="s">
        <v>248</v>
      </c>
      <c r="H136" s="154"/>
      <c r="I136" s="154"/>
      <c r="J136" s="154"/>
      <c r="K136" s="74"/>
      <c r="L136" s="70"/>
      <c r="M136" s="75"/>
      <c r="N136" s="76"/>
      <c r="O136" s="73"/>
      <c r="P136" s="76"/>
      <c r="Q136" s="73"/>
      <c r="R136" s="76"/>
      <c r="S136" s="77"/>
      <c r="T136" s="76"/>
      <c r="U136" s="77"/>
    </row>
    <row r="137" spans="1:21" s="78" customFormat="1" ht="114.75" customHeight="1">
      <c r="A137" s="70" t="s">
        <v>99</v>
      </c>
      <c r="B137" s="70">
        <v>3</v>
      </c>
      <c r="C137" s="70">
        <v>0</v>
      </c>
      <c r="D137" s="71">
        <v>0</v>
      </c>
      <c r="E137" s="70" t="s">
        <v>100</v>
      </c>
      <c r="F137" s="72" t="s">
        <v>249</v>
      </c>
      <c r="G137" s="151" t="s">
        <v>250</v>
      </c>
      <c r="H137" s="153"/>
      <c r="I137" s="88">
        <v>1</v>
      </c>
      <c r="J137" s="78" t="s">
        <v>144</v>
      </c>
      <c r="K137" s="97"/>
      <c r="L137" s="70"/>
      <c r="M137" s="75">
        <f>ROUND(I137*K137,0)</f>
        <v>0</v>
      </c>
      <c r="N137" s="76"/>
      <c r="O137" s="73"/>
      <c r="P137" s="76"/>
      <c r="Q137" s="73"/>
      <c r="R137" s="76">
        <v>0</v>
      </c>
      <c r="S137" s="77">
        <f>ROUND(M137*R137,2)</f>
        <v>0</v>
      </c>
      <c r="T137" s="76">
        <v>1</v>
      </c>
      <c r="U137" s="77">
        <f>ROUND(M137*T137,2)</f>
        <v>0</v>
      </c>
    </row>
    <row r="138" spans="2:17" ht="3" customHeight="1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21" ht="15" customHeight="1">
      <c r="B139" s="149" t="s">
        <v>104</v>
      </c>
      <c r="C139" s="146"/>
      <c r="D139" s="146"/>
      <c r="E139" s="146"/>
      <c r="F139" s="79" t="s">
        <v>53</v>
      </c>
      <c r="G139" s="80" t="s">
        <v>235</v>
      </c>
      <c r="M139" s="81">
        <f>ROUND(SUBTOTAL(9,M130:M138),0)</f>
        <v>0</v>
      </c>
      <c r="O139" s="82">
        <f>ROUND(SUBTOTAL(9,O130:O138),3)</f>
        <v>0.028</v>
      </c>
      <c r="Q139" s="82">
        <f>ROUND(SUBTOTAL(9,Q130:Q138),3)</f>
        <v>0.55</v>
      </c>
      <c r="S139" s="1">
        <f>ROUND(SUBTOTAL(9,S130:S138),2)</f>
        <v>0</v>
      </c>
      <c r="U139" s="1">
        <f>ROUND(SUBTOTAL(9,U130:U138),2)</f>
        <v>0</v>
      </c>
    </row>
    <row r="140" ht="12.75" customHeight="1"/>
    <row r="141" spans="1:17" ht="15" customHeight="1">
      <c r="A141" s="1" t="s">
        <v>79</v>
      </c>
      <c r="B141" s="144"/>
      <c r="C141" s="144"/>
      <c r="D141" s="144"/>
      <c r="E141" s="144"/>
      <c r="F141" s="69" t="s">
        <v>55</v>
      </c>
      <c r="G141" s="150" t="s">
        <v>251</v>
      </c>
      <c r="H141" s="144"/>
      <c r="I141" s="144"/>
      <c r="J141" s="144"/>
      <c r="K141" s="144"/>
      <c r="L141" s="144"/>
      <c r="M141" s="144"/>
      <c r="N141" s="66"/>
      <c r="O141" s="66"/>
      <c r="P141" s="66"/>
      <c r="Q141" s="66"/>
    </row>
    <row r="142" ht="3" customHeight="1"/>
    <row r="143" spans="1:21" ht="12.75" customHeight="1">
      <c r="A143" s="1" t="s">
        <v>99</v>
      </c>
      <c r="B143" s="1">
        <v>1</v>
      </c>
      <c r="C143" s="1">
        <v>0</v>
      </c>
      <c r="D143" s="65">
        <v>0</v>
      </c>
      <c r="E143" s="1" t="s">
        <v>100</v>
      </c>
      <c r="F143" s="83" t="s">
        <v>191</v>
      </c>
      <c r="G143" s="140" t="s">
        <v>252</v>
      </c>
      <c r="H143" s="141"/>
      <c r="I143" s="84">
        <v>1</v>
      </c>
      <c r="J143" s="1" t="s">
        <v>126</v>
      </c>
      <c r="K143" s="98"/>
      <c r="M143" s="85">
        <f>ROUND(I143*K143,0)</f>
        <v>0</v>
      </c>
      <c r="R143" s="86">
        <v>0</v>
      </c>
      <c r="S143" s="87">
        <f>ROUND(M143*R143,2)</f>
        <v>0</v>
      </c>
      <c r="T143" s="86">
        <v>1</v>
      </c>
      <c r="U143" s="87">
        <f>ROUND(M143*T143,2)</f>
        <v>0</v>
      </c>
    </row>
    <row r="144" spans="1:21" s="78" customFormat="1" ht="25.5" customHeight="1">
      <c r="A144" s="70" t="s">
        <v>202</v>
      </c>
      <c r="B144" s="70">
        <v>2</v>
      </c>
      <c r="C144" s="70">
        <v>0</v>
      </c>
      <c r="D144" s="71" t="s">
        <v>191</v>
      </c>
      <c r="E144" s="70" t="s">
        <v>100</v>
      </c>
      <c r="F144" s="72" t="s">
        <v>253</v>
      </c>
      <c r="G144" s="151" t="s">
        <v>254</v>
      </c>
      <c r="H144" s="153"/>
      <c r="I144" s="73">
        <v>1</v>
      </c>
      <c r="J144" s="70" t="s">
        <v>126</v>
      </c>
      <c r="K144" s="97"/>
      <c r="L144" s="70"/>
      <c r="M144" s="75">
        <f>ROUND(I144*K144,0)</f>
        <v>0</v>
      </c>
      <c r="N144" s="70"/>
      <c r="O144" s="70"/>
      <c r="P144" s="70"/>
      <c r="Q144" s="70"/>
      <c r="R144" s="76">
        <v>0</v>
      </c>
      <c r="S144" s="77">
        <f>ROUND(M144*R144,2)</f>
        <v>0</v>
      </c>
      <c r="T144" s="76">
        <v>1</v>
      </c>
      <c r="U144" s="77">
        <f>ROUND(M144*T144,2)</f>
        <v>0</v>
      </c>
    </row>
    <row r="145" spans="1:21" s="78" customFormat="1" ht="63.75" customHeight="1">
      <c r="A145" s="70" t="s">
        <v>202</v>
      </c>
      <c r="B145" s="70">
        <v>3</v>
      </c>
      <c r="C145" s="70">
        <v>0</v>
      </c>
      <c r="D145" s="71" t="s">
        <v>191</v>
      </c>
      <c r="E145" s="70" t="s">
        <v>100</v>
      </c>
      <c r="F145" s="72" t="s">
        <v>255</v>
      </c>
      <c r="G145" s="151" t="s">
        <v>256</v>
      </c>
      <c r="H145" s="153"/>
      <c r="I145" s="73">
        <v>8</v>
      </c>
      <c r="J145" s="70" t="s">
        <v>144</v>
      </c>
      <c r="K145" s="97"/>
      <c r="L145" s="70"/>
      <c r="M145" s="75">
        <f>ROUND(I145*K145,0)</f>
        <v>0</v>
      </c>
      <c r="N145" s="70"/>
      <c r="O145" s="70"/>
      <c r="P145" s="70"/>
      <c r="Q145" s="70"/>
      <c r="R145" s="76">
        <v>0</v>
      </c>
      <c r="S145" s="77">
        <f>ROUND(M145*R145,2)</f>
        <v>0</v>
      </c>
      <c r="T145" s="76">
        <v>1</v>
      </c>
      <c r="U145" s="77">
        <f>ROUND(M145*T145,2)</f>
        <v>0</v>
      </c>
    </row>
    <row r="146" spans="1:21" s="78" customFormat="1" ht="89.25" customHeight="1">
      <c r="A146" s="70" t="s">
        <v>240</v>
      </c>
      <c r="B146" s="70"/>
      <c r="C146" s="70"/>
      <c r="D146" s="71"/>
      <c r="E146" s="70"/>
      <c r="F146" s="72" t="s">
        <v>241</v>
      </c>
      <c r="G146" s="151" t="s">
        <v>257</v>
      </c>
      <c r="H146" s="154"/>
      <c r="I146" s="154"/>
      <c r="J146" s="154"/>
      <c r="K146" s="74"/>
      <c r="L146" s="70"/>
      <c r="M146" s="75"/>
      <c r="N146" s="70"/>
      <c r="O146" s="70"/>
      <c r="P146" s="70"/>
      <c r="Q146" s="70"/>
      <c r="R146" s="76"/>
      <c r="S146" s="77"/>
      <c r="T146" s="76"/>
      <c r="U146" s="77"/>
    </row>
    <row r="147" spans="1:21" s="78" customFormat="1" ht="51" customHeight="1">
      <c r="A147" s="70" t="s">
        <v>202</v>
      </c>
      <c r="B147" s="70">
        <v>4</v>
      </c>
      <c r="C147" s="70">
        <v>0</v>
      </c>
      <c r="D147" s="71" t="s">
        <v>191</v>
      </c>
      <c r="E147" s="70" t="s">
        <v>100</v>
      </c>
      <c r="F147" s="72" t="s">
        <v>258</v>
      </c>
      <c r="G147" s="151" t="s">
        <v>259</v>
      </c>
      <c r="H147" s="153"/>
      <c r="I147" s="88">
        <v>15</v>
      </c>
      <c r="J147" s="78" t="s">
        <v>144</v>
      </c>
      <c r="K147" s="97"/>
      <c r="L147" s="70"/>
      <c r="M147" s="75">
        <f>ROUND(I147*K147,0)</f>
        <v>0</v>
      </c>
      <c r="N147" s="70"/>
      <c r="O147" s="70"/>
      <c r="P147" s="70"/>
      <c r="Q147" s="70"/>
      <c r="R147" s="76">
        <v>0</v>
      </c>
      <c r="S147" s="77">
        <f>ROUND(M147*R147,2)</f>
        <v>0</v>
      </c>
      <c r="T147" s="76">
        <v>1</v>
      </c>
      <c r="U147" s="77">
        <f>ROUND(M147*T147,2)</f>
        <v>0</v>
      </c>
    </row>
    <row r="148" spans="1:21" s="78" customFormat="1" ht="76.5" customHeight="1">
      <c r="A148" s="70" t="s">
        <v>240</v>
      </c>
      <c r="B148" s="70"/>
      <c r="C148" s="70"/>
      <c r="D148" s="71"/>
      <c r="E148" s="70"/>
      <c r="F148" s="72" t="s">
        <v>243</v>
      </c>
      <c r="G148" s="151" t="s">
        <v>260</v>
      </c>
      <c r="H148" s="154"/>
      <c r="I148" s="154"/>
      <c r="J148" s="154"/>
      <c r="K148" s="74"/>
      <c r="L148" s="70"/>
      <c r="M148" s="75"/>
      <c r="N148" s="70"/>
      <c r="O148" s="70"/>
      <c r="P148" s="70"/>
      <c r="Q148" s="70"/>
      <c r="R148" s="76"/>
      <c r="S148" s="77"/>
      <c r="T148" s="76"/>
      <c r="U148" s="77"/>
    </row>
    <row r="149" spans="1:21" s="78" customFormat="1" ht="63.75" customHeight="1">
      <c r="A149" s="70" t="s">
        <v>202</v>
      </c>
      <c r="B149" s="70">
        <v>5</v>
      </c>
      <c r="C149" s="70">
        <v>0</v>
      </c>
      <c r="D149" s="71" t="s">
        <v>191</v>
      </c>
      <c r="E149" s="70" t="s">
        <v>100</v>
      </c>
      <c r="F149" s="72" t="s">
        <v>261</v>
      </c>
      <c r="G149" s="151" t="s">
        <v>262</v>
      </c>
      <c r="H149" s="153"/>
      <c r="I149" s="88">
        <v>5</v>
      </c>
      <c r="J149" s="78" t="s">
        <v>144</v>
      </c>
      <c r="K149" s="97"/>
      <c r="L149" s="70"/>
      <c r="M149" s="75">
        <f>ROUND(I149*K149,0)</f>
        <v>0</v>
      </c>
      <c r="N149" s="70"/>
      <c r="O149" s="70"/>
      <c r="P149" s="70"/>
      <c r="Q149" s="70"/>
      <c r="R149" s="76">
        <v>0</v>
      </c>
      <c r="S149" s="77">
        <f>ROUND(M149*R149,2)</f>
        <v>0</v>
      </c>
      <c r="T149" s="76">
        <v>1</v>
      </c>
      <c r="U149" s="77">
        <f>ROUND(M149*T149,2)</f>
        <v>0</v>
      </c>
    </row>
    <row r="150" spans="1:21" s="78" customFormat="1" ht="51" customHeight="1">
      <c r="A150" s="70" t="s">
        <v>240</v>
      </c>
      <c r="B150" s="70"/>
      <c r="C150" s="70"/>
      <c r="D150" s="71"/>
      <c r="E150" s="70"/>
      <c r="F150" s="72" t="s">
        <v>245</v>
      </c>
      <c r="G150" s="151" t="s">
        <v>263</v>
      </c>
      <c r="H150" s="154"/>
      <c r="I150" s="154"/>
      <c r="J150" s="154"/>
      <c r="K150" s="74"/>
      <c r="L150" s="70"/>
      <c r="M150" s="75"/>
      <c r="N150" s="70"/>
      <c r="O150" s="70"/>
      <c r="P150" s="70"/>
      <c r="Q150" s="70"/>
      <c r="R150" s="76"/>
      <c r="S150" s="77"/>
      <c r="T150" s="76"/>
      <c r="U150" s="77"/>
    </row>
    <row r="151" spans="1:21" s="78" customFormat="1" ht="89.25" customHeight="1">
      <c r="A151" s="70" t="s">
        <v>202</v>
      </c>
      <c r="B151" s="70">
        <v>6</v>
      </c>
      <c r="C151" s="70">
        <v>0</v>
      </c>
      <c r="D151" s="71" t="s">
        <v>191</v>
      </c>
      <c r="E151" s="70" t="s">
        <v>100</v>
      </c>
      <c r="F151" s="72" t="s">
        <v>264</v>
      </c>
      <c r="G151" s="151" t="s">
        <v>265</v>
      </c>
      <c r="H151" s="153"/>
      <c r="I151" s="88">
        <v>5</v>
      </c>
      <c r="J151" s="78" t="s">
        <v>144</v>
      </c>
      <c r="K151" s="97"/>
      <c r="L151" s="70"/>
      <c r="M151" s="75">
        <f>ROUND(I151*K151,0)</f>
        <v>0</v>
      </c>
      <c r="N151" s="70"/>
      <c r="O151" s="70"/>
      <c r="P151" s="70"/>
      <c r="Q151" s="70"/>
      <c r="R151" s="76">
        <v>0</v>
      </c>
      <c r="S151" s="77">
        <f>ROUND(M151*R151,2)</f>
        <v>0</v>
      </c>
      <c r="T151" s="76">
        <v>1</v>
      </c>
      <c r="U151" s="77">
        <f>ROUND(M151*T151,2)</f>
        <v>0</v>
      </c>
    </row>
    <row r="152" spans="1:21" s="78" customFormat="1" ht="12.75" customHeight="1">
      <c r="A152" s="70" t="s">
        <v>240</v>
      </c>
      <c r="B152" s="70"/>
      <c r="C152" s="70"/>
      <c r="D152" s="71"/>
      <c r="E152" s="70"/>
      <c r="F152" s="72" t="s">
        <v>266</v>
      </c>
      <c r="G152" s="151" t="s">
        <v>267</v>
      </c>
      <c r="H152" s="154"/>
      <c r="I152" s="154"/>
      <c r="J152" s="154"/>
      <c r="K152" s="74"/>
      <c r="L152" s="70"/>
      <c r="M152" s="75"/>
      <c r="N152" s="70"/>
      <c r="O152" s="70"/>
      <c r="P152" s="70"/>
      <c r="Q152" s="70"/>
      <c r="R152" s="76"/>
      <c r="S152" s="77"/>
      <c r="T152" s="76"/>
      <c r="U152" s="77"/>
    </row>
    <row r="153" spans="1:21" s="78" customFormat="1" ht="89.25" customHeight="1">
      <c r="A153" s="70" t="s">
        <v>202</v>
      </c>
      <c r="B153" s="70">
        <v>7</v>
      </c>
      <c r="C153" s="70">
        <v>0</v>
      </c>
      <c r="D153" s="71" t="s">
        <v>191</v>
      </c>
      <c r="E153" s="70" t="s">
        <v>100</v>
      </c>
      <c r="F153" s="72" t="s">
        <v>268</v>
      </c>
      <c r="G153" s="151" t="s">
        <v>269</v>
      </c>
      <c r="H153" s="153"/>
      <c r="I153" s="88">
        <v>1</v>
      </c>
      <c r="J153" s="78" t="s">
        <v>144</v>
      </c>
      <c r="K153" s="97"/>
      <c r="L153" s="70"/>
      <c r="M153" s="75">
        <f aca="true" t="shared" si="13" ref="M153:M159">ROUND(I153*K153,0)</f>
        <v>0</v>
      </c>
      <c r="N153" s="70"/>
      <c r="O153" s="70"/>
      <c r="P153" s="70"/>
      <c r="Q153" s="70"/>
      <c r="R153" s="76">
        <v>0</v>
      </c>
      <c r="S153" s="77">
        <f aca="true" t="shared" si="14" ref="S153:S159">ROUND(M153*R153,2)</f>
        <v>0</v>
      </c>
      <c r="T153" s="76">
        <v>1</v>
      </c>
      <c r="U153" s="77">
        <f aca="true" t="shared" si="15" ref="U153:U159">ROUND(M153*T153,2)</f>
        <v>0</v>
      </c>
    </row>
    <row r="154" spans="1:21" s="78" customFormat="1" ht="89.25" customHeight="1">
      <c r="A154" s="70" t="s">
        <v>202</v>
      </c>
      <c r="B154" s="70">
        <v>8</v>
      </c>
      <c r="C154" s="70">
        <v>0</v>
      </c>
      <c r="D154" s="71" t="s">
        <v>191</v>
      </c>
      <c r="E154" s="70" t="s">
        <v>100</v>
      </c>
      <c r="F154" s="72" t="s">
        <v>270</v>
      </c>
      <c r="G154" s="151" t="s">
        <v>271</v>
      </c>
      <c r="H154" s="153"/>
      <c r="I154" s="88">
        <v>8</v>
      </c>
      <c r="J154" s="78" t="s">
        <v>144</v>
      </c>
      <c r="K154" s="97"/>
      <c r="L154" s="70"/>
      <c r="M154" s="75">
        <f t="shared" si="13"/>
        <v>0</v>
      </c>
      <c r="N154" s="70"/>
      <c r="O154" s="70"/>
      <c r="P154" s="70"/>
      <c r="Q154" s="70"/>
      <c r="R154" s="76">
        <v>0</v>
      </c>
      <c r="S154" s="77">
        <f t="shared" si="14"/>
        <v>0</v>
      </c>
      <c r="T154" s="76">
        <v>1</v>
      </c>
      <c r="U154" s="77">
        <f t="shared" si="15"/>
        <v>0</v>
      </c>
    </row>
    <row r="155" spans="1:21" s="78" customFormat="1" ht="76.5" customHeight="1">
      <c r="A155" s="70" t="s">
        <v>202</v>
      </c>
      <c r="B155" s="70">
        <v>9</v>
      </c>
      <c r="C155" s="70">
        <v>0</v>
      </c>
      <c r="D155" s="71" t="s">
        <v>191</v>
      </c>
      <c r="E155" s="70" t="s">
        <v>100</v>
      </c>
      <c r="F155" s="72" t="s">
        <v>272</v>
      </c>
      <c r="G155" s="151" t="s">
        <v>273</v>
      </c>
      <c r="H155" s="153"/>
      <c r="I155" s="88">
        <v>2</v>
      </c>
      <c r="J155" s="78" t="s">
        <v>144</v>
      </c>
      <c r="K155" s="97"/>
      <c r="L155" s="70"/>
      <c r="M155" s="75">
        <f t="shared" si="13"/>
        <v>0</v>
      </c>
      <c r="N155" s="70"/>
      <c r="O155" s="70"/>
      <c r="P155" s="70"/>
      <c r="Q155" s="70"/>
      <c r="R155" s="76">
        <v>0</v>
      </c>
      <c r="S155" s="77">
        <f t="shared" si="14"/>
        <v>0</v>
      </c>
      <c r="T155" s="76">
        <v>1</v>
      </c>
      <c r="U155" s="77">
        <f t="shared" si="15"/>
        <v>0</v>
      </c>
    </row>
    <row r="156" spans="1:21" s="78" customFormat="1" ht="76.5" customHeight="1">
      <c r="A156" s="70" t="s">
        <v>202</v>
      </c>
      <c r="B156" s="70">
        <v>10</v>
      </c>
      <c r="C156" s="70">
        <v>0</v>
      </c>
      <c r="D156" s="71" t="s">
        <v>191</v>
      </c>
      <c r="E156" s="70" t="s">
        <v>100</v>
      </c>
      <c r="F156" s="72" t="s">
        <v>274</v>
      </c>
      <c r="G156" s="151" t="s">
        <v>275</v>
      </c>
      <c r="H156" s="153"/>
      <c r="I156" s="88">
        <v>1</v>
      </c>
      <c r="J156" s="78" t="s">
        <v>144</v>
      </c>
      <c r="K156" s="97"/>
      <c r="L156" s="70"/>
      <c r="M156" s="75">
        <f t="shared" si="13"/>
        <v>0</v>
      </c>
      <c r="N156" s="70"/>
      <c r="O156" s="70"/>
      <c r="P156" s="70"/>
      <c r="Q156" s="70"/>
      <c r="R156" s="76">
        <v>0</v>
      </c>
      <c r="S156" s="77">
        <f t="shared" si="14"/>
        <v>0</v>
      </c>
      <c r="T156" s="76">
        <v>1</v>
      </c>
      <c r="U156" s="77">
        <f t="shared" si="15"/>
        <v>0</v>
      </c>
    </row>
    <row r="157" spans="1:21" s="78" customFormat="1" ht="114.75" customHeight="1">
      <c r="A157" s="70" t="s">
        <v>202</v>
      </c>
      <c r="B157" s="70">
        <v>11</v>
      </c>
      <c r="C157" s="70">
        <v>0</v>
      </c>
      <c r="D157" s="71" t="s">
        <v>191</v>
      </c>
      <c r="E157" s="70" t="s">
        <v>100</v>
      </c>
      <c r="F157" s="72" t="s">
        <v>276</v>
      </c>
      <c r="G157" s="151" t="s">
        <v>277</v>
      </c>
      <c r="H157" s="153"/>
      <c r="I157" s="88">
        <v>2</v>
      </c>
      <c r="J157" s="78" t="s">
        <v>144</v>
      </c>
      <c r="K157" s="97"/>
      <c r="L157" s="70"/>
      <c r="M157" s="75">
        <f t="shared" si="13"/>
        <v>0</v>
      </c>
      <c r="N157" s="70"/>
      <c r="O157" s="70"/>
      <c r="P157" s="70"/>
      <c r="Q157" s="70"/>
      <c r="R157" s="76">
        <v>0</v>
      </c>
      <c r="S157" s="77">
        <f t="shared" si="14"/>
        <v>0</v>
      </c>
      <c r="T157" s="76">
        <v>1</v>
      </c>
      <c r="U157" s="77">
        <f t="shared" si="15"/>
        <v>0</v>
      </c>
    </row>
    <row r="158" spans="1:21" s="78" customFormat="1" ht="89.25" customHeight="1">
      <c r="A158" s="70" t="s">
        <v>202</v>
      </c>
      <c r="B158" s="70">
        <v>12</v>
      </c>
      <c r="C158" s="70">
        <v>0</v>
      </c>
      <c r="D158" s="71" t="s">
        <v>191</v>
      </c>
      <c r="E158" s="70" t="s">
        <v>100</v>
      </c>
      <c r="F158" s="72" t="s">
        <v>278</v>
      </c>
      <c r="G158" s="151" t="s">
        <v>279</v>
      </c>
      <c r="H158" s="153"/>
      <c r="I158" s="88">
        <v>1</v>
      </c>
      <c r="J158" s="78" t="s">
        <v>144</v>
      </c>
      <c r="K158" s="97"/>
      <c r="L158" s="70"/>
      <c r="M158" s="75">
        <f t="shared" si="13"/>
        <v>0</v>
      </c>
      <c r="N158" s="70"/>
      <c r="O158" s="70"/>
      <c r="P158" s="70"/>
      <c r="Q158" s="70"/>
      <c r="R158" s="76">
        <v>0</v>
      </c>
      <c r="S158" s="77">
        <f t="shared" si="14"/>
        <v>0</v>
      </c>
      <c r="T158" s="76">
        <v>1</v>
      </c>
      <c r="U158" s="77">
        <f t="shared" si="15"/>
        <v>0</v>
      </c>
    </row>
    <row r="159" spans="1:21" s="78" customFormat="1" ht="76.5" customHeight="1">
      <c r="A159" s="70" t="s">
        <v>202</v>
      </c>
      <c r="B159" s="70">
        <v>13</v>
      </c>
      <c r="C159" s="70">
        <v>0</v>
      </c>
      <c r="D159" s="71" t="s">
        <v>191</v>
      </c>
      <c r="E159" s="70" t="s">
        <v>100</v>
      </c>
      <c r="F159" s="72" t="s">
        <v>280</v>
      </c>
      <c r="G159" s="151" t="s">
        <v>281</v>
      </c>
      <c r="H159" s="153"/>
      <c r="I159" s="88">
        <v>1</v>
      </c>
      <c r="J159" s="78" t="s">
        <v>144</v>
      </c>
      <c r="K159" s="97"/>
      <c r="L159" s="70"/>
      <c r="M159" s="75">
        <f t="shared" si="13"/>
        <v>0</v>
      </c>
      <c r="N159" s="70"/>
      <c r="O159" s="70"/>
      <c r="P159" s="70"/>
      <c r="Q159" s="70"/>
      <c r="R159" s="76">
        <v>0</v>
      </c>
      <c r="S159" s="77">
        <f t="shared" si="14"/>
        <v>0</v>
      </c>
      <c r="T159" s="76">
        <v>1</v>
      </c>
      <c r="U159" s="77">
        <f t="shared" si="15"/>
        <v>0</v>
      </c>
    </row>
    <row r="160" spans="1:21" s="78" customFormat="1" ht="76.5" customHeight="1">
      <c r="A160" s="70" t="s">
        <v>240</v>
      </c>
      <c r="B160" s="70"/>
      <c r="C160" s="70"/>
      <c r="D160" s="71"/>
      <c r="E160" s="70"/>
      <c r="F160" s="72" t="s">
        <v>243</v>
      </c>
      <c r="G160" s="151" t="s">
        <v>282</v>
      </c>
      <c r="H160" s="154"/>
      <c r="I160" s="154"/>
      <c r="J160" s="154"/>
      <c r="K160" s="74"/>
      <c r="L160" s="70"/>
      <c r="M160" s="75"/>
      <c r="N160" s="70"/>
      <c r="O160" s="70"/>
      <c r="P160" s="70"/>
      <c r="Q160" s="70"/>
      <c r="R160" s="76"/>
      <c r="S160" s="77"/>
      <c r="T160" s="76"/>
      <c r="U160" s="77"/>
    </row>
    <row r="161" spans="1:21" s="78" customFormat="1" ht="38.25" customHeight="1">
      <c r="A161" s="70" t="s">
        <v>240</v>
      </c>
      <c r="B161" s="70"/>
      <c r="C161" s="70"/>
      <c r="D161" s="71"/>
      <c r="E161" s="70"/>
      <c r="F161" s="72" t="s">
        <v>283</v>
      </c>
      <c r="G161" s="151" t="s">
        <v>284</v>
      </c>
      <c r="H161" s="154"/>
      <c r="I161" s="154"/>
      <c r="J161" s="154"/>
      <c r="K161" s="74"/>
      <c r="L161" s="70"/>
      <c r="M161" s="75"/>
      <c r="N161" s="70"/>
      <c r="O161" s="70"/>
      <c r="P161" s="70"/>
      <c r="Q161" s="70"/>
      <c r="R161" s="76"/>
      <c r="S161" s="77"/>
      <c r="T161" s="76"/>
      <c r="U161" s="77"/>
    </row>
    <row r="162" spans="1:21" s="78" customFormat="1" ht="25.5" customHeight="1">
      <c r="A162" s="70" t="s">
        <v>202</v>
      </c>
      <c r="B162" s="70">
        <v>14</v>
      </c>
      <c r="C162" s="70">
        <v>0</v>
      </c>
      <c r="D162" s="71" t="s">
        <v>191</v>
      </c>
      <c r="E162" s="70" t="s">
        <v>100</v>
      </c>
      <c r="F162" s="72" t="s">
        <v>285</v>
      </c>
      <c r="G162" s="151" t="s">
        <v>286</v>
      </c>
      <c r="H162" s="153"/>
      <c r="I162" s="88">
        <v>1</v>
      </c>
      <c r="J162" s="78" t="s">
        <v>144</v>
      </c>
      <c r="K162" s="97"/>
      <c r="L162" s="70"/>
      <c r="M162" s="75">
        <f>ROUND(I162*K162,0)</f>
        <v>0</v>
      </c>
      <c r="N162" s="70"/>
      <c r="O162" s="70"/>
      <c r="P162" s="70"/>
      <c r="Q162" s="70"/>
      <c r="R162" s="76">
        <v>0</v>
      </c>
      <c r="S162" s="77">
        <f>ROUND(M162*R162,2)</f>
        <v>0</v>
      </c>
      <c r="T162" s="76">
        <v>1</v>
      </c>
      <c r="U162" s="77">
        <f>ROUND(M162*T162,2)</f>
        <v>0</v>
      </c>
    </row>
    <row r="163" spans="1:21" s="78" customFormat="1" ht="114.75" customHeight="1">
      <c r="A163" s="70" t="s">
        <v>202</v>
      </c>
      <c r="B163" s="70">
        <v>15</v>
      </c>
      <c r="C163" s="70">
        <v>0</v>
      </c>
      <c r="D163" s="71" t="s">
        <v>191</v>
      </c>
      <c r="E163" s="70" t="s">
        <v>100</v>
      </c>
      <c r="F163" s="72" t="s">
        <v>287</v>
      </c>
      <c r="G163" s="151" t="s">
        <v>288</v>
      </c>
      <c r="H163" s="153"/>
      <c r="I163" s="88">
        <v>1</v>
      </c>
      <c r="J163" s="78" t="s">
        <v>144</v>
      </c>
      <c r="K163" s="97"/>
      <c r="L163" s="70"/>
      <c r="M163" s="75">
        <f>ROUND(I163*K163,0)</f>
        <v>0</v>
      </c>
      <c r="N163" s="70"/>
      <c r="O163" s="70"/>
      <c r="P163" s="70"/>
      <c r="Q163" s="70"/>
      <c r="R163" s="76">
        <v>0</v>
      </c>
      <c r="S163" s="77">
        <f>ROUND(M163*R163,2)</f>
        <v>0</v>
      </c>
      <c r="T163" s="76">
        <v>1</v>
      </c>
      <c r="U163" s="77">
        <f>ROUND(M163*T163,2)</f>
        <v>0</v>
      </c>
    </row>
    <row r="164" spans="1:21" s="78" customFormat="1" ht="102" customHeight="1">
      <c r="A164" s="70" t="s">
        <v>202</v>
      </c>
      <c r="B164" s="70">
        <v>16</v>
      </c>
      <c r="C164" s="70">
        <v>0</v>
      </c>
      <c r="D164" s="71" t="s">
        <v>191</v>
      </c>
      <c r="E164" s="70" t="s">
        <v>100</v>
      </c>
      <c r="F164" s="72" t="s">
        <v>289</v>
      </c>
      <c r="G164" s="151" t="s">
        <v>290</v>
      </c>
      <c r="H164" s="153"/>
      <c r="I164" s="88">
        <v>1</v>
      </c>
      <c r="J164" s="78" t="s">
        <v>144</v>
      </c>
      <c r="K164" s="97"/>
      <c r="L164" s="70"/>
      <c r="M164" s="75">
        <f>ROUND(I164*K164,0)</f>
        <v>0</v>
      </c>
      <c r="N164" s="70"/>
      <c r="O164" s="70"/>
      <c r="P164" s="70"/>
      <c r="Q164" s="70"/>
      <c r="R164" s="76">
        <v>0</v>
      </c>
      <c r="S164" s="77">
        <f>ROUND(M164*R164,2)</f>
        <v>0</v>
      </c>
      <c r="T164" s="76">
        <v>1</v>
      </c>
      <c r="U164" s="77">
        <f>ROUND(M164*T164,2)</f>
        <v>0</v>
      </c>
    </row>
    <row r="165" spans="1:21" s="78" customFormat="1" ht="12.75" customHeight="1">
      <c r="A165" s="70" t="s">
        <v>240</v>
      </c>
      <c r="B165" s="70"/>
      <c r="C165" s="70"/>
      <c r="D165" s="71"/>
      <c r="E165" s="70"/>
      <c r="F165" s="72" t="s">
        <v>266</v>
      </c>
      <c r="G165" s="151" t="s">
        <v>291</v>
      </c>
      <c r="H165" s="154"/>
      <c r="I165" s="154"/>
      <c r="J165" s="154"/>
      <c r="K165" s="74"/>
      <c r="L165" s="70"/>
      <c r="M165" s="75"/>
      <c r="N165" s="70"/>
      <c r="O165" s="70"/>
      <c r="P165" s="70"/>
      <c r="Q165" s="70"/>
      <c r="R165" s="76"/>
      <c r="S165" s="77"/>
      <c r="T165" s="76"/>
      <c r="U165" s="77"/>
    </row>
    <row r="166" spans="1:21" s="78" customFormat="1" ht="51" customHeight="1">
      <c r="A166" s="70" t="s">
        <v>202</v>
      </c>
      <c r="B166" s="70">
        <v>17</v>
      </c>
      <c r="C166" s="70">
        <v>0</v>
      </c>
      <c r="D166" s="71" t="s">
        <v>191</v>
      </c>
      <c r="E166" s="70" t="s">
        <v>100</v>
      </c>
      <c r="F166" s="72" t="s">
        <v>292</v>
      </c>
      <c r="G166" s="151" t="s">
        <v>293</v>
      </c>
      <c r="H166" s="153"/>
      <c r="I166" s="88">
        <v>8</v>
      </c>
      <c r="J166" s="78" t="s">
        <v>144</v>
      </c>
      <c r="K166" s="97"/>
      <c r="L166" s="70"/>
      <c r="M166" s="75">
        <f>ROUND(I166*K166,0)</f>
        <v>0</v>
      </c>
      <c r="N166" s="70"/>
      <c r="O166" s="70"/>
      <c r="P166" s="70"/>
      <c r="Q166" s="70"/>
      <c r="R166" s="76">
        <v>0</v>
      </c>
      <c r="S166" s="77">
        <f>ROUND(M166*R166,2)</f>
        <v>0</v>
      </c>
      <c r="T166" s="76">
        <v>1</v>
      </c>
      <c r="U166" s="77">
        <f>ROUND(M166*T166,2)</f>
        <v>0</v>
      </c>
    </row>
    <row r="167" spans="1:21" s="78" customFormat="1" ht="51" customHeight="1">
      <c r="A167" s="70" t="s">
        <v>202</v>
      </c>
      <c r="B167" s="70">
        <v>18</v>
      </c>
      <c r="C167" s="70">
        <v>0</v>
      </c>
      <c r="D167" s="71" t="s">
        <v>191</v>
      </c>
      <c r="E167" s="70" t="s">
        <v>100</v>
      </c>
      <c r="F167" s="72" t="s">
        <v>294</v>
      </c>
      <c r="G167" s="151" t="s">
        <v>295</v>
      </c>
      <c r="H167" s="153"/>
      <c r="I167" s="88">
        <v>15</v>
      </c>
      <c r="J167" s="78" t="s">
        <v>144</v>
      </c>
      <c r="K167" s="97"/>
      <c r="L167" s="70"/>
      <c r="M167" s="75">
        <f>ROUND(I167*K167,0)</f>
        <v>0</v>
      </c>
      <c r="N167" s="70"/>
      <c r="O167" s="70"/>
      <c r="P167" s="70"/>
      <c r="Q167" s="70"/>
      <c r="R167" s="76">
        <v>0</v>
      </c>
      <c r="S167" s="77">
        <f>ROUND(M167*R167,2)</f>
        <v>0</v>
      </c>
      <c r="T167" s="76">
        <v>1</v>
      </c>
      <c r="U167" s="77">
        <f>ROUND(M167*T167,2)</f>
        <v>0</v>
      </c>
    </row>
    <row r="168" spans="1:21" s="78" customFormat="1" ht="38.25" customHeight="1">
      <c r="A168" s="70" t="s">
        <v>202</v>
      </c>
      <c r="B168" s="70">
        <v>19</v>
      </c>
      <c r="C168" s="70">
        <v>0</v>
      </c>
      <c r="D168" s="71" t="s">
        <v>191</v>
      </c>
      <c r="E168" s="70" t="s">
        <v>100</v>
      </c>
      <c r="F168" s="72" t="s">
        <v>296</v>
      </c>
      <c r="G168" s="151" t="s">
        <v>297</v>
      </c>
      <c r="H168" s="153"/>
      <c r="I168" s="88">
        <v>5</v>
      </c>
      <c r="J168" s="78" t="s">
        <v>144</v>
      </c>
      <c r="K168" s="97"/>
      <c r="L168" s="70"/>
      <c r="M168" s="75">
        <f>ROUND(I168*K168,0)</f>
        <v>0</v>
      </c>
      <c r="N168" s="70"/>
      <c r="O168" s="70"/>
      <c r="P168" s="70"/>
      <c r="Q168" s="70"/>
      <c r="R168" s="76">
        <v>0</v>
      </c>
      <c r="S168" s="77">
        <f>ROUND(M168*R168,2)</f>
        <v>0</v>
      </c>
      <c r="T168" s="76">
        <v>1</v>
      </c>
      <c r="U168" s="77">
        <f>ROUND(M168*T168,2)</f>
        <v>0</v>
      </c>
    </row>
    <row r="169" spans="1:21" s="78" customFormat="1" ht="12.75" customHeight="1">
      <c r="A169" s="70" t="s">
        <v>202</v>
      </c>
      <c r="B169" s="70">
        <v>20</v>
      </c>
      <c r="C169" s="70">
        <v>0</v>
      </c>
      <c r="D169" s="71" t="s">
        <v>191</v>
      </c>
      <c r="E169" s="70" t="s">
        <v>100</v>
      </c>
      <c r="F169" s="72" t="s">
        <v>298</v>
      </c>
      <c r="G169" s="151" t="s">
        <v>299</v>
      </c>
      <c r="H169" s="153"/>
      <c r="I169" s="88">
        <v>59</v>
      </c>
      <c r="J169" s="78" t="s">
        <v>144</v>
      </c>
      <c r="K169" s="97"/>
      <c r="L169" s="70"/>
      <c r="M169" s="75">
        <f>ROUND(I169*K169,0)</f>
        <v>0</v>
      </c>
      <c r="N169" s="70"/>
      <c r="O169" s="70"/>
      <c r="P169" s="70"/>
      <c r="Q169" s="70"/>
      <c r="R169" s="76">
        <v>0</v>
      </c>
      <c r="S169" s="77">
        <f>ROUND(M169*R169,2)</f>
        <v>0</v>
      </c>
      <c r="T169" s="76">
        <v>1</v>
      </c>
      <c r="U169" s="77">
        <f>ROUND(M169*T169,2)</f>
        <v>0</v>
      </c>
    </row>
    <row r="170" spans="2:17" ht="3" customHeight="1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21" ht="15" customHeight="1">
      <c r="B171" s="149" t="s">
        <v>104</v>
      </c>
      <c r="C171" s="146"/>
      <c r="D171" s="146"/>
      <c r="E171" s="146"/>
      <c r="F171" s="79" t="s">
        <v>55</v>
      </c>
      <c r="G171" s="80" t="s">
        <v>251</v>
      </c>
      <c r="M171" s="81">
        <f>ROUND(SUBTOTAL(9,M142:M170),0)</f>
        <v>0</v>
      </c>
      <c r="O171" s="82">
        <f>ROUND(SUBTOTAL(9,O142:O170),3)</f>
        <v>0</v>
      </c>
      <c r="Q171" s="82">
        <f>ROUND(SUBTOTAL(9,Q142:Q170),3)</f>
        <v>0</v>
      </c>
      <c r="S171" s="1">
        <f>ROUND(SUBTOTAL(9,S142:S170),2)</f>
        <v>0</v>
      </c>
      <c r="U171" s="1">
        <f>ROUND(SUBTOTAL(9,U142:U170),2)</f>
        <v>0</v>
      </c>
    </row>
    <row r="172" ht="12.75" customHeight="1"/>
    <row r="173" spans="1:17" ht="15" customHeight="1">
      <c r="A173" s="1" t="s">
        <v>79</v>
      </c>
      <c r="B173" s="144"/>
      <c r="C173" s="144"/>
      <c r="D173" s="144"/>
      <c r="E173" s="144"/>
      <c r="F173" s="69" t="s">
        <v>57</v>
      </c>
      <c r="G173" s="150" t="s">
        <v>300</v>
      </c>
      <c r="H173" s="144"/>
      <c r="I173" s="144"/>
      <c r="J173" s="144"/>
      <c r="K173" s="144"/>
      <c r="L173" s="144"/>
      <c r="M173" s="144"/>
      <c r="N173" s="66"/>
      <c r="O173" s="66"/>
      <c r="P173" s="66"/>
      <c r="Q173" s="66"/>
    </row>
    <row r="174" ht="3" customHeight="1"/>
    <row r="175" spans="1:21" ht="12.75" customHeight="1">
      <c r="A175" s="1" t="s">
        <v>99</v>
      </c>
      <c r="B175" s="1">
        <v>1</v>
      </c>
      <c r="C175" s="1">
        <v>0</v>
      </c>
      <c r="D175" s="65">
        <v>7670275</v>
      </c>
      <c r="E175" s="1" t="s">
        <v>100</v>
      </c>
      <c r="F175" s="83" t="s">
        <v>301</v>
      </c>
      <c r="G175" s="140" t="s">
        <v>302</v>
      </c>
      <c r="H175" s="141"/>
      <c r="I175" s="84">
        <v>183.58</v>
      </c>
      <c r="J175" s="1" t="s">
        <v>108</v>
      </c>
      <c r="K175" s="98"/>
      <c r="M175" s="85">
        <f aca="true" t="shared" si="16" ref="M175:M180">ROUND(I175*K175,0)</f>
        <v>0</v>
      </c>
      <c r="N175" s="86">
        <v>0.00106</v>
      </c>
      <c r="O175" s="84">
        <f>ROUND(I175*N175,3)</f>
        <v>0.195</v>
      </c>
      <c r="R175" s="86">
        <v>0</v>
      </c>
      <c r="S175" s="87">
        <f aca="true" t="shared" si="17" ref="S175:S180">ROUND(M175*R175,2)</f>
        <v>0</v>
      </c>
      <c r="T175" s="86">
        <v>1</v>
      </c>
      <c r="U175" s="87">
        <f aca="true" t="shared" si="18" ref="U175:U180">ROUND(M175*T175,2)</f>
        <v>0</v>
      </c>
    </row>
    <row r="176" spans="1:21" s="78" customFormat="1" ht="25.5" customHeight="1">
      <c r="A176" s="70" t="s">
        <v>202</v>
      </c>
      <c r="B176" s="70">
        <v>2</v>
      </c>
      <c r="C176" s="70">
        <v>0</v>
      </c>
      <c r="D176" s="71" t="s">
        <v>191</v>
      </c>
      <c r="E176" s="70" t="s">
        <v>100</v>
      </c>
      <c r="F176" s="72" t="s">
        <v>303</v>
      </c>
      <c r="G176" s="151" t="s">
        <v>304</v>
      </c>
      <c r="H176" s="153"/>
      <c r="I176" s="73">
        <v>28.101</v>
      </c>
      <c r="J176" s="70" t="s">
        <v>103</v>
      </c>
      <c r="K176" s="97"/>
      <c r="L176" s="70"/>
      <c r="M176" s="75">
        <f t="shared" si="16"/>
        <v>0</v>
      </c>
      <c r="N176" s="76"/>
      <c r="O176" s="73"/>
      <c r="P176" s="70"/>
      <c r="Q176" s="70"/>
      <c r="R176" s="76">
        <v>0</v>
      </c>
      <c r="S176" s="77">
        <f t="shared" si="17"/>
        <v>0</v>
      </c>
      <c r="T176" s="76">
        <v>1</v>
      </c>
      <c r="U176" s="77">
        <f t="shared" si="18"/>
        <v>0</v>
      </c>
    </row>
    <row r="177" spans="1:21" s="78" customFormat="1" ht="12.75" customHeight="1">
      <c r="A177" s="70" t="s">
        <v>99</v>
      </c>
      <c r="B177" s="70">
        <v>3</v>
      </c>
      <c r="C177" s="70">
        <v>0</v>
      </c>
      <c r="D177" s="71">
        <v>7670259</v>
      </c>
      <c r="E177" s="70" t="s">
        <v>100</v>
      </c>
      <c r="F177" s="72" t="s">
        <v>305</v>
      </c>
      <c r="G177" s="151" t="s">
        <v>306</v>
      </c>
      <c r="H177" s="153"/>
      <c r="I177" s="73">
        <v>183.58</v>
      </c>
      <c r="J177" s="70" t="s">
        <v>144</v>
      </c>
      <c r="K177" s="97"/>
      <c r="L177" s="70"/>
      <c r="M177" s="75">
        <f t="shared" si="16"/>
        <v>0</v>
      </c>
      <c r="N177" s="76"/>
      <c r="O177" s="73"/>
      <c r="P177" s="70"/>
      <c r="Q177" s="70"/>
      <c r="R177" s="76">
        <v>0</v>
      </c>
      <c r="S177" s="77">
        <f t="shared" si="17"/>
        <v>0</v>
      </c>
      <c r="T177" s="76">
        <v>1</v>
      </c>
      <c r="U177" s="77">
        <f t="shared" si="18"/>
        <v>0</v>
      </c>
    </row>
    <row r="178" spans="1:21" s="78" customFormat="1" ht="25.5" customHeight="1">
      <c r="A178" s="70" t="s">
        <v>99</v>
      </c>
      <c r="B178" s="70">
        <v>4</v>
      </c>
      <c r="C178" s="70">
        <v>0</v>
      </c>
      <c r="D178" s="71">
        <v>7670284</v>
      </c>
      <c r="E178" s="70" t="s">
        <v>100</v>
      </c>
      <c r="F178" s="72" t="s">
        <v>307</v>
      </c>
      <c r="G178" s="151" t="s">
        <v>308</v>
      </c>
      <c r="H178" s="153"/>
      <c r="I178" s="73">
        <v>3.232</v>
      </c>
      <c r="J178" s="70" t="s">
        <v>108</v>
      </c>
      <c r="K178" s="97"/>
      <c r="L178" s="70"/>
      <c r="M178" s="75">
        <f t="shared" si="16"/>
        <v>0</v>
      </c>
      <c r="N178" s="76">
        <v>0.00052</v>
      </c>
      <c r="O178" s="73">
        <f>ROUND(I178*N178,3)</f>
        <v>0.002</v>
      </c>
      <c r="P178" s="70"/>
      <c r="Q178" s="70"/>
      <c r="R178" s="76">
        <v>0</v>
      </c>
      <c r="S178" s="77">
        <f t="shared" si="17"/>
        <v>0</v>
      </c>
      <c r="T178" s="76">
        <v>1</v>
      </c>
      <c r="U178" s="77">
        <f t="shared" si="18"/>
        <v>0</v>
      </c>
    </row>
    <row r="179" spans="1:21" s="78" customFormat="1" ht="12.75" customHeight="1">
      <c r="A179" s="70" t="s">
        <v>202</v>
      </c>
      <c r="B179" s="70">
        <v>5</v>
      </c>
      <c r="C179" s="70">
        <v>0</v>
      </c>
      <c r="D179" s="71" t="s">
        <v>191</v>
      </c>
      <c r="E179" s="70" t="s">
        <v>100</v>
      </c>
      <c r="F179" s="72" t="s">
        <v>309</v>
      </c>
      <c r="G179" s="151" t="s">
        <v>310</v>
      </c>
      <c r="H179" s="153"/>
      <c r="I179" s="73">
        <v>0.246</v>
      </c>
      <c r="J179" s="70" t="s">
        <v>103</v>
      </c>
      <c r="K179" s="97"/>
      <c r="L179" s="70"/>
      <c r="M179" s="75">
        <f t="shared" si="16"/>
        <v>0</v>
      </c>
      <c r="N179" s="76"/>
      <c r="O179" s="73"/>
      <c r="P179" s="70"/>
      <c r="Q179" s="70"/>
      <c r="R179" s="76">
        <v>0</v>
      </c>
      <c r="S179" s="77">
        <f t="shared" si="17"/>
        <v>0</v>
      </c>
      <c r="T179" s="76">
        <v>1</v>
      </c>
      <c r="U179" s="77">
        <f t="shared" si="18"/>
        <v>0</v>
      </c>
    </row>
    <row r="180" spans="1:21" s="78" customFormat="1" ht="12.75" customHeight="1">
      <c r="A180" s="70" t="s">
        <v>99</v>
      </c>
      <c r="B180" s="70">
        <v>6</v>
      </c>
      <c r="C180" s="70">
        <v>0</v>
      </c>
      <c r="D180" s="71">
        <v>7670259</v>
      </c>
      <c r="E180" s="70" t="s">
        <v>100</v>
      </c>
      <c r="F180" s="72" t="s">
        <v>305</v>
      </c>
      <c r="G180" s="151" t="s">
        <v>306</v>
      </c>
      <c r="H180" s="153"/>
      <c r="I180" s="73">
        <v>3.232</v>
      </c>
      <c r="J180" s="70" t="s">
        <v>144</v>
      </c>
      <c r="K180" s="97"/>
      <c r="L180" s="70"/>
      <c r="M180" s="75">
        <f t="shared" si="16"/>
        <v>0</v>
      </c>
      <c r="N180" s="76"/>
      <c r="O180" s="73"/>
      <c r="P180" s="70"/>
      <c r="Q180" s="70"/>
      <c r="R180" s="76">
        <v>0</v>
      </c>
      <c r="S180" s="77">
        <f t="shared" si="17"/>
        <v>0</v>
      </c>
      <c r="T180" s="76">
        <v>1</v>
      </c>
      <c r="U180" s="77">
        <f t="shared" si="18"/>
        <v>0</v>
      </c>
    </row>
    <row r="181" spans="2:17" ht="3" customHeight="1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21" ht="15" customHeight="1">
      <c r="B182" s="149" t="s">
        <v>104</v>
      </c>
      <c r="C182" s="146"/>
      <c r="D182" s="146"/>
      <c r="E182" s="146"/>
      <c r="F182" s="79" t="s">
        <v>57</v>
      </c>
      <c r="G182" s="80" t="s">
        <v>300</v>
      </c>
      <c r="M182" s="81">
        <f>ROUND(SUBTOTAL(9,M174:M181),0)</f>
        <v>0</v>
      </c>
      <c r="O182" s="82">
        <f>ROUND(SUBTOTAL(9,O174:O181),3)</f>
        <v>0.197</v>
      </c>
      <c r="Q182" s="82">
        <f>ROUND(SUBTOTAL(9,Q174:Q181),3)</f>
        <v>0</v>
      </c>
      <c r="S182" s="1">
        <f>ROUND(SUBTOTAL(9,S174:S181),2)</f>
        <v>0</v>
      </c>
      <c r="U182" s="1">
        <f>ROUND(SUBTOTAL(9,U174:U181),2)</f>
        <v>0</v>
      </c>
    </row>
    <row r="183" ht="12.75" customHeight="1"/>
    <row r="184" spans="1:17" ht="15" customHeight="1">
      <c r="A184" s="1" t="s">
        <v>79</v>
      </c>
      <c r="B184" s="144"/>
      <c r="C184" s="144"/>
      <c r="D184" s="144"/>
      <c r="E184" s="144"/>
      <c r="F184" s="69" t="s">
        <v>59</v>
      </c>
      <c r="G184" s="150" t="s">
        <v>311</v>
      </c>
      <c r="H184" s="144"/>
      <c r="I184" s="144"/>
      <c r="J184" s="144"/>
      <c r="K184" s="144"/>
      <c r="L184" s="144"/>
      <c r="M184" s="144"/>
      <c r="N184" s="66"/>
      <c r="O184" s="66"/>
      <c r="P184" s="66"/>
      <c r="Q184" s="66"/>
    </row>
    <row r="185" ht="3" customHeight="1"/>
    <row r="186" spans="1:21" ht="12.75" customHeight="1">
      <c r="A186" s="1" t="s">
        <v>99</v>
      </c>
      <c r="B186" s="1">
        <v>1</v>
      </c>
      <c r="C186" s="1">
        <v>0</v>
      </c>
      <c r="D186" s="65">
        <v>7731013</v>
      </c>
      <c r="E186" s="1" t="s">
        <v>100</v>
      </c>
      <c r="F186" s="83" t="s">
        <v>312</v>
      </c>
      <c r="G186" s="140" t="s">
        <v>313</v>
      </c>
      <c r="H186" s="141"/>
      <c r="I186" s="84">
        <v>5</v>
      </c>
      <c r="J186" s="1" t="s">
        <v>103</v>
      </c>
      <c r="K186" s="98"/>
      <c r="M186" s="85">
        <f>ROUND(I186*K186,0)</f>
        <v>0</v>
      </c>
      <c r="N186" s="86">
        <v>0.00031</v>
      </c>
      <c r="O186" s="84">
        <f>ROUND(I186*N186,3)</f>
        <v>0.002</v>
      </c>
      <c r="R186" s="86">
        <v>0</v>
      </c>
      <c r="S186" s="87">
        <f>ROUND(M186*R186,2)</f>
        <v>0</v>
      </c>
      <c r="T186" s="86">
        <v>1</v>
      </c>
      <c r="U186" s="87">
        <f>ROUND(M186*T186,2)</f>
        <v>0</v>
      </c>
    </row>
    <row r="187" spans="1:21" ht="12.75" customHeight="1">
      <c r="A187" s="1" t="s">
        <v>99</v>
      </c>
      <c r="B187" s="1">
        <v>2</v>
      </c>
      <c r="C187" s="1">
        <v>0</v>
      </c>
      <c r="D187" s="65">
        <v>7731037</v>
      </c>
      <c r="E187" s="1" t="s">
        <v>100</v>
      </c>
      <c r="F187" s="83" t="s">
        <v>314</v>
      </c>
      <c r="G187" s="140" t="s">
        <v>315</v>
      </c>
      <c r="H187" s="142"/>
      <c r="I187" s="84">
        <v>5</v>
      </c>
      <c r="J187" s="1" t="s">
        <v>103</v>
      </c>
      <c r="K187" s="98"/>
      <c r="M187" s="85">
        <f>ROUND(I187*K187,0)</f>
        <v>0</v>
      </c>
      <c r="N187" s="86">
        <v>6E-05</v>
      </c>
      <c r="O187" s="84">
        <f>ROUND(I187*N187,3)</f>
        <v>0</v>
      </c>
      <c r="R187" s="86">
        <v>0</v>
      </c>
      <c r="S187" s="87">
        <f>ROUND(M187*R187,2)</f>
        <v>0</v>
      </c>
      <c r="T187" s="86">
        <v>1</v>
      </c>
      <c r="U187" s="87">
        <f>ROUND(M187*T187,2)</f>
        <v>0</v>
      </c>
    </row>
    <row r="188" spans="1:21" ht="25.5" customHeight="1">
      <c r="A188" s="1" t="s">
        <v>99</v>
      </c>
      <c r="B188" s="1">
        <v>3</v>
      </c>
      <c r="C188" s="1">
        <v>0</v>
      </c>
      <c r="D188" s="65">
        <v>7730344</v>
      </c>
      <c r="E188" s="1" t="s">
        <v>100</v>
      </c>
      <c r="F188" s="83" t="s">
        <v>316</v>
      </c>
      <c r="G188" s="140" t="s">
        <v>317</v>
      </c>
      <c r="H188" s="142"/>
      <c r="I188" s="84">
        <v>5</v>
      </c>
      <c r="J188" s="1" t="s">
        <v>103</v>
      </c>
      <c r="K188" s="98"/>
      <c r="M188" s="85">
        <f>ROUND(I188*K188,0)</f>
        <v>0</v>
      </c>
      <c r="N188" s="86">
        <v>0.00031</v>
      </c>
      <c r="O188" s="84">
        <f>ROUND(I188*N188,3)</f>
        <v>0.002</v>
      </c>
      <c r="R188" s="86">
        <v>0</v>
      </c>
      <c r="S188" s="87">
        <f>ROUND(M188*R188,2)</f>
        <v>0</v>
      </c>
      <c r="T188" s="86">
        <v>1</v>
      </c>
      <c r="U188" s="87">
        <f>ROUND(M188*T188,2)</f>
        <v>0</v>
      </c>
    </row>
    <row r="189" spans="1:21" ht="12.75" customHeight="1">
      <c r="A189" s="1" t="s">
        <v>99</v>
      </c>
      <c r="B189" s="1">
        <v>4</v>
      </c>
      <c r="C189" s="1">
        <v>0</v>
      </c>
      <c r="D189" s="65">
        <v>7730347</v>
      </c>
      <c r="E189" s="1" t="s">
        <v>100</v>
      </c>
      <c r="F189" s="83" t="s">
        <v>318</v>
      </c>
      <c r="G189" s="140" t="s">
        <v>319</v>
      </c>
      <c r="H189" s="142"/>
      <c r="I189" s="84">
        <v>5</v>
      </c>
      <c r="J189" s="1" t="s">
        <v>103</v>
      </c>
      <c r="K189" s="98"/>
      <c r="M189" s="85">
        <f>ROUND(I189*K189,0)</f>
        <v>0</v>
      </c>
      <c r="N189" s="86">
        <v>8E-05</v>
      </c>
      <c r="O189" s="84">
        <f>ROUND(I189*N189,3)</f>
        <v>0</v>
      </c>
      <c r="R189" s="86">
        <v>0</v>
      </c>
      <c r="S189" s="87">
        <f>ROUND(M189*R189,2)</f>
        <v>0</v>
      </c>
      <c r="T189" s="86">
        <v>1</v>
      </c>
      <c r="U189" s="87">
        <f>ROUND(M189*T189,2)</f>
        <v>0</v>
      </c>
    </row>
    <row r="190" spans="2:17" ht="3" customHeight="1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2:21" ht="15" customHeight="1">
      <c r="B191" s="149" t="s">
        <v>104</v>
      </c>
      <c r="C191" s="146"/>
      <c r="D191" s="146"/>
      <c r="E191" s="146"/>
      <c r="F191" s="79" t="s">
        <v>59</v>
      </c>
      <c r="G191" s="80" t="s">
        <v>311</v>
      </c>
      <c r="M191" s="81">
        <f>ROUND(SUBTOTAL(9,M185:M190),0)</f>
        <v>0</v>
      </c>
      <c r="O191" s="82">
        <f>ROUND(SUBTOTAL(9,O185:O190),3)</f>
        <v>0.004</v>
      </c>
      <c r="Q191" s="82">
        <f>ROUND(SUBTOTAL(9,Q185:Q190),3)</f>
        <v>0</v>
      </c>
      <c r="S191" s="1">
        <f>ROUND(SUBTOTAL(9,S185:S190),2)</f>
        <v>0</v>
      </c>
      <c r="U191" s="1">
        <f>ROUND(SUBTOTAL(9,U185:U190),2)</f>
        <v>0</v>
      </c>
    </row>
    <row r="192" ht="12.75" customHeight="1"/>
    <row r="193" spans="1:17" ht="15" customHeight="1">
      <c r="A193" s="1" t="s">
        <v>79</v>
      </c>
      <c r="B193" s="144"/>
      <c r="C193" s="144"/>
      <c r="D193" s="144"/>
      <c r="E193" s="144"/>
      <c r="F193" s="69" t="s">
        <v>61</v>
      </c>
      <c r="G193" s="150" t="s">
        <v>320</v>
      </c>
      <c r="H193" s="144"/>
      <c r="I193" s="144"/>
      <c r="J193" s="144"/>
      <c r="K193" s="144"/>
      <c r="L193" s="144"/>
      <c r="M193" s="144"/>
      <c r="N193" s="66"/>
      <c r="O193" s="66"/>
      <c r="P193" s="66"/>
      <c r="Q193" s="66"/>
    </row>
    <row r="194" ht="3" customHeight="1"/>
    <row r="195" spans="1:21" ht="12.75" customHeight="1">
      <c r="A195" s="1" t="s">
        <v>99</v>
      </c>
      <c r="B195" s="1">
        <v>1</v>
      </c>
      <c r="C195" s="1">
        <v>0</v>
      </c>
      <c r="D195" s="65">
        <v>758006</v>
      </c>
      <c r="E195" s="1" t="s">
        <v>100</v>
      </c>
      <c r="F195" s="83" t="s">
        <v>321</v>
      </c>
      <c r="G195" s="140" t="s">
        <v>322</v>
      </c>
      <c r="H195" s="141"/>
      <c r="I195" s="84">
        <v>968.315</v>
      </c>
      <c r="J195" s="1" t="s">
        <v>103</v>
      </c>
      <c r="K195" s="98"/>
      <c r="M195" s="85">
        <f>ROUND(I195*K195,0)</f>
        <v>0</v>
      </c>
      <c r="N195" s="86">
        <v>0.00017</v>
      </c>
      <c r="O195" s="84">
        <f>ROUND(I195*N195,3)</f>
        <v>0.165</v>
      </c>
      <c r="R195" s="86">
        <v>0</v>
      </c>
      <c r="S195" s="87">
        <f>ROUND(M195*R195,2)</f>
        <v>0</v>
      </c>
      <c r="T195" s="86">
        <v>1</v>
      </c>
      <c r="U195" s="87">
        <f>ROUND(M195*T195,2)</f>
        <v>0</v>
      </c>
    </row>
    <row r="196" spans="1:21" s="78" customFormat="1" ht="25.5" customHeight="1">
      <c r="A196" s="70" t="s">
        <v>99</v>
      </c>
      <c r="B196" s="70">
        <v>2</v>
      </c>
      <c r="C196" s="70">
        <v>0</v>
      </c>
      <c r="D196" s="71">
        <v>7840345</v>
      </c>
      <c r="E196" s="70" t="s">
        <v>100</v>
      </c>
      <c r="F196" s="72" t="s">
        <v>323</v>
      </c>
      <c r="G196" s="151" t="s">
        <v>324</v>
      </c>
      <c r="H196" s="153"/>
      <c r="I196" s="73">
        <v>968.315</v>
      </c>
      <c r="J196" s="70" t="s">
        <v>103</v>
      </c>
      <c r="K196" s="97"/>
      <c r="L196" s="70"/>
      <c r="M196" s="75">
        <f>ROUND(I196*K196,0)</f>
        <v>0</v>
      </c>
      <c r="N196" s="76">
        <v>0.00038</v>
      </c>
      <c r="O196" s="73">
        <f>ROUND(I196*N196,3)</f>
        <v>0.368</v>
      </c>
      <c r="P196" s="70"/>
      <c r="Q196" s="70"/>
      <c r="R196" s="76">
        <v>0</v>
      </c>
      <c r="S196" s="77">
        <f>ROUND(M196*R196,2)</f>
        <v>0</v>
      </c>
      <c r="T196" s="76">
        <v>1</v>
      </c>
      <c r="U196" s="77">
        <f>ROUND(M196*T196,2)</f>
        <v>0</v>
      </c>
    </row>
    <row r="197" spans="2:17" ht="3" customHeight="1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2:21" ht="15" customHeight="1">
      <c r="B198" s="149" t="s">
        <v>104</v>
      </c>
      <c r="C198" s="146"/>
      <c r="D198" s="146"/>
      <c r="E198" s="146"/>
      <c r="F198" s="79" t="s">
        <v>61</v>
      </c>
      <c r="G198" s="80" t="s">
        <v>320</v>
      </c>
      <c r="M198" s="81">
        <f>ROUND(SUBTOTAL(9,M194:M197),0)</f>
        <v>0</v>
      </c>
      <c r="O198" s="82">
        <f>ROUND(SUBTOTAL(9,O194:O197),3)</f>
        <v>0.533</v>
      </c>
      <c r="Q198" s="82">
        <f>ROUND(SUBTOTAL(9,Q194:Q197),3)</f>
        <v>0</v>
      </c>
      <c r="S198" s="1">
        <f>ROUND(SUBTOTAL(9,S194:S197),2)</f>
        <v>0</v>
      </c>
      <c r="U198" s="1">
        <f>ROUND(SUBTOTAL(9,U194:U197),2)</f>
        <v>0</v>
      </c>
    </row>
    <row r="199" ht="12.75" customHeight="1"/>
    <row r="200" spans="1:17" ht="15" customHeight="1">
      <c r="A200" s="1" t="s">
        <v>79</v>
      </c>
      <c r="B200" s="144"/>
      <c r="C200" s="144"/>
      <c r="D200" s="144"/>
      <c r="E200" s="144"/>
      <c r="F200" s="69" t="s">
        <v>63</v>
      </c>
      <c r="G200" s="150" t="s">
        <v>325</v>
      </c>
      <c r="H200" s="144"/>
      <c r="I200" s="144"/>
      <c r="J200" s="144"/>
      <c r="K200" s="144"/>
      <c r="L200" s="144"/>
      <c r="M200" s="144"/>
      <c r="N200" s="66"/>
      <c r="O200" s="66"/>
      <c r="P200" s="66"/>
      <c r="Q200" s="66"/>
    </row>
    <row r="201" ht="3" customHeight="1"/>
    <row r="202" spans="1:21" s="78" customFormat="1" ht="25.5" customHeight="1">
      <c r="A202" s="70" t="s">
        <v>99</v>
      </c>
      <c r="B202" s="70">
        <v>1</v>
      </c>
      <c r="C202" s="70">
        <v>0</v>
      </c>
      <c r="D202" s="71">
        <v>0</v>
      </c>
      <c r="E202" s="70" t="s">
        <v>100</v>
      </c>
      <c r="F202" s="72" t="s">
        <v>116</v>
      </c>
      <c r="G202" s="151" t="s">
        <v>326</v>
      </c>
      <c r="H202" s="152"/>
      <c r="I202" s="73">
        <v>277.2</v>
      </c>
      <c r="J202" s="70" t="s">
        <v>103</v>
      </c>
      <c r="K202" s="97"/>
      <c r="L202" s="70"/>
      <c r="M202" s="75">
        <f>ROUND(I202*K202,0)</f>
        <v>0</v>
      </c>
      <c r="N202" s="70"/>
      <c r="O202" s="70"/>
      <c r="P202" s="76">
        <v>0.003</v>
      </c>
      <c r="Q202" s="73">
        <f>ROUND(I202*P202,3)</f>
        <v>0.832</v>
      </c>
      <c r="R202" s="76">
        <v>0</v>
      </c>
      <c r="S202" s="77">
        <f>ROUND(M202*R202,2)</f>
        <v>0</v>
      </c>
      <c r="T202" s="76">
        <v>1</v>
      </c>
      <c r="U202" s="77">
        <f>ROUND(M202*T202,2)</f>
        <v>0</v>
      </c>
    </row>
    <row r="203" spans="2:17" ht="3" customHeight="1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2:21" ht="15" customHeight="1">
      <c r="B204" s="149" t="s">
        <v>104</v>
      </c>
      <c r="C204" s="146"/>
      <c r="D204" s="146"/>
      <c r="E204" s="146"/>
      <c r="F204" s="79" t="s">
        <v>63</v>
      </c>
      <c r="G204" s="80" t="s">
        <v>325</v>
      </c>
      <c r="M204" s="81">
        <f>ROUND(SUBTOTAL(9,M201:M203),0)</f>
        <v>0</v>
      </c>
      <c r="O204" s="82">
        <f>ROUND(SUBTOTAL(9,O201:O203),3)</f>
        <v>0</v>
      </c>
      <c r="Q204" s="82">
        <f>ROUND(SUBTOTAL(9,Q201:Q203),3)</f>
        <v>0.832</v>
      </c>
      <c r="S204" s="1">
        <f>ROUND(SUBTOTAL(9,S201:S203),2)</f>
        <v>0</v>
      </c>
      <c r="U204" s="1">
        <f>ROUND(SUBTOTAL(9,U201:U203),2)</f>
        <v>0</v>
      </c>
    </row>
    <row r="205" ht="12.75" customHeight="1"/>
    <row r="206" spans="1:17" ht="15" customHeight="1">
      <c r="A206" s="1" t="s">
        <v>79</v>
      </c>
      <c r="B206" s="144"/>
      <c r="C206" s="144"/>
      <c r="D206" s="144"/>
      <c r="E206" s="144"/>
      <c r="F206" s="69" t="s">
        <v>65</v>
      </c>
      <c r="G206" s="150" t="s">
        <v>327</v>
      </c>
      <c r="H206" s="144"/>
      <c r="I206" s="144"/>
      <c r="J206" s="144"/>
      <c r="K206" s="144"/>
      <c r="L206" s="144"/>
      <c r="M206" s="144"/>
      <c r="N206" s="66"/>
      <c r="O206" s="66"/>
      <c r="P206" s="66"/>
      <c r="Q206" s="66"/>
    </row>
    <row r="207" ht="3" customHeight="1"/>
    <row r="208" spans="1:21" s="78" customFormat="1" ht="25.5" customHeight="1">
      <c r="A208" s="70" t="s">
        <v>99</v>
      </c>
      <c r="B208" s="70">
        <v>1</v>
      </c>
      <c r="C208" s="70">
        <v>0</v>
      </c>
      <c r="D208" s="71">
        <v>0</v>
      </c>
      <c r="E208" s="70" t="s">
        <v>100</v>
      </c>
      <c r="F208" s="72" t="s">
        <v>116</v>
      </c>
      <c r="G208" s="151" t="s">
        <v>328</v>
      </c>
      <c r="H208" s="152"/>
      <c r="I208" s="73">
        <v>1</v>
      </c>
      <c r="J208" s="70" t="s">
        <v>126</v>
      </c>
      <c r="K208" s="97"/>
      <c r="L208" s="70"/>
      <c r="M208" s="75">
        <f>ROUND(I208*K208,0)</f>
        <v>0</v>
      </c>
      <c r="N208" s="70"/>
      <c r="O208" s="70"/>
      <c r="P208" s="70"/>
      <c r="Q208" s="70"/>
      <c r="R208" s="76">
        <v>0</v>
      </c>
      <c r="S208" s="77">
        <f>ROUND(M208*R208,2)</f>
        <v>0</v>
      </c>
      <c r="T208" s="76">
        <v>1</v>
      </c>
      <c r="U208" s="77">
        <f>ROUND(M208*T208,2)</f>
        <v>0</v>
      </c>
    </row>
    <row r="209" spans="2:17" ht="3" customHeight="1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2:21" ht="15" customHeight="1">
      <c r="B210" s="149" t="s">
        <v>104</v>
      </c>
      <c r="C210" s="146"/>
      <c r="D210" s="146"/>
      <c r="E210" s="146"/>
      <c r="F210" s="79" t="s">
        <v>65</v>
      </c>
      <c r="G210" s="80" t="s">
        <v>327</v>
      </c>
      <c r="M210" s="81">
        <f>ROUND(SUBTOTAL(9,M207:M209),0)</f>
        <v>0</v>
      </c>
      <c r="O210" s="82">
        <f>ROUND(SUBTOTAL(9,O207:O209),3)</f>
        <v>0</v>
      </c>
      <c r="Q210" s="82">
        <f>ROUND(SUBTOTAL(9,Q207:Q209),3)</f>
        <v>0</v>
      </c>
      <c r="S210" s="1">
        <f>ROUND(SUBTOTAL(9,S207:S209),2)</f>
        <v>0</v>
      </c>
      <c r="U210" s="1">
        <f>ROUND(SUBTOTAL(9,U207:U209),2)</f>
        <v>0</v>
      </c>
    </row>
    <row r="211" ht="12.75" customHeight="1"/>
    <row r="212" spans="8:17" ht="0.75" customHeight="1"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8:21" ht="15" customHeight="1">
      <c r="H213" s="155" t="s">
        <v>329</v>
      </c>
      <c r="I213" s="156"/>
      <c r="J213" s="156"/>
      <c r="K213" s="89"/>
      <c r="L213" s="89"/>
      <c r="M213" s="90">
        <f>ROUND(SUBTOTAL(9,M9:M212),0)</f>
        <v>0</v>
      </c>
      <c r="N213" s="89"/>
      <c r="O213" s="91">
        <f>ROUND(SUBTOTAL(9,O9:O212),3)</f>
        <v>17.945</v>
      </c>
      <c r="P213" s="89"/>
      <c r="Q213" s="91">
        <f>ROUND(SUBTOTAL(9,Q9:Q212),3)</f>
        <v>39.287</v>
      </c>
      <c r="S213" s="1">
        <f>ROUND(SUBTOTAL(9,S9:S212),2)</f>
        <v>0</v>
      </c>
      <c r="U213" s="1">
        <f>ROUND(SUBTOTAL(9,U9:U212),2)</f>
        <v>0</v>
      </c>
    </row>
    <row r="214" ht="12.75" customHeight="1"/>
    <row r="215" spans="1:13" ht="13.5" customHeight="1">
      <c r="A215" s="1" t="s">
        <v>330</v>
      </c>
      <c r="H215" s="148" t="s">
        <v>336</v>
      </c>
      <c r="I215" s="148"/>
      <c r="J215" s="148"/>
      <c r="M215" s="99"/>
    </row>
    <row r="216" spans="8:17" ht="0.75" customHeight="1"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8:21" ht="15" customHeight="1">
      <c r="H217" s="155" t="s">
        <v>67</v>
      </c>
      <c r="I217" s="156"/>
      <c r="J217" s="156"/>
      <c r="K217" s="89"/>
      <c r="L217" s="89"/>
      <c r="M217" s="90">
        <f>ROUND(M213+SUBTOTAL(9,M214:M216),0)</f>
        <v>0</v>
      </c>
      <c r="N217" s="89"/>
      <c r="O217" s="91">
        <f>ROUND(O213+SUBTOTAL(9,O214:O216),3)</f>
        <v>17.945</v>
      </c>
      <c r="P217" s="89"/>
      <c r="Q217" s="91">
        <f>ROUND(Q213+SUBTOTAL(9,Q214:Q216),3)</f>
        <v>39.287</v>
      </c>
      <c r="S217" s="1">
        <f>ROUND(S213+SUBTOTAL(9,S214:S216),2)</f>
        <v>0</v>
      </c>
      <c r="U217" s="1">
        <f>ROUND(U213+SUBTOTAL(9,U214:U216),2)</f>
        <v>0</v>
      </c>
    </row>
    <row r="218" ht="12.75" customHeight="1"/>
    <row r="219" spans="1:13" ht="13.5" customHeight="1">
      <c r="A219" s="1" t="s">
        <v>330</v>
      </c>
      <c r="H219" s="148" t="s">
        <v>68</v>
      </c>
      <c r="I219" s="148"/>
      <c r="J219" s="148"/>
      <c r="M219" s="99"/>
    </row>
    <row r="220" spans="1:13" ht="13.5" customHeight="1">
      <c r="A220" s="1" t="s">
        <v>330</v>
      </c>
      <c r="H220" s="148" t="s">
        <v>69</v>
      </c>
      <c r="I220" s="148"/>
      <c r="J220" s="148"/>
      <c r="M220" s="99"/>
    </row>
    <row r="221" spans="8:13" ht="0.75" customHeight="1">
      <c r="H221" s="144"/>
      <c r="I221" s="144"/>
      <c r="J221" s="66"/>
      <c r="K221" s="66"/>
      <c r="L221" s="66"/>
      <c r="M221" s="66"/>
    </row>
    <row r="222" spans="8:21" ht="15" customHeight="1">
      <c r="H222" s="93" t="s">
        <v>331</v>
      </c>
      <c r="I222" s="89"/>
      <c r="J222" s="89"/>
      <c r="K222" s="89"/>
      <c r="L222" s="89"/>
      <c r="M222" s="90">
        <f>ROUND(SUM(M217:M221),0)</f>
        <v>0</v>
      </c>
      <c r="S222" s="1">
        <f>ROUND(SUM(S217:S221),2)</f>
        <v>0</v>
      </c>
      <c r="U222" s="1">
        <f>ROUND(SUM(U217:U221),2)</f>
        <v>0</v>
      </c>
    </row>
    <row r="223" spans="8:21" ht="15" customHeight="1">
      <c r="H223" s="1" t="s">
        <v>332</v>
      </c>
      <c r="I223" s="94">
        <v>0.21</v>
      </c>
      <c r="J223" s="159">
        <f>ROUND(U222+T223*U223,0)</f>
        <v>0</v>
      </c>
      <c r="K223" s="146"/>
      <c r="M223" s="92">
        <f>ROUND(I223*J223,0)</f>
        <v>0</v>
      </c>
      <c r="T223" s="1">
        <v>1</v>
      </c>
      <c r="U223" s="92">
        <f>SUM(M219:M220)+ROUND(SUBTOTAL(9,M214:M216),0)</f>
        <v>0</v>
      </c>
    </row>
    <row r="224" spans="8:13" ht="0.75" customHeight="1">
      <c r="H224" s="66"/>
      <c r="I224" s="66"/>
      <c r="J224" s="66"/>
      <c r="K224" s="66"/>
      <c r="L224" s="66"/>
      <c r="M224" s="66"/>
    </row>
    <row r="225" spans="8:13" ht="15" customHeight="1" thickBot="1">
      <c r="H225" s="157" t="s">
        <v>333</v>
      </c>
      <c r="I225" s="158"/>
      <c r="J225" s="158"/>
      <c r="K225" s="158"/>
      <c r="L225" s="95"/>
      <c r="M225" s="96">
        <f>ROUND(SUM(M222:M224),0)</f>
        <v>0</v>
      </c>
    </row>
  </sheetData>
  <sheetProtection/>
  <mergeCells count="179">
    <mergeCell ref="H225:K225"/>
    <mergeCell ref="H215:J215"/>
    <mergeCell ref="H217:J217"/>
    <mergeCell ref="H219:J219"/>
    <mergeCell ref="H220:J220"/>
    <mergeCell ref="H221:I221"/>
    <mergeCell ref="J223:K223"/>
    <mergeCell ref="B204:E204"/>
    <mergeCell ref="B206:E206"/>
    <mergeCell ref="G206:M206"/>
    <mergeCell ref="G208:H208"/>
    <mergeCell ref="B210:E210"/>
    <mergeCell ref="H213:J213"/>
    <mergeCell ref="G195:H195"/>
    <mergeCell ref="G196:H196"/>
    <mergeCell ref="B198:E198"/>
    <mergeCell ref="B200:E200"/>
    <mergeCell ref="G200:M200"/>
    <mergeCell ref="G202:H202"/>
    <mergeCell ref="G186:H186"/>
    <mergeCell ref="G187:H187"/>
    <mergeCell ref="G188:H188"/>
    <mergeCell ref="G189:H189"/>
    <mergeCell ref="B191:E191"/>
    <mergeCell ref="B193:E193"/>
    <mergeCell ref="G193:M193"/>
    <mergeCell ref="G177:H177"/>
    <mergeCell ref="G178:H178"/>
    <mergeCell ref="G179:H179"/>
    <mergeCell ref="G180:H180"/>
    <mergeCell ref="B182:E182"/>
    <mergeCell ref="B184:E184"/>
    <mergeCell ref="G184:M184"/>
    <mergeCell ref="G169:H169"/>
    <mergeCell ref="B171:E171"/>
    <mergeCell ref="B173:E173"/>
    <mergeCell ref="G173:M173"/>
    <mergeCell ref="G175:H175"/>
    <mergeCell ref="G176:H176"/>
    <mergeCell ref="G163:H163"/>
    <mergeCell ref="G164:H164"/>
    <mergeCell ref="G165:J165"/>
    <mergeCell ref="G166:H166"/>
    <mergeCell ref="G167:H167"/>
    <mergeCell ref="G168:H168"/>
    <mergeCell ref="G157:H157"/>
    <mergeCell ref="G158:H158"/>
    <mergeCell ref="G159:H159"/>
    <mergeCell ref="G160:J160"/>
    <mergeCell ref="G161:J161"/>
    <mergeCell ref="G162:H162"/>
    <mergeCell ref="G151:H151"/>
    <mergeCell ref="G152:J152"/>
    <mergeCell ref="G153:H153"/>
    <mergeCell ref="G154:H154"/>
    <mergeCell ref="G155:H155"/>
    <mergeCell ref="G156:H156"/>
    <mergeCell ref="G145:H145"/>
    <mergeCell ref="G146:J146"/>
    <mergeCell ref="G147:H147"/>
    <mergeCell ref="G148:J148"/>
    <mergeCell ref="G149:H149"/>
    <mergeCell ref="G150:J150"/>
    <mergeCell ref="G137:H137"/>
    <mergeCell ref="B139:E139"/>
    <mergeCell ref="B141:E141"/>
    <mergeCell ref="G141:M141"/>
    <mergeCell ref="G143:H143"/>
    <mergeCell ref="G144:H144"/>
    <mergeCell ref="G131:H131"/>
    <mergeCell ref="G132:H132"/>
    <mergeCell ref="G133:J133"/>
    <mergeCell ref="G134:J134"/>
    <mergeCell ref="G135:J135"/>
    <mergeCell ref="G136:J136"/>
    <mergeCell ref="G123:H123"/>
    <mergeCell ref="G124:H124"/>
    <mergeCell ref="G125:H125"/>
    <mergeCell ref="B127:E127"/>
    <mergeCell ref="B129:E129"/>
    <mergeCell ref="G129:M129"/>
    <mergeCell ref="B115:E115"/>
    <mergeCell ref="G115:M115"/>
    <mergeCell ref="G117:H117"/>
    <mergeCell ref="B119:E119"/>
    <mergeCell ref="B121:E121"/>
    <mergeCell ref="G121:M121"/>
    <mergeCell ref="G107:H107"/>
    <mergeCell ref="G108:H108"/>
    <mergeCell ref="G109:H109"/>
    <mergeCell ref="G110:H110"/>
    <mergeCell ref="G111:H111"/>
    <mergeCell ref="B113:E113"/>
    <mergeCell ref="G101:H101"/>
    <mergeCell ref="G102:H102"/>
    <mergeCell ref="G103:H103"/>
    <mergeCell ref="G104:H104"/>
    <mergeCell ref="G105:H105"/>
    <mergeCell ref="G106:H106"/>
    <mergeCell ref="B94:E94"/>
    <mergeCell ref="B96:E96"/>
    <mergeCell ref="G96:M96"/>
    <mergeCell ref="G98:H98"/>
    <mergeCell ref="G99:H99"/>
    <mergeCell ref="G100:H100"/>
    <mergeCell ref="G85:H85"/>
    <mergeCell ref="G86:H86"/>
    <mergeCell ref="B88:E88"/>
    <mergeCell ref="B90:E90"/>
    <mergeCell ref="G90:M90"/>
    <mergeCell ref="G92:H92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4:H64"/>
    <mergeCell ref="G65:H65"/>
    <mergeCell ref="G66:H66"/>
    <mergeCell ref="G67:H67"/>
    <mergeCell ref="B69:E69"/>
    <mergeCell ref="B71:E71"/>
    <mergeCell ref="G71:M71"/>
    <mergeCell ref="G58:H58"/>
    <mergeCell ref="G59:H59"/>
    <mergeCell ref="G60:H60"/>
    <mergeCell ref="G61:H61"/>
    <mergeCell ref="G62:H62"/>
    <mergeCell ref="G63:H63"/>
    <mergeCell ref="G52:H52"/>
    <mergeCell ref="G53:H53"/>
    <mergeCell ref="G54:H54"/>
    <mergeCell ref="G55:H55"/>
    <mergeCell ref="G56:H56"/>
    <mergeCell ref="G57:H57"/>
    <mergeCell ref="B44:E44"/>
    <mergeCell ref="G44:M44"/>
    <mergeCell ref="G46:H46"/>
    <mergeCell ref="B48:E48"/>
    <mergeCell ref="B50:E50"/>
    <mergeCell ref="G50:M50"/>
    <mergeCell ref="G34:H34"/>
    <mergeCell ref="B36:E36"/>
    <mergeCell ref="B38:E38"/>
    <mergeCell ref="G38:M38"/>
    <mergeCell ref="G40:H40"/>
    <mergeCell ref="B42:E42"/>
    <mergeCell ref="G26:H26"/>
    <mergeCell ref="G27:H27"/>
    <mergeCell ref="G28:H28"/>
    <mergeCell ref="B30:E30"/>
    <mergeCell ref="B32:E32"/>
    <mergeCell ref="G32:M32"/>
    <mergeCell ref="G20:H20"/>
    <mergeCell ref="B22:E22"/>
    <mergeCell ref="B24:E24"/>
    <mergeCell ref="G24:M24"/>
    <mergeCell ref="B10:E10"/>
    <mergeCell ref="G10:M10"/>
    <mergeCell ref="G12:H12"/>
    <mergeCell ref="B14:E14"/>
    <mergeCell ref="B16:E16"/>
    <mergeCell ref="G16:M16"/>
    <mergeCell ref="G18:H18"/>
    <mergeCell ref="G19:H19"/>
    <mergeCell ref="B1:G1"/>
    <mergeCell ref="B2:M2"/>
    <mergeCell ref="B3:M3"/>
    <mergeCell ref="B4:D4"/>
    <mergeCell ref="I4:J4"/>
    <mergeCell ref="B5:D5"/>
    <mergeCell ref="I5:J5"/>
  </mergeCells>
  <printOptions horizontalCentered="1"/>
  <pageMargins left="0.58" right="0.43" top="0.67" bottom="0.51" header="0.51" footer="0.51"/>
  <pageSetup horizontalDpi="600" verticalDpi="600" orientation="portrait" paperSize="9" scale="65" r:id="rId1"/>
  <headerFooter>
    <oddHeader>&amp;RStrana: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Tomášek</dc:creator>
  <cp:keywords/>
  <dc:description/>
  <cp:lastModifiedBy>Ing. Zdeněk KRATOCHVÍL</cp:lastModifiedBy>
  <dcterms:created xsi:type="dcterms:W3CDTF">2018-12-05T16:43:56Z</dcterms:created>
  <dcterms:modified xsi:type="dcterms:W3CDTF">2019-03-13T11:41:43Z</dcterms:modified>
  <cp:category/>
  <cp:version/>
  <cp:contentType/>
  <cp:contentStatus/>
</cp:coreProperties>
</file>