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_DOC\25 05 07 - Odpady\"/>
    </mc:Choice>
  </mc:AlternateContent>
  <xr:revisionPtr revIDLastSave="0" documentId="13_ncr:1_{B70FCBE6-B086-4146-818A-BF9D262ED2B6}" xr6:coauthVersionLast="47" xr6:coauthVersionMax="47" xr10:uidLastSave="{00000000-0000-0000-0000-000000000000}"/>
  <workbookProtection workbookAlgorithmName="SHA-512" workbookHashValue="HycfQEfucm3Fu9bLVPsJB1KG6FeYZxBbNTThS2FPaFva84R/juK4dH5zRbS+nCI8X+N4vpL/U85k2vtjGndcVg==" workbookSaltValue="WtKB4lhND+09zbiW+Z0z5w==" workbookSpinCount="100000" lockStructure="1"/>
  <bookViews>
    <workbookView xWindow="-120" yWindow="-120" windowWidth="29040" windowHeight="15840" activeTab="2" xr2:uid="{00000000-000D-0000-FFFF-FFFF00000000}"/>
  </bookViews>
  <sheets>
    <sheet name="Plzeň" sheetId="1" r:id="rId1"/>
    <sheet name="Hrad Nečtiny" sheetId="2" r:id="rId2"/>
    <sheet name="Zbytky z kuchyní, lapoly" sheetId="3" r:id="rId3"/>
  </sheets>
  <definedNames>
    <definedName name="_xlnm._FilterDatabase" localSheetId="0" hidden="1">Plzeň!$A$17:$J$118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I53" i="1" s="1"/>
  <c r="J53" i="1" s="1"/>
  <c r="H56" i="1"/>
  <c r="I56" i="1" s="1"/>
  <c r="J56" i="1" s="1"/>
  <c r="H36" i="1"/>
  <c r="I36" i="1" s="1"/>
  <c r="J36" i="1" s="1"/>
  <c r="H50" i="1"/>
  <c r="H42" i="1"/>
  <c r="I42" i="1" s="1"/>
  <c r="J42" i="1" s="1"/>
  <c r="H23" i="1"/>
  <c r="I23" i="1" s="1"/>
  <c r="J23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I50" i="1"/>
  <c r="J50" i="1" s="1"/>
  <c r="H51" i="1"/>
  <c r="I51" i="1" s="1"/>
  <c r="J51" i="1" s="1"/>
  <c r="H52" i="1"/>
  <c r="I52" i="1" s="1"/>
  <c r="J52" i="1" s="1"/>
  <c r="H54" i="1"/>
  <c r="I54" i="1" s="1"/>
  <c r="J54" i="1" s="1"/>
  <c r="H55" i="1"/>
  <c r="I55" i="1" s="1"/>
  <c r="J55" i="1" s="1"/>
  <c r="H13" i="3"/>
  <c r="H12" i="3"/>
  <c r="H11" i="3"/>
  <c r="H10" i="3"/>
  <c r="H9" i="3"/>
  <c r="H7" i="3"/>
  <c r="H6" i="3"/>
  <c r="H4" i="3"/>
  <c r="H3" i="3"/>
  <c r="I7" i="2"/>
  <c r="J7" i="2" s="1"/>
  <c r="I6" i="2"/>
  <c r="J6" i="2" s="1"/>
  <c r="I5" i="2"/>
  <c r="J5" i="2" s="1"/>
  <c r="I4" i="2"/>
  <c r="J4" i="2" s="1"/>
  <c r="I3" i="2"/>
  <c r="J3" i="2" s="1"/>
  <c r="H116" i="1"/>
  <c r="I116" i="1" s="1"/>
  <c r="J116" i="1" s="1"/>
  <c r="H115" i="1"/>
  <c r="I115" i="1" s="1"/>
  <c r="J115" i="1" s="1"/>
  <c r="H114" i="1"/>
  <c r="I114" i="1" s="1"/>
  <c r="J114" i="1" s="1"/>
  <c r="H113" i="1"/>
  <c r="I113" i="1" s="1"/>
  <c r="J113" i="1" s="1"/>
  <c r="H112" i="1"/>
  <c r="I112" i="1" s="1"/>
  <c r="J112" i="1" s="1"/>
  <c r="H111" i="1"/>
  <c r="I111" i="1" s="1"/>
  <c r="J111" i="1" s="1"/>
  <c r="H110" i="1"/>
  <c r="I110" i="1" s="1"/>
  <c r="J110" i="1" s="1"/>
  <c r="H109" i="1"/>
  <c r="I109" i="1" s="1"/>
  <c r="J109" i="1" s="1"/>
  <c r="H108" i="1"/>
  <c r="I108" i="1" s="1"/>
  <c r="J108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H103" i="1"/>
  <c r="I103" i="1" s="1"/>
  <c r="J103" i="1" s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J98" i="1" s="1"/>
  <c r="H97" i="1"/>
  <c r="I97" i="1" s="1"/>
  <c r="J97" i="1" s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81" i="1"/>
  <c r="I81" i="1" s="1"/>
  <c r="J81" i="1" s="1"/>
  <c r="H80" i="1"/>
  <c r="I80" i="1" s="1"/>
  <c r="J80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14" i="3" l="1"/>
  <c r="H15" i="3" s="1"/>
  <c r="C125" i="1" s="1"/>
  <c r="J117" i="1"/>
  <c r="J118" i="1" s="1"/>
  <c r="C123" i="1" s="1"/>
  <c r="J8" i="2"/>
  <c r="J9" i="2" s="1"/>
  <c r="C124" i="1" s="1"/>
  <c r="C126" i="1" l="1"/>
</calcChain>
</file>

<file path=xl/sharedStrings.xml><?xml version="1.0" encoding="utf-8"?>
<sst xmlns="http://schemas.openxmlformats.org/spreadsheetml/2006/main" count="233" uniqueCount="93">
  <si>
    <t>Příloha č. 3 ZD / Příloha č. 1 Závazného návrhu smlouvy - Specifikace nádob s odpadem, místa svozu a frekvence svozu</t>
  </si>
  <si>
    <t>Druh odpadu</t>
  </si>
  <si>
    <t>Velikost sběrné nádoby</t>
  </si>
  <si>
    <t>Jednotková cena za vývoz sběrné nádoby v Kč bez DPH</t>
  </si>
  <si>
    <t>240 l</t>
  </si>
  <si>
    <t>30 l</t>
  </si>
  <si>
    <t>1100 l</t>
  </si>
  <si>
    <t>Provozovna (číslo, název)</t>
  </si>
  <si>
    <t>Stanoviště</t>
  </si>
  <si>
    <t xml:space="preserve">Četnost vývozu/rok </t>
  </si>
  <si>
    <t>Počet sběrných nádob</t>
  </si>
  <si>
    <t>Jednotková cena za svoz sběrné nádoby v Kč bez DPH</t>
  </si>
  <si>
    <t>Cena za 1 svoz požadovaného počtu nádob v Kč bez DPH</t>
  </si>
  <si>
    <t>Celková cena za svoz nádob/rok v Kč bez DPH</t>
  </si>
  <si>
    <t>Univerzitní</t>
  </si>
  <si>
    <t>Univerzitní 8</t>
  </si>
  <si>
    <t>Univerzitní 12</t>
  </si>
  <si>
    <t>Univerzitní 14</t>
  </si>
  <si>
    <t>Univerzitní 20</t>
  </si>
  <si>
    <t>za Univerzitní 20</t>
  </si>
  <si>
    <t>Univerzitní 22 (vchod naproti jídelně)</t>
  </si>
  <si>
    <t>Univerzitní 22 (za budovou)</t>
  </si>
  <si>
    <t>Univerzitní 22 (hlavní vchod)</t>
  </si>
  <si>
    <t>Univerzitní 22 (RTI)</t>
  </si>
  <si>
    <t>Univerzitní 22 (RTI za budovou)</t>
  </si>
  <si>
    <t>Univerzitní 26</t>
  </si>
  <si>
    <t>Univerzitní 28</t>
  </si>
  <si>
    <t>Technická</t>
  </si>
  <si>
    <t>Technická 8</t>
  </si>
  <si>
    <t>Kollárova</t>
  </si>
  <si>
    <t>Kollárova 19</t>
  </si>
  <si>
    <t>Borská</t>
  </si>
  <si>
    <t>Borská 53</t>
  </si>
  <si>
    <t>Klatovská 200</t>
  </si>
  <si>
    <t>Baarova</t>
  </si>
  <si>
    <t>Baarova 36</t>
  </si>
  <si>
    <t>Máchova</t>
  </si>
  <si>
    <t>Máchova 14 + 16</t>
  </si>
  <si>
    <t>Máchova 20</t>
  </si>
  <si>
    <t>Bolevecká</t>
  </si>
  <si>
    <t>Bolevecká 30</t>
  </si>
  <si>
    <t>Chodské náměstí</t>
  </si>
  <si>
    <t>Chodské náměstí 1</t>
  </si>
  <si>
    <t>Klatovská 51</t>
  </si>
  <si>
    <t>Jungmannova</t>
  </si>
  <si>
    <t>Jungmanova 1,3</t>
  </si>
  <si>
    <t>Sedláčkova</t>
  </si>
  <si>
    <t>Sedláčkova 31</t>
  </si>
  <si>
    <t>Sedláčkova 38</t>
  </si>
  <si>
    <t>Sedláčkova 15</t>
  </si>
  <si>
    <t>Veleslavínova</t>
  </si>
  <si>
    <t>Veleslavínova 42</t>
  </si>
  <si>
    <t>Sady Pětatřicátníků</t>
  </si>
  <si>
    <t>Sady Pětatřicátníků 14</t>
  </si>
  <si>
    <t>Riegrova</t>
  </si>
  <si>
    <t>Husova 11</t>
  </si>
  <si>
    <t>Cena za svoz/rok v Kč bez DPH</t>
  </si>
  <si>
    <t>Celková cena za 24 měsíců v Kč bez DPH</t>
  </si>
  <si>
    <t>Cena za 24 měsíců v Kč bez DPH</t>
  </si>
  <si>
    <t>Plzeň - město</t>
  </si>
  <si>
    <t>Hrad Nečtiny</t>
  </si>
  <si>
    <t>Zbytky z kuchyní, lapoly</t>
  </si>
  <si>
    <t>Celková cena za svoz a likvidaci komunálního a separovaného odpadu za 24 měsíců v Kč bez DPH</t>
  </si>
  <si>
    <t>Stanoviště nádoby</t>
  </si>
  <si>
    <t>Četnost vývozu</t>
  </si>
  <si>
    <t>Nečtiny</t>
  </si>
  <si>
    <t>Hrad Nečtiny (1.3. - 30.11.)</t>
  </si>
  <si>
    <t>1 x týdně</t>
  </si>
  <si>
    <t>Hrad Nečtiny (1.12. - 28. 2. )</t>
  </si>
  <si>
    <t>2 x měsíčně</t>
  </si>
  <si>
    <t xml:space="preserve"> Jednotková cena za vývoz v Kč bez DPH</t>
  </si>
  <si>
    <t>Celková cena za vývoz/rok v Kč bez DPH</t>
  </si>
  <si>
    <t>M 1 - Kollárova 19</t>
  </si>
  <si>
    <t>bio*</t>
  </si>
  <si>
    <t>denně *</t>
  </si>
  <si>
    <t>tuky, oleje</t>
  </si>
  <si>
    <t>1 x za 2 měsíce</t>
  </si>
  <si>
    <t>jedlý olej, tuk</t>
  </si>
  <si>
    <t>na zavolání</t>
  </si>
  <si>
    <t>tukové lapoly</t>
  </si>
  <si>
    <t>M 4 - Univerzitní 12</t>
  </si>
  <si>
    <t>měsíčně</t>
  </si>
  <si>
    <t>Klatovská 51 - bufet</t>
  </si>
  <si>
    <t>2 x měsíčně**</t>
  </si>
  <si>
    <t>lapol u kuchyně</t>
  </si>
  <si>
    <t>1 x za rok</t>
  </si>
  <si>
    <r>
      <t>bio</t>
    </r>
    <r>
      <rPr>
        <sz val="11"/>
        <rFont val="Garamond"/>
      </rPr>
      <t>**</t>
    </r>
  </si>
  <si>
    <t>1 x týdně***</t>
  </si>
  <si>
    <t>* pracovní den</t>
  </si>
  <si>
    <t>** mimo měsíce: VII., VIII., 2.pol. XII.</t>
  </si>
  <si>
    <r>
      <rPr>
        <i/>
        <sz val="11"/>
        <rFont val="Garamond"/>
      </rPr>
      <t xml:space="preserve">*** </t>
    </r>
    <r>
      <rPr>
        <i/>
        <sz val="11"/>
        <color theme="1"/>
        <rFont val="Garamond"/>
      </rPr>
      <t>1. 4 - 30. 11.</t>
    </r>
  </si>
  <si>
    <t>Četnost vývozu se může lišit v návaznosti na aktuální potřeby zadavatele.</t>
  </si>
  <si>
    <t>Svoz a likvidace komunálního a separovaného odpadu pro ZČU (2025 - 2027)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</si>
</sst>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Garamond"/>
    </font>
    <font>
      <b/>
      <sz val="11"/>
      <color theme="1"/>
      <name val="Garamond"/>
    </font>
    <font>
      <b/>
      <sz val="11"/>
      <name val="Garamond"/>
    </font>
    <font>
      <sz val="11"/>
      <name val="Garamond"/>
    </font>
    <font>
      <sz val="11"/>
      <color indexed="2"/>
      <name val="Garamond"/>
    </font>
    <font>
      <b/>
      <sz val="12"/>
      <color theme="1"/>
      <name val="Garamond"/>
    </font>
    <font>
      <i/>
      <sz val="11"/>
      <name val="Garamond"/>
    </font>
    <font>
      <i/>
      <sz val="11"/>
      <color theme="1"/>
      <name val="Garamond"/>
    </font>
    <font>
      <b/>
      <i/>
      <sz val="11"/>
      <color theme="1"/>
      <name val="Garamond"/>
    </font>
    <font>
      <sz val="11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61"/>
        <bgColor rgb="FFFFFF6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8" xfId="0" applyNumberFormat="1" applyFont="1" applyFill="1" applyBorder="1" applyAlignment="1" applyProtection="1">
      <alignment horizontal="center" vertical="center"/>
      <protection locked="0"/>
    </xf>
    <xf numFmtId="4" fontId="1" fillId="4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0" xfId="0" applyFont="1"/>
    <xf numFmtId="0" fontId="1" fillId="0" borderId="6" xfId="0" applyFont="1" applyBorder="1" applyAlignment="1">
      <alignment horizont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/>
    </xf>
    <xf numFmtId="4" fontId="1" fillId="3" borderId="18" xfId="0" applyNumberFormat="1" applyFont="1" applyFill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3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4" fontId="4" fillId="3" borderId="10" xfId="0" applyNumberFormat="1" applyFont="1" applyFill="1" applyBorder="1" applyAlignment="1" applyProtection="1">
      <alignment horizontal="center" vertical="center"/>
      <protection locked="0"/>
    </xf>
    <xf numFmtId="4" fontId="4" fillId="0" borderId="64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4" fontId="1" fillId="3" borderId="17" xfId="0" applyNumberFormat="1" applyFont="1" applyFill="1" applyBorder="1" applyAlignment="1" applyProtection="1">
      <alignment horizontal="center" vertical="center"/>
      <protection locked="0"/>
    </xf>
    <xf numFmtId="4" fontId="4" fillId="4" borderId="19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4" fontId="1" fillId="3" borderId="3" xfId="0" applyNumberFormat="1" applyFont="1" applyFill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4" fontId="1" fillId="3" borderId="22" xfId="0" applyNumberFormat="1" applyFont="1" applyFill="1" applyBorder="1" applyAlignment="1" applyProtection="1">
      <alignment horizontal="center" vertical="center"/>
      <protection locked="0"/>
    </xf>
    <xf numFmtId="4" fontId="4" fillId="4" borderId="24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4" fontId="1" fillId="3" borderId="9" xfId="0" applyNumberFormat="1" applyFont="1" applyFill="1" applyBorder="1" applyAlignment="1" applyProtection="1">
      <alignment horizontal="center" vertical="center"/>
      <protection locked="0"/>
    </xf>
    <xf numFmtId="4" fontId="4" fillId="4" borderId="1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4" fontId="1" fillId="3" borderId="6" xfId="0" applyNumberFormat="1" applyFont="1" applyFill="1" applyBorder="1" applyAlignment="1" applyProtection="1">
      <alignment horizontal="center" vertical="center"/>
      <protection locked="0"/>
    </xf>
    <xf numFmtId="4" fontId="4" fillId="4" borderId="8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16" xfId="0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4" fontId="1" fillId="3" borderId="46" xfId="0" applyNumberFormat="1" applyFont="1" applyFill="1" applyBorder="1" applyAlignment="1" applyProtection="1">
      <alignment horizontal="center" vertical="center"/>
      <protection locked="0"/>
    </xf>
    <xf numFmtId="4" fontId="4" fillId="4" borderId="34" xfId="0" applyNumberFormat="1" applyFont="1" applyFill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2" borderId="2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 vertical="center"/>
    </xf>
    <xf numFmtId="0" fontId="1" fillId="5" borderId="4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4" fontId="4" fillId="4" borderId="27" xfId="0" applyNumberFormat="1" applyFont="1" applyFill="1" applyBorder="1" applyAlignment="1">
      <alignment horizontal="center"/>
    </xf>
    <xf numFmtId="4" fontId="4" fillId="4" borderId="27" xfId="0" applyNumberFormat="1" applyFont="1" applyFill="1" applyBorder="1" applyAlignment="1">
      <alignment horizontal="right"/>
    </xf>
    <xf numFmtId="4" fontId="2" fillId="4" borderId="28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1" fillId="0" borderId="50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2" fillId="0" borderId="28" xfId="0" applyNumberFormat="1" applyFont="1" applyBorder="1"/>
    <xf numFmtId="4" fontId="2" fillId="2" borderId="34" xfId="0" applyNumberFormat="1" applyFont="1" applyFill="1" applyBorder="1"/>
    <xf numFmtId="4" fontId="10" fillId="4" borderId="0" xfId="0" applyNumberFormat="1" applyFont="1" applyFill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6" fillId="6" borderId="59" xfId="0" applyFont="1" applyFill="1" applyBorder="1" applyAlignment="1">
      <alignment horizontal="left" vertical="center" wrapText="1"/>
    </xf>
    <xf numFmtId="0" fontId="6" fillId="6" borderId="60" xfId="0" applyFont="1" applyFill="1" applyBorder="1" applyAlignment="1">
      <alignment horizontal="left" vertical="center" wrapText="1"/>
    </xf>
    <xf numFmtId="4" fontId="6" fillId="6" borderId="61" xfId="0" applyNumberFormat="1" applyFont="1" applyFill="1" applyBorder="1" applyAlignment="1">
      <alignment horizontal="center" vertical="center"/>
    </xf>
    <xf numFmtId="4" fontId="6" fillId="6" borderId="62" xfId="0" applyNumberFormat="1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textRotation="255"/>
    </xf>
    <xf numFmtId="0" fontId="1" fillId="0" borderId="55" xfId="0" applyFont="1" applyBorder="1" applyAlignment="1">
      <alignment horizontal="center" textRotation="255"/>
    </xf>
    <xf numFmtId="0" fontId="2" fillId="2" borderId="4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4" fontId="1" fillId="0" borderId="56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" fontId="1" fillId="0" borderId="57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4" fontId="1" fillId="0" borderId="58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opLeftCell="A110" zoomScale="120" workbookViewId="0">
      <selection activeCell="C4" sqref="C4:C12"/>
    </sheetView>
  </sheetViews>
  <sheetFormatPr defaultColWidth="9.140625" defaultRowHeight="15" x14ac:dyDescent="0.25"/>
  <cols>
    <col min="1" max="2" width="20.7109375" style="2" customWidth="1"/>
    <col min="3" max="3" width="21.7109375" style="2" customWidth="1"/>
    <col min="4" max="4" width="12.140625" style="2" customWidth="1"/>
    <col min="5" max="5" width="10.7109375" style="2" customWidth="1"/>
    <col min="6" max="7" width="11.7109375" style="2" customWidth="1"/>
    <col min="8" max="9" width="14.7109375" style="1" customWidth="1"/>
    <col min="10" max="10" width="20.7109375" style="1" customWidth="1"/>
    <col min="11" max="11" width="9.140625" style="1"/>
    <col min="12" max="12" width="10.28515625" style="1" bestFit="1" customWidth="1"/>
    <col min="13" max="16384" width="9.140625" style="1"/>
  </cols>
  <sheetData>
    <row r="1" spans="1:6" x14ac:dyDescent="0.25">
      <c r="A1" s="77" t="s">
        <v>92</v>
      </c>
      <c r="B1" s="3"/>
      <c r="C1" s="3"/>
      <c r="D1" s="3"/>
      <c r="E1" s="3"/>
      <c r="F1" s="3"/>
    </row>
    <row r="2" spans="1:6" x14ac:dyDescent="0.25">
      <c r="A2" s="3" t="s">
        <v>0</v>
      </c>
    </row>
    <row r="3" spans="1:6" ht="55.15" customHeight="1" x14ac:dyDescent="0.25">
      <c r="A3" s="78" t="s">
        <v>1</v>
      </c>
      <c r="B3" s="79" t="s">
        <v>2</v>
      </c>
      <c r="C3" s="4" t="s">
        <v>3</v>
      </c>
    </row>
    <row r="4" spans="1:6" ht="15.75" customHeight="1" x14ac:dyDescent="0.25">
      <c r="A4" s="80">
        <v>200301</v>
      </c>
      <c r="B4" s="81" t="s">
        <v>5</v>
      </c>
      <c r="C4" s="5"/>
    </row>
    <row r="5" spans="1:6" ht="15.75" customHeight="1" x14ac:dyDescent="0.25">
      <c r="A5" s="82">
        <v>200301</v>
      </c>
      <c r="B5" s="83" t="s">
        <v>4</v>
      </c>
      <c r="C5" s="6"/>
      <c r="D5" s="84"/>
    </row>
    <row r="6" spans="1:6" ht="15.75" customHeight="1" x14ac:dyDescent="0.25">
      <c r="A6" s="80">
        <v>200301</v>
      </c>
      <c r="B6" s="81" t="s">
        <v>6</v>
      </c>
      <c r="C6" s="5"/>
    </row>
    <row r="7" spans="1:6" ht="15.75" customHeight="1" x14ac:dyDescent="0.25">
      <c r="A7" s="80">
        <v>150101</v>
      </c>
      <c r="B7" s="81" t="s">
        <v>4</v>
      </c>
      <c r="C7" s="6"/>
    </row>
    <row r="8" spans="1:6" ht="15.75" customHeight="1" x14ac:dyDescent="0.25">
      <c r="A8" s="80">
        <v>150101</v>
      </c>
      <c r="B8" s="81" t="s">
        <v>6</v>
      </c>
      <c r="C8" s="5"/>
    </row>
    <row r="9" spans="1:6" ht="15.75" customHeight="1" x14ac:dyDescent="0.25">
      <c r="A9" s="80">
        <v>150102</v>
      </c>
      <c r="B9" s="81" t="s">
        <v>4</v>
      </c>
      <c r="C9" s="6"/>
    </row>
    <row r="10" spans="1:6" ht="15.75" customHeight="1" x14ac:dyDescent="0.25">
      <c r="A10" s="80">
        <v>150102</v>
      </c>
      <c r="B10" s="81" t="s">
        <v>6</v>
      </c>
      <c r="C10" s="5"/>
    </row>
    <row r="11" spans="1:6" ht="15.75" customHeight="1" x14ac:dyDescent="0.25">
      <c r="A11" s="80">
        <v>150107</v>
      </c>
      <c r="B11" s="81" t="s">
        <v>4</v>
      </c>
      <c r="C11" s="6"/>
    </row>
    <row r="12" spans="1:6" ht="15.75" customHeight="1" thickBot="1" x14ac:dyDescent="0.3">
      <c r="A12" s="85">
        <v>150107</v>
      </c>
      <c r="B12" s="86" t="s">
        <v>6</v>
      </c>
      <c r="C12" s="5"/>
    </row>
    <row r="13" spans="1:6" x14ac:dyDescent="0.25">
      <c r="A13" s="87"/>
      <c r="B13" s="87"/>
      <c r="C13" s="126"/>
    </row>
    <row r="14" spans="1:6" x14ac:dyDescent="0.25">
      <c r="A14" s="88"/>
      <c r="B14" s="88"/>
      <c r="C14" s="7"/>
    </row>
    <row r="16" spans="1:6" ht="9" customHeight="1" x14ac:dyDescent="0.25"/>
    <row r="17" spans="1:12" ht="60" customHeight="1" thickBot="1" x14ac:dyDescent="0.3">
      <c r="A17" s="127" t="s">
        <v>7</v>
      </c>
      <c r="B17" s="128"/>
      <c r="C17" s="89" t="s">
        <v>8</v>
      </c>
      <c r="D17" s="90" t="s">
        <v>1</v>
      </c>
      <c r="E17" s="90" t="s">
        <v>2</v>
      </c>
      <c r="F17" s="90" t="s">
        <v>9</v>
      </c>
      <c r="G17" s="90" t="s">
        <v>10</v>
      </c>
      <c r="H17" s="8" t="s">
        <v>11</v>
      </c>
      <c r="I17" s="8" t="s">
        <v>12</v>
      </c>
      <c r="J17" s="4" t="s">
        <v>13</v>
      </c>
    </row>
    <row r="18" spans="1:12" x14ac:dyDescent="0.25">
      <c r="A18" s="149">
        <v>1003037020</v>
      </c>
      <c r="B18" s="146" t="s">
        <v>14</v>
      </c>
      <c r="C18" s="137" t="s">
        <v>15</v>
      </c>
      <c r="D18" s="10">
        <v>200301</v>
      </c>
      <c r="E18" s="11" t="s">
        <v>6</v>
      </c>
      <c r="F18" s="11">
        <v>52</v>
      </c>
      <c r="G18" s="11">
        <v>1</v>
      </c>
      <c r="H18" s="12">
        <f>$C$6</f>
        <v>0</v>
      </c>
      <c r="I18" s="91">
        <f t="shared" ref="I18:I81" si="0">SUM(G18*H18)</f>
        <v>0</v>
      </c>
      <c r="J18" s="92">
        <f t="shared" ref="J18:J81" si="1">SUM(I18*F18)</f>
        <v>0</v>
      </c>
      <c r="L18" s="13"/>
    </row>
    <row r="19" spans="1:12" x14ac:dyDescent="0.25">
      <c r="A19" s="150"/>
      <c r="B19" s="147"/>
      <c r="C19" s="138"/>
      <c r="D19" s="14">
        <v>150101</v>
      </c>
      <c r="E19" s="15" t="s">
        <v>6</v>
      </c>
      <c r="F19" s="15">
        <v>52</v>
      </c>
      <c r="G19" s="15">
        <v>1</v>
      </c>
      <c r="H19" s="16">
        <f>$C$8</f>
        <v>0</v>
      </c>
      <c r="I19" s="93">
        <f t="shared" si="0"/>
        <v>0</v>
      </c>
      <c r="J19" s="94">
        <f t="shared" si="1"/>
        <v>0</v>
      </c>
      <c r="L19" s="13"/>
    </row>
    <row r="20" spans="1:12" ht="15.75" thickBot="1" x14ac:dyDescent="0.3">
      <c r="A20" s="150"/>
      <c r="B20" s="147"/>
      <c r="C20" s="139"/>
      <c r="D20" s="17">
        <v>150102</v>
      </c>
      <c r="E20" s="95" t="s">
        <v>6</v>
      </c>
      <c r="F20" s="95">
        <v>52</v>
      </c>
      <c r="G20" s="95">
        <v>1</v>
      </c>
      <c r="H20" s="96">
        <f>$C$10</f>
        <v>0</v>
      </c>
      <c r="I20" s="97">
        <f t="shared" si="0"/>
        <v>0</v>
      </c>
      <c r="J20" s="98">
        <f t="shared" si="1"/>
        <v>0</v>
      </c>
      <c r="L20" s="13"/>
    </row>
    <row r="21" spans="1:12" x14ac:dyDescent="0.25">
      <c r="A21" s="150"/>
      <c r="B21" s="147"/>
      <c r="C21" s="137" t="s">
        <v>16</v>
      </c>
      <c r="D21" s="10">
        <v>200301</v>
      </c>
      <c r="E21" s="11" t="s">
        <v>6</v>
      </c>
      <c r="F21" s="11">
        <v>52</v>
      </c>
      <c r="G21" s="11">
        <v>10</v>
      </c>
      <c r="H21" s="12">
        <f>$C$6</f>
        <v>0</v>
      </c>
      <c r="I21" s="91">
        <f t="shared" si="0"/>
        <v>0</v>
      </c>
      <c r="J21" s="92">
        <f t="shared" si="1"/>
        <v>0</v>
      </c>
      <c r="L21" s="13"/>
    </row>
    <row r="22" spans="1:12" x14ac:dyDescent="0.25">
      <c r="A22" s="150"/>
      <c r="B22" s="147"/>
      <c r="C22" s="138"/>
      <c r="D22" s="14">
        <v>150101</v>
      </c>
      <c r="E22" s="15" t="s">
        <v>6</v>
      </c>
      <c r="F22" s="15">
        <v>52</v>
      </c>
      <c r="G22" s="15">
        <v>4</v>
      </c>
      <c r="H22" s="16">
        <f>$C$8</f>
        <v>0</v>
      </c>
      <c r="I22" s="99">
        <f t="shared" si="0"/>
        <v>0</v>
      </c>
      <c r="J22" s="100">
        <f t="shared" si="1"/>
        <v>0</v>
      </c>
      <c r="L22" s="13"/>
    </row>
    <row r="23" spans="1:12" x14ac:dyDescent="0.25">
      <c r="A23" s="150"/>
      <c r="B23" s="147"/>
      <c r="C23" s="138"/>
      <c r="D23" s="14">
        <v>150102</v>
      </c>
      <c r="E23" s="15" t="s">
        <v>4</v>
      </c>
      <c r="F23" s="15">
        <v>13</v>
      </c>
      <c r="G23" s="15">
        <v>1</v>
      </c>
      <c r="H23" s="103">
        <f>$C$9</f>
        <v>0</v>
      </c>
      <c r="I23" s="99">
        <f t="shared" si="0"/>
        <v>0</v>
      </c>
      <c r="J23" s="100">
        <f t="shared" si="1"/>
        <v>0</v>
      </c>
      <c r="L23" s="13"/>
    </row>
    <row r="24" spans="1:12" x14ac:dyDescent="0.25">
      <c r="A24" s="150"/>
      <c r="B24" s="147"/>
      <c r="C24" s="138"/>
      <c r="D24" s="14">
        <v>200301</v>
      </c>
      <c r="E24" s="101" t="s">
        <v>5</v>
      </c>
      <c r="F24" s="101">
        <v>13</v>
      </c>
      <c r="G24" s="15">
        <v>1</v>
      </c>
      <c r="H24" s="16">
        <f>$C$4</f>
        <v>0</v>
      </c>
      <c r="I24" s="99">
        <f t="shared" si="0"/>
        <v>0</v>
      </c>
      <c r="J24" s="100">
        <f t="shared" si="1"/>
        <v>0</v>
      </c>
      <c r="L24" s="13"/>
    </row>
    <row r="25" spans="1:12" x14ac:dyDescent="0.25">
      <c r="A25" s="150"/>
      <c r="B25" s="147"/>
      <c r="C25" s="138"/>
      <c r="D25" s="14">
        <v>150102</v>
      </c>
      <c r="E25" s="15" t="s">
        <v>6</v>
      </c>
      <c r="F25" s="15">
        <v>52</v>
      </c>
      <c r="G25" s="15">
        <v>2</v>
      </c>
      <c r="H25" s="16">
        <f>$C$10</f>
        <v>0</v>
      </c>
      <c r="I25" s="99">
        <f t="shared" si="0"/>
        <v>0</v>
      </c>
      <c r="J25" s="100">
        <f t="shared" si="1"/>
        <v>0</v>
      </c>
      <c r="L25" s="13"/>
    </row>
    <row r="26" spans="1:12" ht="15.75" thickBot="1" x14ac:dyDescent="0.3">
      <c r="A26" s="150"/>
      <c r="B26" s="147"/>
      <c r="C26" s="139"/>
      <c r="D26" s="17">
        <v>150107</v>
      </c>
      <c r="E26" s="95" t="s">
        <v>6</v>
      </c>
      <c r="F26" s="95">
        <v>13</v>
      </c>
      <c r="G26" s="95">
        <v>2</v>
      </c>
      <c r="H26" s="96">
        <f>$C$12</f>
        <v>0</v>
      </c>
      <c r="I26" s="97">
        <f t="shared" si="0"/>
        <v>0</v>
      </c>
      <c r="J26" s="98">
        <f t="shared" si="1"/>
        <v>0</v>
      </c>
      <c r="L26" s="13"/>
    </row>
    <row r="27" spans="1:12" x14ac:dyDescent="0.25">
      <c r="A27" s="150"/>
      <c r="B27" s="147"/>
      <c r="C27" s="137" t="s">
        <v>17</v>
      </c>
      <c r="D27" s="10">
        <v>200301</v>
      </c>
      <c r="E27" s="11" t="s">
        <v>6</v>
      </c>
      <c r="F27" s="11">
        <v>52</v>
      </c>
      <c r="G27" s="11">
        <v>1</v>
      </c>
      <c r="H27" s="12">
        <f>$C$6</f>
        <v>0</v>
      </c>
      <c r="I27" s="91">
        <f t="shared" si="0"/>
        <v>0</v>
      </c>
      <c r="J27" s="92">
        <f t="shared" si="1"/>
        <v>0</v>
      </c>
      <c r="L27" s="13"/>
    </row>
    <row r="28" spans="1:12" ht="15.75" thickBot="1" x14ac:dyDescent="0.3">
      <c r="A28" s="150"/>
      <c r="B28" s="147"/>
      <c r="C28" s="139"/>
      <c r="D28" s="17">
        <v>150102</v>
      </c>
      <c r="E28" s="95" t="s">
        <v>6</v>
      </c>
      <c r="F28" s="95">
        <v>52</v>
      </c>
      <c r="G28" s="95">
        <v>1</v>
      </c>
      <c r="H28" s="16">
        <f>$C$10</f>
        <v>0</v>
      </c>
      <c r="I28" s="97">
        <f t="shared" si="0"/>
        <v>0</v>
      </c>
      <c r="J28" s="98">
        <f t="shared" si="1"/>
        <v>0</v>
      </c>
      <c r="L28" s="13"/>
    </row>
    <row r="29" spans="1:12" x14ac:dyDescent="0.25">
      <c r="A29" s="150"/>
      <c r="B29" s="147"/>
      <c r="C29" s="137" t="s">
        <v>18</v>
      </c>
      <c r="D29" s="10">
        <v>200301</v>
      </c>
      <c r="E29" s="11" t="s">
        <v>6</v>
      </c>
      <c r="F29" s="11">
        <v>52</v>
      </c>
      <c r="G29" s="11">
        <v>1</v>
      </c>
      <c r="H29" s="12">
        <f>$C$6</f>
        <v>0</v>
      </c>
      <c r="I29" s="91">
        <f t="shared" si="0"/>
        <v>0</v>
      </c>
      <c r="J29" s="92">
        <f t="shared" si="1"/>
        <v>0</v>
      </c>
      <c r="L29" s="13"/>
    </row>
    <row r="30" spans="1:12" x14ac:dyDescent="0.25">
      <c r="A30" s="150"/>
      <c r="B30" s="147"/>
      <c r="C30" s="138"/>
      <c r="D30" s="14">
        <v>150101</v>
      </c>
      <c r="E30" s="15" t="s">
        <v>6</v>
      </c>
      <c r="F30" s="15">
        <v>52</v>
      </c>
      <c r="G30" s="15">
        <v>1</v>
      </c>
      <c r="H30" s="16">
        <f>$C$8</f>
        <v>0</v>
      </c>
      <c r="I30" s="99">
        <f t="shared" si="0"/>
        <v>0</v>
      </c>
      <c r="J30" s="100">
        <f t="shared" si="1"/>
        <v>0</v>
      </c>
      <c r="L30" s="13"/>
    </row>
    <row r="31" spans="1:12" ht="15.75" thickBot="1" x14ac:dyDescent="0.3">
      <c r="A31" s="150"/>
      <c r="B31" s="147"/>
      <c r="C31" s="139"/>
      <c r="D31" s="18">
        <v>150102</v>
      </c>
      <c r="E31" s="102" t="s">
        <v>6</v>
      </c>
      <c r="F31" s="102">
        <v>52</v>
      </c>
      <c r="G31" s="102">
        <v>1</v>
      </c>
      <c r="H31" s="103">
        <f>$C$10</f>
        <v>0</v>
      </c>
      <c r="I31" s="104">
        <f t="shared" si="0"/>
        <v>0</v>
      </c>
      <c r="J31" s="105">
        <f t="shared" si="1"/>
        <v>0</v>
      </c>
      <c r="L31" s="13"/>
    </row>
    <row r="32" spans="1:12" ht="15.75" thickBot="1" x14ac:dyDescent="0.3">
      <c r="A32" s="150"/>
      <c r="B32" s="147"/>
      <c r="C32" s="106" t="s">
        <v>19</v>
      </c>
      <c r="D32" s="107">
        <v>200301</v>
      </c>
      <c r="E32" s="108" t="s">
        <v>6</v>
      </c>
      <c r="F32" s="108">
        <v>52</v>
      </c>
      <c r="G32" s="108">
        <v>1</v>
      </c>
      <c r="H32" s="109">
        <f>$C$6</f>
        <v>0</v>
      </c>
      <c r="I32" s="110">
        <f t="shared" si="0"/>
        <v>0</v>
      </c>
      <c r="J32" s="111">
        <f t="shared" si="1"/>
        <v>0</v>
      </c>
      <c r="L32" s="13"/>
    </row>
    <row r="33" spans="1:14" x14ac:dyDescent="0.25">
      <c r="A33" s="150"/>
      <c r="B33" s="147"/>
      <c r="C33" s="137" t="s">
        <v>20</v>
      </c>
      <c r="D33" s="10">
        <v>200301</v>
      </c>
      <c r="E33" s="11" t="s">
        <v>6</v>
      </c>
      <c r="F33" s="11">
        <v>52</v>
      </c>
      <c r="G33" s="11">
        <v>1</v>
      </c>
      <c r="H33" s="12">
        <f>$C$6</f>
        <v>0</v>
      </c>
      <c r="I33" s="91">
        <f t="shared" si="0"/>
        <v>0</v>
      </c>
      <c r="J33" s="92">
        <f t="shared" si="1"/>
        <v>0</v>
      </c>
      <c r="L33" s="13"/>
      <c r="N33" s="19"/>
    </row>
    <row r="34" spans="1:14" x14ac:dyDescent="0.25">
      <c r="A34" s="150"/>
      <c r="B34" s="147"/>
      <c r="C34" s="138"/>
      <c r="D34" s="14">
        <v>150101</v>
      </c>
      <c r="E34" s="15" t="s">
        <v>6</v>
      </c>
      <c r="F34" s="15">
        <v>52</v>
      </c>
      <c r="G34" s="15">
        <v>1</v>
      </c>
      <c r="H34" s="16">
        <f>$C$8</f>
        <v>0</v>
      </c>
      <c r="I34" s="99">
        <f t="shared" si="0"/>
        <v>0</v>
      </c>
      <c r="J34" s="100">
        <f t="shared" si="1"/>
        <v>0</v>
      </c>
      <c r="L34" s="13"/>
    </row>
    <row r="35" spans="1:14" ht="15.75" thickBot="1" x14ac:dyDescent="0.3">
      <c r="A35" s="150"/>
      <c r="B35" s="147"/>
      <c r="C35" s="139"/>
      <c r="D35" s="18">
        <v>150102</v>
      </c>
      <c r="E35" s="102" t="s">
        <v>6</v>
      </c>
      <c r="F35" s="102">
        <v>52</v>
      </c>
      <c r="G35" s="102">
        <v>1</v>
      </c>
      <c r="H35" s="103">
        <f>$C$10</f>
        <v>0</v>
      </c>
      <c r="I35" s="104">
        <f t="shared" si="0"/>
        <v>0</v>
      </c>
      <c r="J35" s="105">
        <f t="shared" si="1"/>
        <v>0</v>
      </c>
      <c r="L35" s="13"/>
    </row>
    <row r="36" spans="1:14" x14ac:dyDescent="0.25">
      <c r="A36" s="150"/>
      <c r="B36" s="147"/>
      <c r="C36" s="137" t="s">
        <v>21</v>
      </c>
      <c r="D36" s="10">
        <v>200301</v>
      </c>
      <c r="E36" s="11" t="s">
        <v>6</v>
      </c>
      <c r="F36" s="11">
        <v>52</v>
      </c>
      <c r="G36" s="11">
        <v>5</v>
      </c>
      <c r="H36" s="12">
        <f>$C$6</f>
        <v>0</v>
      </c>
      <c r="I36" s="91">
        <f t="shared" si="0"/>
        <v>0</v>
      </c>
      <c r="J36" s="92">
        <f t="shared" si="1"/>
        <v>0</v>
      </c>
      <c r="L36" s="13"/>
    </row>
    <row r="37" spans="1:14" x14ac:dyDescent="0.25">
      <c r="A37" s="150"/>
      <c r="B37" s="147"/>
      <c r="C37" s="138"/>
      <c r="D37" s="14">
        <v>150102</v>
      </c>
      <c r="E37" s="15" t="s">
        <v>6</v>
      </c>
      <c r="F37" s="15">
        <v>52</v>
      </c>
      <c r="G37" s="15">
        <v>2</v>
      </c>
      <c r="H37" s="16">
        <f>$C$10</f>
        <v>0</v>
      </c>
      <c r="I37" s="99">
        <f t="shared" si="0"/>
        <v>0</v>
      </c>
      <c r="J37" s="100">
        <f t="shared" si="1"/>
        <v>0</v>
      </c>
      <c r="L37" s="13"/>
    </row>
    <row r="38" spans="1:14" x14ac:dyDescent="0.25">
      <c r="A38" s="150"/>
      <c r="B38" s="147"/>
      <c r="C38" s="138"/>
      <c r="D38" s="14">
        <v>150101</v>
      </c>
      <c r="E38" s="15" t="s">
        <v>6</v>
      </c>
      <c r="F38" s="15">
        <v>52</v>
      </c>
      <c r="G38" s="15">
        <v>2</v>
      </c>
      <c r="H38" s="16">
        <f>$C$8</f>
        <v>0</v>
      </c>
      <c r="I38" s="99">
        <f t="shared" si="0"/>
        <v>0</v>
      </c>
      <c r="J38" s="100">
        <f t="shared" si="1"/>
        <v>0</v>
      </c>
      <c r="L38" s="13"/>
    </row>
    <row r="39" spans="1:14" ht="15.75" thickBot="1" x14ac:dyDescent="0.3">
      <c r="A39" s="150"/>
      <c r="B39" s="147"/>
      <c r="C39" s="139"/>
      <c r="D39" s="17">
        <v>150107</v>
      </c>
      <c r="E39" s="95" t="s">
        <v>6</v>
      </c>
      <c r="F39" s="95">
        <v>13</v>
      </c>
      <c r="G39" s="95">
        <v>1</v>
      </c>
      <c r="H39" s="96">
        <f>$C$12</f>
        <v>0</v>
      </c>
      <c r="I39" s="97">
        <f t="shared" si="0"/>
        <v>0</v>
      </c>
      <c r="J39" s="98">
        <f t="shared" si="1"/>
        <v>0</v>
      </c>
      <c r="L39" s="13"/>
    </row>
    <row r="40" spans="1:14" ht="15.75" thickBot="1" x14ac:dyDescent="0.3">
      <c r="A40" s="150"/>
      <c r="B40" s="147"/>
      <c r="C40" s="137" t="s">
        <v>22</v>
      </c>
      <c r="D40" s="10">
        <v>200301</v>
      </c>
      <c r="E40" s="11" t="s">
        <v>4</v>
      </c>
      <c r="F40" s="11">
        <v>52</v>
      </c>
      <c r="G40" s="11">
        <v>1</v>
      </c>
      <c r="H40" s="12">
        <f>$C$5</f>
        <v>0</v>
      </c>
      <c r="I40" s="91">
        <f t="shared" si="0"/>
        <v>0</v>
      </c>
      <c r="J40" s="92">
        <f t="shared" si="1"/>
        <v>0</v>
      </c>
      <c r="L40" s="13"/>
    </row>
    <row r="41" spans="1:14" ht="15.75" thickBot="1" x14ac:dyDescent="0.3">
      <c r="A41" s="150"/>
      <c r="B41" s="147"/>
      <c r="C41" s="138"/>
      <c r="D41" s="112">
        <v>200301</v>
      </c>
      <c r="E41" s="113" t="s">
        <v>5</v>
      </c>
      <c r="F41" s="113">
        <v>13</v>
      </c>
      <c r="G41" s="113">
        <v>1</v>
      </c>
      <c r="H41" s="12">
        <f>$C$4</f>
        <v>0</v>
      </c>
      <c r="I41" s="91">
        <f t="shared" si="0"/>
        <v>0</v>
      </c>
      <c r="J41" s="92">
        <f t="shared" si="1"/>
        <v>0</v>
      </c>
      <c r="L41" s="13"/>
    </row>
    <row r="42" spans="1:14" x14ac:dyDescent="0.25">
      <c r="A42" s="150"/>
      <c r="B42" s="147"/>
      <c r="C42" s="138"/>
      <c r="D42" s="112">
        <v>150102</v>
      </c>
      <c r="E42" s="113" t="s">
        <v>4</v>
      </c>
      <c r="F42" s="113">
        <v>13</v>
      </c>
      <c r="G42" s="113">
        <v>1</v>
      </c>
      <c r="H42" s="103">
        <f>$C$9</f>
        <v>0</v>
      </c>
      <c r="I42" s="91">
        <f t="shared" si="0"/>
        <v>0</v>
      </c>
      <c r="J42" s="92">
        <f t="shared" si="1"/>
        <v>0</v>
      </c>
      <c r="L42" s="13"/>
    </row>
    <row r="43" spans="1:14" ht="15.75" thickBot="1" x14ac:dyDescent="0.3">
      <c r="A43" s="150"/>
      <c r="B43" s="147"/>
      <c r="C43" s="139"/>
      <c r="D43" s="18">
        <v>150102</v>
      </c>
      <c r="E43" s="102" t="s">
        <v>4</v>
      </c>
      <c r="F43" s="102">
        <v>52</v>
      </c>
      <c r="G43" s="102">
        <v>2</v>
      </c>
      <c r="H43" s="103">
        <f>$C$9</f>
        <v>0</v>
      </c>
      <c r="I43" s="104">
        <f t="shared" si="0"/>
        <v>0</v>
      </c>
      <c r="J43" s="105">
        <f t="shared" si="1"/>
        <v>0</v>
      </c>
      <c r="L43" s="13"/>
    </row>
    <row r="44" spans="1:14" x14ac:dyDescent="0.25">
      <c r="A44" s="150"/>
      <c r="B44" s="147"/>
      <c r="C44" s="137" t="s">
        <v>23</v>
      </c>
      <c r="D44" s="10">
        <v>200301</v>
      </c>
      <c r="E44" s="11" t="s">
        <v>6</v>
      </c>
      <c r="F44" s="11">
        <v>52</v>
      </c>
      <c r="G44" s="11">
        <v>3</v>
      </c>
      <c r="H44" s="12">
        <f>$C$6</f>
        <v>0</v>
      </c>
      <c r="I44" s="91">
        <f t="shared" si="0"/>
        <v>0</v>
      </c>
      <c r="J44" s="92">
        <f t="shared" si="1"/>
        <v>0</v>
      </c>
      <c r="L44" s="13"/>
    </row>
    <row r="45" spans="1:14" x14ac:dyDescent="0.25">
      <c r="A45" s="150"/>
      <c r="B45" s="147"/>
      <c r="C45" s="138"/>
      <c r="D45" s="14">
        <v>150101</v>
      </c>
      <c r="E45" s="15" t="s">
        <v>6</v>
      </c>
      <c r="F45" s="15">
        <v>52</v>
      </c>
      <c r="G45" s="15">
        <v>1</v>
      </c>
      <c r="H45" s="16">
        <f>$C$8</f>
        <v>0</v>
      </c>
      <c r="I45" s="99">
        <f t="shared" si="0"/>
        <v>0</v>
      </c>
      <c r="J45" s="100">
        <f t="shared" si="1"/>
        <v>0</v>
      </c>
      <c r="L45" s="13"/>
    </row>
    <row r="46" spans="1:14" ht="15.75" thickBot="1" x14ac:dyDescent="0.3">
      <c r="A46" s="150"/>
      <c r="B46" s="147"/>
      <c r="C46" s="139"/>
      <c r="D46" s="17">
        <v>150102</v>
      </c>
      <c r="E46" s="95" t="s">
        <v>6</v>
      </c>
      <c r="F46" s="95">
        <v>52</v>
      </c>
      <c r="G46" s="95">
        <v>1</v>
      </c>
      <c r="H46" s="96">
        <f>$C$10</f>
        <v>0</v>
      </c>
      <c r="I46" s="97">
        <f t="shared" si="0"/>
        <v>0</v>
      </c>
      <c r="J46" s="98">
        <f t="shared" si="1"/>
        <v>0</v>
      </c>
      <c r="L46" s="13"/>
    </row>
    <row r="47" spans="1:14" ht="30.75" thickBot="1" x14ac:dyDescent="0.3">
      <c r="A47" s="150"/>
      <c r="B47" s="147"/>
      <c r="C47" s="114" t="s">
        <v>24</v>
      </c>
      <c r="D47" s="115">
        <v>200301</v>
      </c>
      <c r="E47" s="116" t="s">
        <v>6</v>
      </c>
      <c r="F47" s="116">
        <v>52</v>
      </c>
      <c r="G47" s="116">
        <v>1</v>
      </c>
      <c r="H47" s="117">
        <f>$C$6</f>
        <v>0</v>
      </c>
      <c r="I47" s="118">
        <f t="shared" si="0"/>
        <v>0</v>
      </c>
      <c r="J47" s="119">
        <f t="shared" si="1"/>
        <v>0</v>
      </c>
      <c r="L47" s="13"/>
    </row>
    <row r="48" spans="1:14" ht="15.75" thickBot="1" x14ac:dyDescent="0.3">
      <c r="A48" s="150"/>
      <c r="B48" s="147"/>
      <c r="C48" s="137" t="s">
        <v>25</v>
      </c>
      <c r="D48" s="10">
        <v>200301</v>
      </c>
      <c r="E48" s="11" t="s">
        <v>6</v>
      </c>
      <c r="F48" s="11">
        <v>52</v>
      </c>
      <c r="G48" s="11">
        <v>5</v>
      </c>
      <c r="H48" s="117">
        <f>$C$6</f>
        <v>0</v>
      </c>
      <c r="I48" s="91">
        <f t="shared" si="0"/>
        <v>0</v>
      </c>
      <c r="J48" s="92">
        <f t="shared" si="1"/>
        <v>0</v>
      </c>
      <c r="L48" s="13"/>
    </row>
    <row r="49" spans="1:12" ht="15.75" thickBot="1" x14ac:dyDescent="0.3">
      <c r="A49" s="150"/>
      <c r="B49" s="147"/>
      <c r="C49" s="138"/>
      <c r="D49" s="20">
        <v>200301</v>
      </c>
      <c r="E49" s="120" t="s">
        <v>5</v>
      </c>
      <c r="F49" s="120">
        <v>13</v>
      </c>
      <c r="G49" s="120">
        <v>1</v>
      </c>
      <c r="H49" s="12">
        <f>$C$4</f>
        <v>0</v>
      </c>
      <c r="I49" s="91">
        <f t="shared" si="0"/>
        <v>0</v>
      </c>
      <c r="J49" s="92">
        <f t="shared" si="1"/>
        <v>0</v>
      </c>
      <c r="L49" s="13"/>
    </row>
    <row r="50" spans="1:12" x14ac:dyDescent="0.25">
      <c r="A50" s="150"/>
      <c r="B50" s="147"/>
      <c r="C50" s="138"/>
      <c r="D50" s="20">
        <v>150102</v>
      </c>
      <c r="E50" s="120" t="s">
        <v>4</v>
      </c>
      <c r="F50" s="120">
        <v>13</v>
      </c>
      <c r="G50" s="120">
        <v>1</v>
      </c>
      <c r="H50" s="103">
        <f>$C$9</f>
        <v>0</v>
      </c>
      <c r="I50" s="91">
        <f t="shared" si="0"/>
        <v>0</v>
      </c>
      <c r="J50" s="92">
        <f t="shared" si="1"/>
        <v>0</v>
      </c>
      <c r="L50" s="13"/>
    </row>
    <row r="51" spans="1:12" x14ac:dyDescent="0.25">
      <c r="A51" s="150"/>
      <c r="B51" s="147"/>
      <c r="C51" s="138"/>
      <c r="D51" s="14">
        <v>150101</v>
      </c>
      <c r="E51" s="15" t="s">
        <v>6</v>
      </c>
      <c r="F51" s="15">
        <v>52</v>
      </c>
      <c r="G51" s="15">
        <v>4</v>
      </c>
      <c r="H51" s="16">
        <f>$C$8</f>
        <v>0</v>
      </c>
      <c r="I51" s="99">
        <f t="shared" si="0"/>
        <v>0</v>
      </c>
      <c r="J51" s="100">
        <f t="shared" si="1"/>
        <v>0</v>
      </c>
      <c r="L51" s="13"/>
    </row>
    <row r="52" spans="1:12" ht="15.75" thickBot="1" x14ac:dyDescent="0.3">
      <c r="A52" s="150"/>
      <c r="B52" s="147"/>
      <c r="C52" s="139"/>
      <c r="D52" s="17">
        <v>150102</v>
      </c>
      <c r="E52" s="95" t="s">
        <v>6</v>
      </c>
      <c r="F52" s="95">
        <v>52</v>
      </c>
      <c r="G52" s="95">
        <v>4</v>
      </c>
      <c r="H52" s="96">
        <f>$C$10</f>
        <v>0</v>
      </c>
      <c r="I52" s="97">
        <f t="shared" si="0"/>
        <v>0</v>
      </c>
      <c r="J52" s="98">
        <f t="shared" si="1"/>
        <v>0</v>
      </c>
      <c r="L52" s="13"/>
    </row>
    <row r="53" spans="1:12" x14ac:dyDescent="0.25">
      <c r="A53" s="150"/>
      <c r="B53" s="147"/>
      <c r="C53" s="152" t="s">
        <v>26</v>
      </c>
      <c r="D53" s="10">
        <v>200301</v>
      </c>
      <c r="E53" s="11" t="s">
        <v>6</v>
      </c>
      <c r="F53" s="11">
        <v>52</v>
      </c>
      <c r="G53" s="11">
        <v>5</v>
      </c>
      <c r="H53" s="12">
        <f>$C$6</f>
        <v>0</v>
      </c>
      <c r="I53" s="91">
        <f t="shared" si="0"/>
        <v>0</v>
      </c>
      <c r="J53" s="92">
        <f t="shared" si="1"/>
        <v>0</v>
      </c>
      <c r="L53" s="13"/>
    </row>
    <row r="54" spans="1:12" x14ac:dyDescent="0.25">
      <c r="A54" s="150"/>
      <c r="B54" s="147"/>
      <c r="C54" s="153"/>
      <c r="D54" s="14">
        <v>150101</v>
      </c>
      <c r="E54" s="15" t="s">
        <v>6</v>
      </c>
      <c r="F54" s="15">
        <v>52</v>
      </c>
      <c r="G54" s="15">
        <v>2</v>
      </c>
      <c r="H54" s="16">
        <f>$C$8</f>
        <v>0</v>
      </c>
      <c r="I54" s="99">
        <f t="shared" si="0"/>
        <v>0</v>
      </c>
      <c r="J54" s="100">
        <f t="shared" si="1"/>
        <v>0</v>
      </c>
      <c r="L54" s="13"/>
    </row>
    <row r="55" spans="1:12" ht="15.75" thickBot="1" x14ac:dyDescent="0.3">
      <c r="A55" s="151"/>
      <c r="B55" s="148"/>
      <c r="C55" s="154"/>
      <c r="D55" s="18">
        <v>150102</v>
      </c>
      <c r="E55" s="102" t="s">
        <v>6</v>
      </c>
      <c r="F55" s="102">
        <v>52</v>
      </c>
      <c r="G55" s="102">
        <v>1</v>
      </c>
      <c r="H55" s="103">
        <f>$C$10</f>
        <v>0</v>
      </c>
      <c r="I55" s="104">
        <f t="shared" si="0"/>
        <v>0</v>
      </c>
      <c r="J55" s="105">
        <f t="shared" si="1"/>
        <v>0</v>
      </c>
      <c r="L55" s="13"/>
    </row>
    <row r="56" spans="1:12" x14ac:dyDescent="0.25">
      <c r="A56" s="129">
        <v>1009919849</v>
      </c>
      <c r="B56" s="133" t="s">
        <v>27</v>
      </c>
      <c r="C56" s="137" t="s">
        <v>28</v>
      </c>
      <c r="D56" s="10">
        <v>200301</v>
      </c>
      <c r="E56" s="11" t="s">
        <v>6</v>
      </c>
      <c r="F56" s="11">
        <v>52</v>
      </c>
      <c r="G56" s="11">
        <v>5</v>
      </c>
      <c r="H56" s="12">
        <f>$C$6</f>
        <v>0</v>
      </c>
      <c r="I56" s="91">
        <f t="shared" si="0"/>
        <v>0</v>
      </c>
      <c r="J56" s="92">
        <f t="shared" si="1"/>
        <v>0</v>
      </c>
      <c r="L56" s="13"/>
    </row>
    <row r="57" spans="1:12" x14ac:dyDescent="0.25">
      <c r="A57" s="130"/>
      <c r="B57" s="134"/>
      <c r="C57" s="138"/>
      <c r="D57" s="14">
        <v>150101</v>
      </c>
      <c r="E57" s="15" t="s">
        <v>6</v>
      </c>
      <c r="F57" s="15">
        <v>52</v>
      </c>
      <c r="G57" s="15">
        <v>3</v>
      </c>
      <c r="H57" s="16">
        <f>$C$8</f>
        <v>0</v>
      </c>
      <c r="I57" s="99">
        <f t="shared" si="0"/>
        <v>0</v>
      </c>
      <c r="J57" s="100">
        <f t="shared" si="1"/>
        <v>0</v>
      </c>
      <c r="L57" s="13"/>
    </row>
    <row r="58" spans="1:12" x14ac:dyDescent="0.25">
      <c r="A58" s="131"/>
      <c r="B58" s="135"/>
      <c r="C58" s="138"/>
      <c r="D58" s="18">
        <v>150107</v>
      </c>
      <c r="E58" s="102" t="s">
        <v>6</v>
      </c>
      <c r="F58" s="102">
        <v>13</v>
      </c>
      <c r="G58" s="102">
        <v>1</v>
      </c>
      <c r="H58" s="16">
        <f>$C$12</f>
        <v>0</v>
      </c>
      <c r="I58" s="99">
        <f t="shared" si="0"/>
        <v>0</v>
      </c>
      <c r="J58" s="100">
        <f t="shared" si="1"/>
        <v>0</v>
      </c>
      <c r="L58" s="13"/>
    </row>
    <row r="59" spans="1:12" x14ac:dyDescent="0.25">
      <c r="A59" s="132"/>
      <c r="B59" s="136"/>
      <c r="C59" s="139"/>
      <c r="D59" s="17">
        <v>150102</v>
      </c>
      <c r="E59" s="95" t="s">
        <v>6</v>
      </c>
      <c r="F59" s="95">
        <v>52</v>
      </c>
      <c r="G59" s="95">
        <v>3</v>
      </c>
      <c r="H59" s="96">
        <f>$C$10</f>
        <v>0</v>
      </c>
      <c r="I59" s="97">
        <f t="shared" si="0"/>
        <v>0</v>
      </c>
      <c r="J59" s="98">
        <f t="shared" si="1"/>
        <v>0</v>
      </c>
      <c r="L59" s="13"/>
    </row>
    <row r="60" spans="1:12" x14ac:dyDescent="0.25">
      <c r="A60" s="129">
        <v>1003037178</v>
      </c>
      <c r="B60" s="140" t="s">
        <v>29</v>
      </c>
      <c r="C60" s="143" t="s">
        <v>30</v>
      </c>
      <c r="D60" s="10">
        <v>200301</v>
      </c>
      <c r="E60" s="11" t="s">
        <v>6</v>
      </c>
      <c r="F60" s="11">
        <v>52</v>
      </c>
      <c r="G60" s="11">
        <v>3</v>
      </c>
      <c r="H60" s="12">
        <f>$C$6</f>
        <v>0</v>
      </c>
      <c r="I60" s="91">
        <f t="shared" si="0"/>
        <v>0</v>
      </c>
      <c r="J60" s="92">
        <f t="shared" si="1"/>
        <v>0</v>
      </c>
      <c r="L60" s="13"/>
    </row>
    <row r="61" spans="1:12" x14ac:dyDescent="0.25">
      <c r="A61" s="130"/>
      <c r="B61" s="141"/>
      <c r="C61" s="144"/>
      <c r="D61" s="14">
        <v>150101</v>
      </c>
      <c r="E61" s="15" t="s">
        <v>6</v>
      </c>
      <c r="F61" s="15">
        <v>52</v>
      </c>
      <c r="G61" s="15">
        <v>2</v>
      </c>
      <c r="H61" s="16">
        <f>$C$8</f>
        <v>0</v>
      </c>
      <c r="I61" s="99">
        <f t="shared" si="0"/>
        <v>0</v>
      </c>
      <c r="J61" s="100">
        <f t="shared" si="1"/>
        <v>0</v>
      </c>
      <c r="L61" s="13"/>
    </row>
    <row r="62" spans="1:12" x14ac:dyDescent="0.25">
      <c r="A62" s="130"/>
      <c r="B62" s="141"/>
      <c r="C62" s="144"/>
      <c r="D62" s="14">
        <v>150102</v>
      </c>
      <c r="E62" s="15" t="s">
        <v>6</v>
      </c>
      <c r="F62" s="15">
        <v>52</v>
      </c>
      <c r="G62" s="15">
        <v>1</v>
      </c>
      <c r="H62" s="16">
        <f>$C$10</f>
        <v>0</v>
      </c>
      <c r="I62" s="99">
        <f t="shared" si="0"/>
        <v>0</v>
      </c>
      <c r="J62" s="100">
        <f t="shared" si="1"/>
        <v>0</v>
      </c>
      <c r="L62" s="13"/>
    </row>
    <row r="63" spans="1:12" x14ac:dyDescent="0.25">
      <c r="A63" s="131"/>
      <c r="B63" s="142"/>
      <c r="C63" s="145"/>
      <c r="D63" s="17">
        <v>150107</v>
      </c>
      <c r="E63" s="95" t="s">
        <v>6</v>
      </c>
      <c r="F63" s="95">
        <v>13</v>
      </c>
      <c r="G63" s="95">
        <v>1</v>
      </c>
      <c r="H63" s="96">
        <f>$C$12</f>
        <v>0</v>
      </c>
      <c r="I63" s="97">
        <f t="shared" si="0"/>
        <v>0</v>
      </c>
      <c r="J63" s="98">
        <f t="shared" si="1"/>
        <v>0</v>
      </c>
      <c r="L63" s="13"/>
    </row>
    <row r="64" spans="1:12" x14ac:dyDescent="0.25">
      <c r="A64" s="129">
        <v>1003037101</v>
      </c>
      <c r="B64" s="140" t="s">
        <v>31</v>
      </c>
      <c r="C64" s="143" t="s">
        <v>32</v>
      </c>
      <c r="D64" s="10">
        <v>200301</v>
      </c>
      <c r="E64" s="11" t="s">
        <v>6</v>
      </c>
      <c r="F64" s="11">
        <v>52</v>
      </c>
      <c r="G64" s="11">
        <v>2</v>
      </c>
      <c r="H64" s="12">
        <f>$C$6</f>
        <v>0</v>
      </c>
      <c r="I64" s="91">
        <f t="shared" si="0"/>
        <v>0</v>
      </c>
      <c r="J64" s="92">
        <f t="shared" si="1"/>
        <v>0</v>
      </c>
      <c r="L64" s="13"/>
    </row>
    <row r="65" spans="1:12" x14ac:dyDescent="0.25">
      <c r="A65" s="130"/>
      <c r="B65" s="141"/>
      <c r="C65" s="144"/>
      <c r="D65" s="14">
        <v>200301</v>
      </c>
      <c r="E65" s="15" t="s">
        <v>6</v>
      </c>
      <c r="F65" s="15">
        <v>104</v>
      </c>
      <c r="G65" s="15">
        <v>2</v>
      </c>
      <c r="H65" s="16">
        <f>$C$6</f>
        <v>0</v>
      </c>
      <c r="I65" s="99">
        <f t="shared" si="0"/>
        <v>0</v>
      </c>
      <c r="J65" s="100">
        <f t="shared" si="1"/>
        <v>0</v>
      </c>
      <c r="L65" s="13"/>
    </row>
    <row r="66" spans="1:12" x14ac:dyDescent="0.25">
      <c r="A66" s="130"/>
      <c r="B66" s="141"/>
      <c r="C66" s="144"/>
      <c r="D66" s="14">
        <v>150101</v>
      </c>
      <c r="E66" s="15" t="s">
        <v>6</v>
      </c>
      <c r="F66" s="15">
        <v>52</v>
      </c>
      <c r="G66" s="15">
        <v>3</v>
      </c>
      <c r="H66" s="16">
        <f>$C$8</f>
        <v>0</v>
      </c>
      <c r="I66" s="99">
        <f t="shared" si="0"/>
        <v>0</v>
      </c>
      <c r="J66" s="100">
        <f t="shared" si="1"/>
        <v>0</v>
      </c>
      <c r="L66" s="13"/>
    </row>
    <row r="67" spans="1:12" x14ac:dyDescent="0.25">
      <c r="A67" s="130"/>
      <c r="B67" s="141"/>
      <c r="C67" s="144"/>
      <c r="D67" s="14">
        <v>150102</v>
      </c>
      <c r="E67" s="15" t="s">
        <v>6</v>
      </c>
      <c r="F67" s="15">
        <v>52</v>
      </c>
      <c r="G67" s="15">
        <v>4</v>
      </c>
      <c r="H67" s="16">
        <f>$C$10</f>
        <v>0</v>
      </c>
      <c r="I67" s="99">
        <f t="shared" si="0"/>
        <v>0</v>
      </c>
      <c r="J67" s="100">
        <f t="shared" si="1"/>
        <v>0</v>
      </c>
      <c r="L67" s="13"/>
    </row>
    <row r="68" spans="1:12" x14ac:dyDescent="0.25">
      <c r="A68" s="131"/>
      <c r="B68" s="142"/>
      <c r="C68" s="145"/>
      <c r="D68" s="17">
        <v>150107</v>
      </c>
      <c r="E68" s="95" t="s">
        <v>6</v>
      </c>
      <c r="F68" s="95">
        <v>13</v>
      </c>
      <c r="G68" s="95">
        <v>1</v>
      </c>
      <c r="H68" s="96">
        <f>$C$12</f>
        <v>0</v>
      </c>
      <c r="I68" s="97">
        <f t="shared" si="0"/>
        <v>0</v>
      </c>
      <c r="J68" s="98">
        <f t="shared" si="1"/>
        <v>0</v>
      </c>
      <c r="L68" s="13"/>
    </row>
    <row r="69" spans="1:12" x14ac:dyDescent="0.25">
      <c r="A69" s="129">
        <v>1003037151</v>
      </c>
      <c r="B69" s="140" t="s">
        <v>33</v>
      </c>
      <c r="C69" s="143" t="s">
        <v>33</v>
      </c>
      <c r="D69" s="10">
        <v>200301</v>
      </c>
      <c r="E69" s="11" t="s">
        <v>6</v>
      </c>
      <c r="F69" s="11">
        <v>52</v>
      </c>
      <c r="G69" s="11">
        <v>3</v>
      </c>
      <c r="H69" s="12">
        <f>$C$6</f>
        <v>0</v>
      </c>
      <c r="I69" s="91">
        <f t="shared" si="0"/>
        <v>0</v>
      </c>
      <c r="J69" s="92">
        <f t="shared" si="1"/>
        <v>0</v>
      </c>
      <c r="L69" s="13"/>
    </row>
    <row r="70" spans="1:12" x14ac:dyDescent="0.25">
      <c r="A70" s="130"/>
      <c r="B70" s="141"/>
      <c r="C70" s="144"/>
      <c r="D70" s="14">
        <v>150101</v>
      </c>
      <c r="E70" s="15" t="s">
        <v>6</v>
      </c>
      <c r="F70" s="15">
        <v>52</v>
      </c>
      <c r="G70" s="15">
        <v>1</v>
      </c>
      <c r="H70" s="16">
        <f>$C$8</f>
        <v>0</v>
      </c>
      <c r="I70" s="99">
        <f t="shared" si="0"/>
        <v>0</v>
      </c>
      <c r="J70" s="100">
        <f t="shared" si="1"/>
        <v>0</v>
      </c>
      <c r="L70" s="13"/>
    </row>
    <row r="71" spans="1:12" x14ac:dyDescent="0.25">
      <c r="A71" s="130"/>
      <c r="B71" s="141"/>
      <c r="C71" s="144"/>
      <c r="D71" s="14">
        <v>150102</v>
      </c>
      <c r="E71" s="15" t="s">
        <v>6</v>
      </c>
      <c r="F71" s="15">
        <v>52</v>
      </c>
      <c r="G71" s="15">
        <v>1</v>
      </c>
      <c r="H71" s="16">
        <f>$C$10</f>
        <v>0</v>
      </c>
      <c r="I71" s="99">
        <f t="shared" si="0"/>
        <v>0</v>
      </c>
      <c r="J71" s="100">
        <f t="shared" si="1"/>
        <v>0</v>
      </c>
      <c r="L71" s="13"/>
    </row>
    <row r="72" spans="1:12" x14ac:dyDescent="0.25">
      <c r="A72" s="131"/>
      <c r="B72" s="142"/>
      <c r="C72" s="145"/>
      <c r="D72" s="18">
        <v>150107</v>
      </c>
      <c r="E72" s="102" t="s">
        <v>6</v>
      </c>
      <c r="F72" s="102">
        <v>13</v>
      </c>
      <c r="G72" s="102">
        <v>1</v>
      </c>
      <c r="H72" s="103">
        <f>$C$12</f>
        <v>0</v>
      </c>
      <c r="I72" s="104">
        <f t="shared" si="0"/>
        <v>0</v>
      </c>
      <c r="J72" s="105">
        <f t="shared" si="1"/>
        <v>0</v>
      </c>
      <c r="L72" s="13"/>
    </row>
    <row r="73" spans="1:12" x14ac:dyDescent="0.25">
      <c r="A73" s="129">
        <v>1003037071</v>
      </c>
      <c r="B73" s="140" t="s">
        <v>34</v>
      </c>
      <c r="C73" s="155" t="s">
        <v>35</v>
      </c>
      <c r="D73" s="10">
        <v>200301</v>
      </c>
      <c r="E73" s="11" t="s">
        <v>6</v>
      </c>
      <c r="F73" s="11">
        <v>104</v>
      </c>
      <c r="G73" s="11">
        <v>6</v>
      </c>
      <c r="H73" s="12">
        <f>$C$6</f>
        <v>0</v>
      </c>
      <c r="I73" s="91">
        <f t="shared" si="0"/>
        <v>0</v>
      </c>
      <c r="J73" s="92">
        <f t="shared" si="1"/>
        <v>0</v>
      </c>
      <c r="L73" s="13"/>
    </row>
    <row r="74" spans="1:12" x14ac:dyDescent="0.25">
      <c r="A74" s="130"/>
      <c r="B74" s="141"/>
      <c r="C74" s="156"/>
      <c r="D74" s="14">
        <v>150101</v>
      </c>
      <c r="E74" s="15" t="s">
        <v>6</v>
      </c>
      <c r="F74" s="15">
        <v>52</v>
      </c>
      <c r="G74" s="15">
        <v>1</v>
      </c>
      <c r="H74" s="16">
        <f>$C$8</f>
        <v>0</v>
      </c>
      <c r="I74" s="99">
        <f t="shared" si="0"/>
        <v>0</v>
      </c>
      <c r="J74" s="100">
        <f t="shared" si="1"/>
        <v>0</v>
      </c>
      <c r="L74" s="13"/>
    </row>
    <row r="75" spans="1:12" x14ac:dyDescent="0.25">
      <c r="A75" s="130"/>
      <c r="B75" s="141"/>
      <c r="C75" s="156"/>
      <c r="D75" s="14">
        <v>150102</v>
      </c>
      <c r="E75" s="15" t="s">
        <v>6</v>
      </c>
      <c r="F75" s="15">
        <v>52</v>
      </c>
      <c r="G75" s="15">
        <v>2</v>
      </c>
      <c r="H75" s="16">
        <f>$C$10</f>
        <v>0</v>
      </c>
      <c r="I75" s="99">
        <f t="shared" si="0"/>
        <v>0</v>
      </c>
      <c r="J75" s="100">
        <f t="shared" si="1"/>
        <v>0</v>
      </c>
      <c r="L75" s="13"/>
    </row>
    <row r="76" spans="1:12" x14ac:dyDescent="0.25">
      <c r="A76" s="131"/>
      <c r="B76" s="142"/>
      <c r="C76" s="157"/>
      <c r="D76" s="17">
        <v>150107</v>
      </c>
      <c r="E76" s="95" t="s">
        <v>6</v>
      </c>
      <c r="F76" s="95">
        <v>13</v>
      </c>
      <c r="G76" s="95">
        <v>1</v>
      </c>
      <c r="H76" s="96">
        <f>$C$12</f>
        <v>0</v>
      </c>
      <c r="I76" s="97">
        <f t="shared" si="0"/>
        <v>0</v>
      </c>
      <c r="J76" s="98">
        <f t="shared" si="1"/>
        <v>0</v>
      </c>
      <c r="L76" s="13"/>
    </row>
    <row r="77" spans="1:12" x14ac:dyDescent="0.25">
      <c r="A77" s="149">
        <v>1000000003</v>
      </c>
      <c r="B77" s="158" t="s">
        <v>36</v>
      </c>
      <c r="C77" s="160" t="s">
        <v>37</v>
      </c>
      <c r="D77" s="10">
        <v>200301</v>
      </c>
      <c r="E77" s="11" t="s">
        <v>6</v>
      </c>
      <c r="F77" s="11">
        <v>104</v>
      </c>
      <c r="G77" s="11">
        <v>6</v>
      </c>
      <c r="H77" s="12">
        <f>$C$6</f>
        <v>0</v>
      </c>
      <c r="I77" s="91">
        <f t="shared" si="0"/>
        <v>0</v>
      </c>
      <c r="J77" s="92">
        <f t="shared" si="1"/>
        <v>0</v>
      </c>
      <c r="L77" s="13"/>
    </row>
    <row r="78" spans="1:12" x14ac:dyDescent="0.25">
      <c r="A78" s="150"/>
      <c r="B78" s="159"/>
      <c r="C78" s="161"/>
      <c r="D78" s="14">
        <v>150101</v>
      </c>
      <c r="E78" s="15" t="s">
        <v>6</v>
      </c>
      <c r="F78" s="15">
        <v>52</v>
      </c>
      <c r="G78" s="15">
        <v>1</v>
      </c>
      <c r="H78" s="16">
        <f>$C$8</f>
        <v>0</v>
      </c>
      <c r="I78" s="99">
        <f t="shared" si="0"/>
        <v>0</v>
      </c>
      <c r="J78" s="100">
        <f t="shared" si="1"/>
        <v>0</v>
      </c>
      <c r="L78" s="13"/>
    </row>
    <row r="79" spans="1:12" x14ac:dyDescent="0.25">
      <c r="A79" s="150"/>
      <c r="B79" s="159"/>
      <c r="C79" s="161"/>
      <c r="D79" s="14">
        <v>150102</v>
      </c>
      <c r="E79" s="15" t="s">
        <v>6</v>
      </c>
      <c r="F79" s="15">
        <v>52</v>
      </c>
      <c r="G79" s="15">
        <v>2</v>
      </c>
      <c r="H79" s="16">
        <f>$C$10</f>
        <v>0</v>
      </c>
      <c r="I79" s="99">
        <f t="shared" si="0"/>
        <v>0</v>
      </c>
      <c r="J79" s="100">
        <f t="shared" si="1"/>
        <v>0</v>
      </c>
      <c r="L79" s="13"/>
    </row>
    <row r="80" spans="1:12" x14ac:dyDescent="0.25">
      <c r="A80" s="150"/>
      <c r="B80" s="159"/>
      <c r="C80" s="161"/>
      <c r="D80" s="17">
        <v>150107</v>
      </c>
      <c r="E80" s="95" t="s">
        <v>6</v>
      </c>
      <c r="F80" s="95">
        <v>13</v>
      </c>
      <c r="G80" s="95">
        <v>1</v>
      </c>
      <c r="H80" s="96">
        <f>$C$12</f>
        <v>0</v>
      </c>
      <c r="I80" s="97">
        <f t="shared" si="0"/>
        <v>0</v>
      </c>
      <c r="J80" s="98">
        <f t="shared" si="1"/>
        <v>0</v>
      </c>
      <c r="L80" s="13"/>
    </row>
    <row r="81" spans="1:12" x14ac:dyDescent="0.25">
      <c r="A81" s="150"/>
      <c r="B81" s="159"/>
      <c r="C81" s="160" t="s">
        <v>38</v>
      </c>
      <c r="D81" s="10">
        <v>200301</v>
      </c>
      <c r="E81" s="11" t="s">
        <v>6</v>
      </c>
      <c r="F81" s="11">
        <v>104</v>
      </c>
      <c r="G81" s="11">
        <v>8</v>
      </c>
      <c r="H81" s="12">
        <f>$C$6</f>
        <v>0</v>
      </c>
      <c r="I81" s="91">
        <f t="shared" si="0"/>
        <v>0</v>
      </c>
      <c r="J81" s="92">
        <f t="shared" si="1"/>
        <v>0</v>
      </c>
      <c r="L81" s="13"/>
    </row>
    <row r="82" spans="1:12" x14ac:dyDescent="0.25">
      <c r="A82" s="150"/>
      <c r="B82" s="159"/>
      <c r="C82" s="161"/>
      <c r="D82" s="14">
        <v>150101</v>
      </c>
      <c r="E82" s="15" t="s">
        <v>6</v>
      </c>
      <c r="F82" s="15">
        <v>52</v>
      </c>
      <c r="G82" s="15">
        <v>2</v>
      </c>
      <c r="H82" s="16">
        <f>$C$8</f>
        <v>0</v>
      </c>
      <c r="I82" s="99">
        <f t="shared" ref="I82:I116" si="2">SUM(G82*H82)</f>
        <v>0</v>
      </c>
      <c r="J82" s="100">
        <f t="shared" ref="J82:J116" si="3">SUM(I82*F82)</f>
        <v>0</v>
      </c>
      <c r="L82" s="13"/>
    </row>
    <row r="83" spans="1:12" x14ac:dyDescent="0.25">
      <c r="A83" s="150"/>
      <c r="B83" s="159"/>
      <c r="C83" s="161"/>
      <c r="D83" s="14">
        <v>150102</v>
      </c>
      <c r="E83" s="15" t="s">
        <v>6</v>
      </c>
      <c r="F83" s="15">
        <v>52</v>
      </c>
      <c r="G83" s="15">
        <v>3</v>
      </c>
      <c r="H83" s="16">
        <f>$C$10</f>
        <v>0</v>
      </c>
      <c r="I83" s="99">
        <f t="shared" si="2"/>
        <v>0</v>
      </c>
      <c r="J83" s="100">
        <f t="shared" si="3"/>
        <v>0</v>
      </c>
      <c r="L83" s="13"/>
    </row>
    <row r="84" spans="1:12" x14ac:dyDescent="0.25">
      <c r="A84" s="150"/>
      <c r="B84" s="159"/>
      <c r="C84" s="162"/>
      <c r="D84" s="18">
        <v>150107</v>
      </c>
      <c r="E84" s="102" t="s">
        <v>6</v>
      </c>
      <c r="F84" s="102">
        <v>13</v>
      </c>
      <c r="G84" s="102">
        <v>1</v>
      </c>
      <c r="H84" s="103">
        <f>$C$12</f>
        <v>0</v>
      </c>
      <c r="I84" s="104">
        <f t="shared" si="2"/>
        <v>0</v>
      </c>
      <c r="J84" s="105">
        <f t="shared" si="3"/>
        <v>0</v>
      </c>
      <c r="L84" s="13"/>
    </row>
    <row r="85" spans="1:12" x14ac:dyDescent="0.25">
      <c r="A85" s="129">
        <v>1003037160</v>
      </c>
      <c r="B85" s="140" t="s">
        <v>39</v>
      </c>
      <c r="C85" s="143" t="s">
        <v>40</v>
      </c>
      <c r="D85" s="10">
        <v>200301</v>
      </c>
      <c r="E85" s="11" t="s">
        <v>6</v>
      </c>
      <c r="F85" s="11">
        <v>104</v>
      </c>
      <c r="G85" s="11">
        <v>8</v>
      </c>
      <c r="H85" s="12">
        <f>$C$6</f>
        <v>0</v>
      </c>
      <c r="I85" s="91">
        <f t="shared" si="2"/>
        <v>0</v>
      </c>
      <c r="J85" s="92">
        <f t="shared" si="3"/>
        <v>0</v>
      </c>
      <c r="L85" s="13"/>
    </row>
    <row r="86" spans="1:12" x14ac:dyDescent="0.25">
      <c r="A86" s="130"/>
      <c r="B86" s="141"/>
      <c r="C86" s="144"/>
      <c r="D86" s="14">
        <v>150101</v>
      </c>
      <c r="E86" s="15" t="s">
        <v>6</v>
      </c>
      <c r="F86" s="15">
        <v>52</v>
      </c>
      <c r="G86" s="15">
        <v>2</v>
      </c>
      <c r="H86" s="16">
        <f>$C$8</f>
        <v>0</v>
      </c>
      <c r="I86" s="99">
        <f t="shared" si="2"/>
        <v>0</v>
      </c>
      <c r="J86" s="100">
        <f t="shared" si="3"/>
        <v>0</v>
      </c>
      <c r="L86" s="13"/>
    </row>
    <row r="87" spans="1:12" x14ac:dyDescent="0.25">
      <c r="A87" s="130"/>
      <c r="B87" s="141"/>
      <c r="C87" s="144"/>
      <c r="D87" s="14">
        <v>150102</v>
      </c>
      <c r="E87" s="15" t="s">
        <v>6</v>
      </c>
      <c r="F87" s="15">
        <v>52</v>
      </c>
      <c r="G87" s="15">
        <v>3</v>
      </c>
      <c r="H87" s="16">
        <f>$C$10</f>
        <v>0</v>
      </c>
      <c r="I87" s="99">
        <f t="shared" si="2"/>
        <v>0</v>
      </c>
      <c r="J87" s="100">
        <f t="shared" si="3"/>
        <v>0</v>
      </c>
      <c r="L87" s="13"/>
    </row>
    <row r="88" spans="1:12" x14ac:dyDescent="0.25">
      <c r="A88" s="131"/>
      <c r="B88" s="142"/>
      <c r="C88" s="145"/>
      <c r="D88" s="17">
        <v>150107</v>
      </c>
      <c r="E88" s="95" t="s">
        <v>6</v>
      </c>
      <c r="F88" s="95">
        <v>13</v>
      </c>
      <c r="G88" s="95">
        <v>1</v>
      </c>
      <c r="H88" s="96">
        <f>$C$12</f>
        <v>0</v>
      </c>
      <c r="I88" s="97">
        <f t="shared" si="2"/>
        <v>0</v>
      </c>
      <c r="J88" s="98">
        <f t="shared" si="3"/>
        <v>0</v>
      </c>
      <c r="L88" s="13"/>
    </row>
    <row r="89" spans="1:12" x14ac:dyDescent="0.25">
      <c r="A89" s="149">
        <v>1000000001</v>
      </c>
      <c r="B89" s="146" t="s">
        <v>41</v>
      </c>
      <c r="C89" s="152" t="s">
        <v>42</v>
      </c>
      <c r="D89" s="10">
        <v>200301</v>
      </c>
      <c r="E89" s="11" t="s">
        <v>6</v>
      </c>
      <c r="F89" s="11">
        <v>52</v>
      </c>
      <c r="G89" s="11">
        <v>1</v>
      </c>
      <c r="H89" s="12">
        <f>$C$6</f>
        <v>0</v>
      </c>
      <c r="I89" s="91">
        <f t="shared" si="2"/>
        <v>0</v>
      </c>
      <c r="J89" s="92">
        <f t="shared" si="3"/>
        <v>0</v>
      </c>
      <c r="L89" s="13"/>
    </row>
    <row r="90" spans="1:12" x14ac:dyDescent="0.25">
      <c r="A90" s="150"/>
      <c r="B90" s="147"/>
      <c r="C90" s="153"/>
      <c r="D90" s="14">
        <v>150101</v>
      </c>
      <c r="E90" s="15" t="s">
        <v>6</v>
      </c>
      <c r="F90" s="15">
        <v>52</v>
      </c>
      <c r="G90" s="15">
        <v>1</v>
      </c>
      <c r="H90" s="16">
        <f>$C$8</f>
        <v>0</v>
      </c>
      <c r="I90" s="99">
        <f t="shared" si="2"/>
        <v>0</v>
      </c>
      <c r="J90" s="100">
        <f t="shared" si="3"/>
        <v>0</v>
      </c>
      <c r="L90" s="13"/>
    </row>
    <row r="91" spans="1:12" x14ac:dyDescent="0.25">
      <c r="A91" s="150"/>
      <c r="B91" s="147"/>
      <c r="C91" s="154"/>
      <c r="D91" s="17">
        <v>150102</v>
      </c>
      <c r="E91" s="95" t="s">
        <v>6</v>
      </c>
      <c r="F91" s="95">
        <v>52</v>
      </c>
      <c r="G91" s="95">
        <v>1</v>
      </c>
      <c r="H91" s="96">
        <f>$C$10</f>
        <v>0</v>
      </c>
      <c r="I91" s="97">
        <f t="shared" si="2"/>
        <v>0</v>
      </c>
      <c r="J91" s="98">
        <f t="shared" si="3"/>
        <v>0</v>
      </c>
      <c r="L91" s="13"/>
    </row>
    <row r="92" spans="1:12" x14ac:dyDescent="0.25">
      <c r="A92" s="150"/>
      <c r="B92" s="147"/>
      <c r="C92" s="152" t="s">
        <v>43</v>
      </c>
      <c r="D92" s="10">
        <v>200301</v>
      </c>
      <c r="E92" s="11" t="s">
        <v>6</v>
      </c>
      <c r="F92" s="11">
        <v>52</v>
      </c>
      <c r="G92" s="11">
        <v>2</v>
      </c>
      <c r="H92" s="12">
        <f>$C$6</f>
        <v>0</v>
      </c>
      <c r="I92" s="91">
        <f t="shared" si="2"/>
        <v>0</v>
      </c>
      <c r="J92" s="92">
        <f t="shared" si="3"/>
        <v>0</v>
      </c>
      <c r="L92" s="13"/>
    </row>
    <row r="93" spans="1:12" x14ac:dyDescent="0.25">
      <c r="A93" s="150"/>
      <c r="B93" s="147"/>
      <c r="C93" s="153"/>
      <c r="D93" s="14">
        <v>150101</v>
      </c>
      <c r="E93" s="15" t="s">
        <v>6</v>
      </c>
      <c r="F93" s="15">
        <v>52</v>
      </c>
      <c r="G93" s="15">
        <v>2</v>
      </c>
      <c r="H93" s="16">
        <f>$C$8</f>
        <v>0</v>
      </c>
      <c r="I93" s="99">
        <f t="shared" si="2"/>
        <v>0</v>
      </c>
      <c r="J93" s="100">
        <f t="shared" si="3"/>
        <v>0</v>
      </c>
      <c r="L93" s="13"/>
    </row>
    <row r="94" spans="1:12" x14ac:dyDescent="0.25">
      <c r="A94" s="150"/>
      <c r="B94" s="147"/>
      <c r="C94" s="153"/>
      <c r="D94" s="14">
        <v>150102</v>
      </c>
      <c r="E94" s="15" t="s">
        <v>6</v>
      </c>
      <c r="F94" s="15">
        <v>52</v>
      </c>
      <c r="G94" s="15">
        <v>1</v>
      </c>
      <c r="H94" s="16">
        <f>$C$10</f>
        <v>0</v>
      </c>
      <c r="I94" s="99">
        <f t="shared" si="2"/>
        <v>0</v>
      </c>
      <c r="J94" s="100">
        <f t="shared" si="3"/>
        <v>0</v>
      </c>
      <c r="L94" s="13"/>
    </row>
    <row r="95" spans="1:12" ht="15.75" thickBot="1" x14ac:dyDescent="0.3">
      <c r="A95" s="150"/>
      <c r="B95" s="147"/>
      <c r="C95" s="154"/>
      <c r="D95" s="18">
        <v>150107</v>
      </c>
      <c r="E95" s="102" t="s">
        <v>6</v>
      </c>
      <c r="F95" s="102">
        <v>13</v>
      </c>
      <c r="G95" s="102">
        <v>1</v>
      </c>
      <c r="H95" s="103">
        <f>$C$12</f>
        <v>0</v>
      </c>
      <c r="I95" s="104">
        <f t="shared" si="2"/>
        <v>0</v>
      </c>
      <c r="J95" s="105">
        <f t="shared" si="3"/>
        <v>0</v>
      </c>
      <c r="L95" s="13"/>
    </row>
    <row r="96" spans="1:12" x14ac:dyDescent="0.25">
      <c r="A96" s="160">
        <v>1000000002</v>
      </c>
      <c r="B96" s="152" t="s">
        <v>44</v>
      </c>
      <c r="C96" s="152" t="s">
        <v>45</v>
      </c>
      <c r="D96" s="10">
        <v>200301</v>
      </c>
      <c r="E96" s="11" t="s">
        <v>6</v>
      </c>
      <c r="F96" s="11">
        <v>52</v>
      </c>
      <c r="G96" s="11">
        <v>2</v>
      </c>
      <c r="H96" s="12">
        <f>$C$6</f>
        <v>0</v>
      </c>
      <c r="I96" s="91">
        <f t="shared" si="2"/>
        <v>0</v>
      </c>
      <c r="J96" s="92">
        <f t="shared" si="3"/>
        <v>0</v>
      </c>
      <c r="L96" s="13"/>
    </row>
    <row r="97" spans="1:12" x14ac:dyDescent="0.25">
      <c r="A97" s="161"/>
      <c r="B97" s="153"/>
      <c r="C97" s="153"/>
      <c r="D97" s="14">
        <v>150101</v>
      </c>
      <c r="E97" s="15" t="s">
        <v>6</v>
      </c>
      <c r="F97" s="15">
        <v>52</v>
      </c>
      <c r="G97" s="15">
        <v>1</v>
      </c>
      <c r="H97" s="16">
        <f>$C$8</f>
        <v>0</v>
      </c>
      <c r="I97" s="99">
        <f t="shared" si="2"/>
        <v>0</v>
      </c>
      <c r="J97" s="100">
        <f t="shared" si="3"/>
        <v>0</v>
      </c>
      <c r="L97" s="13"/>
    </row>
    <row r="98" spans="1:12" ht="15.75" thickBot="1" x14ac:dyDescent="0.3">
      <c r="A98" s="161"/>
      <c r="B98" s="154"/>
      <c r="C98" s="154"/>
      <c r="D98" s="17">
        <v>150102</v>
      </c>
      <c r="E98" s="95" t="s">
        <v>6</v>
      </c>
      <c r="F98" s="95">
        <v>52</v>
      </c>
      <c r="G98" s="95">
        <v>2</v>
      </c>
      <c r="H98" s="96">
        <f>$C$10</f>
        <v>0</v>
      </c>
      <c r="I98" s="97">
        <f t="shared" si="2"/>
        <v>0</v>
      </c>
      <c r="J98" s="98">
        <f t="shared" si="3"/>
        <v>0</v>
      </c>
      <c r="L98" s="13"/>
    </row>
    <row r="99" spans="1:12" x14ac:dyDescent="0.25">
      <c r="A99" s="129">
        <v>1000000006</v>
      </c>
      <c r="B99" s="163" t="s">
        <v>46</v>
      </c>
      <c r="C99" s="143" t="s">
        <v>47</v>
      </c>
      <c r="D99" s="10">
        <v>200301</v>
      </c>
      <c r="E99" s="11" t="s">
        <v>4</v>
      </c>
      <c r="F99" s="11">
        <v>52</v>
      </c>
      <c r="G99" s="11">
        <v>2</v>
      </c>
      <c r="H99" s="12">
        <f>$C$5</f>
        <v>0</v>
      </c>
      <c r="I99" s="91">
        <f t="shared" si="2"/>
        <v>0</v>
      </c>
      <c r="J99" s="92">
        <f t="shared" si="3"/>
        <v>0</v>
      </c>
      <c r="L99" s="13"/>
    </row>
    <row r="100" spans="1:12" x14ac:dyDescent="0.25">
      <c r="A100" s="130"/>
      <c r="B100" s="141"/>
      <c r="C100" s="145"/>
      <c r="D100" s="17">
        <v>150102</v>
      </c>
      <c r="E100" s="95" t="s">
        <v>4</v>
      </c>
      <c r="F100" s="95">
        <v>52</v>
      </c>
      <c r="G100" s="95">
        <v>1</v>
      </c>
      <c r="H100" s="96">
        <f>$C$9</f>
        <v>0</v>
      </c>
      <c r="I100" s="97">
        <f t="shared" si="2"/>
        <v>0</v>
      </c>
      <c r="J100" s="98">
        <f t="shared" si="3"/>
        <v>0</v>
      </c>
      <c r="L100" s="13"/>
    </row>
    <row r="101" spans="1:12" x14ac:dyDescent="0.25">
      <c r="A101" s="130"/>
      <c r="B101" s="141"/>
      <c r="C101" s="143" t="s">
        <v>48</v>
      </c>
      <c r="D101" s="10">
        <v>200301</v>
      </c>
      <c r="E101" s="11" t="s">
        <v>4</v>
      </c>
      <c r="F101" s="11">
        <v>52</v>
      </c>
      <c r="G101" s="11">
        <v>4</v>
      </c>
      <c r="H101" s="12">
        <f>$C$5</f>
        <v>0</v>
      </c>
      <c r="I101" s="91">
        <f t="shared" si="2"/>
        <v>0</v>
      </c>
      <c r="J101" s="92">
        <f t="shared" si="3"/>
        <v>0</v>
      </c>
      <c r="L101" s="13"/>
    </row>
    <row r="102" spans="1:12" x14ac:dyDescent="0.25">
      <c r="A102" s="130"/>
      <c r="B102" s="141"/>
      <c r="C102" s="144"/>
      <c r="D102" s="14">
        <v>150101</v>
      </c>
      <c r="E102" s="15" t="s">
        <v>4</v>
      </c>
      <c r="F102" s="15">
        <v>52</v>
      </c>
      <c r="G102" s="15">
        <v>1</v>
      </c>
      <c r="H102" s="16">
        <f>$C$7</f>
        <v>0</v>
      </c>
      <c r="I102" s="99">
        <f t="shared" si="2"/>
        <v>0</v>
      </c>
      <c r="J102" s="100">
        <f t="shared" si="3"/>
        <v>0</v>
      </c>
      <c r="L102" s="13"/>
    </row>
    <row r="103" spans="1:12" x14ac:dyDescent="0.25">
      <c r="A103" s="130"/>
      <c r="B103" s="141"/>
      <c r="C103" s="145"/>
      <c r="D103" s="18">
        <v>150102</v>
      </c>
      <c r="E103" s="102" t="s">
        <v>4</v>
      </c>
      <c r="F103" s="102">
        <v>52</v>
      </c>
      <c r="G103" s="102">
        <v>1</v>
      </c>
      <c r="H103" s="103">
        <f>$C$9</f>
        <v>0</v>
      </c>
      <c r="I103" s="104">
        <f t="shared" si="2"/>
        <v>0</v>
      </c>
      <c r="J103" s="105">
        <f t="shared" si="3"/>
        <v>0</v>
      </c>
      <c r="L103" s="13"/>
    </row>
    <row r="104" spans="1:12" x14ac:dyDescent="0.25">
      <c r="A104" s="130"/>
      <c r="B104" s="141"/>
      <c r="C104" s="143" t="s">
        <v>49</v>
      </c>
      <c r="D104" s="10">
        <v>200301</v>
      </c>
      <c r="E104" s="11" t="s">
        <v>6</v>
      </c>
      <c r="F104" s="11">
        <v>52</v>
      </c>
      <c r="G104" s="11">
        <v>2</v>
      </c>
      <c r="H104" s="12">
        <f>$C$6</f>
        <v>0</v>
      </c>
      <c r="I104" s="91">
        <f t="shared" si="2"/>
        <v>0</v>
      </c>
      <c r="J104" s="92">
        <f t="shared" si="3"/>
        <v>0</v>
      </c>
      <c r="L104" s="13"/>
    </row>
    <row r="105" spans="1:12" x14ac:dyDescent="0.25">
      <c r="A105" s="130"/>
      <c r="B105" s="141"/>
      <c r="C105" s="144"/>
      <c r="D105" s="14">
        <v>150101</v>
      </c>
      <c r="E105" s="15" t="s">
        <v>6</v>
      </c>
      <c r="F105" s="15">
        <v>52</v>
      </c>
      <c r="G105" s="15">
        <v>2</v>
      </c>
      <c r="H105" s="16">
        <f>$C$8</f>
        <v>0</v>
      </c>
      <c r="I105" s="99">
        <f t="shared" si="2"/>
        <v>0</v>
      </c>
      <c r="J105" s="100">
        <f t="shared" si="3"/>
        <v>0</v>
      </c>
      <c r="L105" s="13"/>
    </row>
    <row r="106" spans="1:12" x14ac:dyDescent="0.25">
      <c r="A106" s="130"/>
      <c r="B106" s="141"/>
      <c r="C106" s="144"/>
      <c r="D106" s="14">
        <v>150102</v>
      </c>
      <c r="E106" s="15" t="s">
        <v>6</v>
      </c>
      <c r="F106" s="15">
        <v>52</v>
      </c>
      <c r="G106" s="15">
        <v>1</v>
      </c>
      <c r="H106" s="16">
        <f>$C$10</f>
        <v>0</v>
      </c>
      <c r="I106" s="99">
        <f t="shared" si="2"/>
        <v>0</v>
      </c>
      <c r="J106" s="100">
        <f t="shared" si="3"/>
        <v>0</v>
      </c>
      <c r="L106" s="13"/>
    </row>
    <row r="107" spans="1:12" x14ac:dyDescent="0.25">
      <c r="A107" s="132"/>
      <c r="B107" s="164"/>
      <c r="C107" s="145"/>
      <c r="D107" s="18">
        <v>150107</v>
      </c>
      <c r="E107" s="102" t="s">
        <v>6</v>
      </c>
      <c r="F107" s="102">
        <v>13</v>
      </c>
      <c r="G107" s="102">
        <v>1</v>
      </c>
      <c r="H107" s="103">
        <f>$C$12</f>
        <v>0</v>
      </c>
      <c r="I107" s="104">
        <f t="shared" si="2"/>
        <v>0</v>
      </c>
      <c r="J107" s="105">
        <f t="shared" si="3"/>
        <v>0</v>
      </c>
      <c r="L107" s="13"/>
    </row>
    <row r="108" spans="1:12" x14ac:dyDescent="0.25">
      <c r="A108" s="149">
        <v>1003037143</v>
      </c>
      <c r="B108" s="146" t="s">
        <v>50</v>
      </c>
      <c r="C108" s="152" t="s">
        <v>51</v>
      </c>
      <c r="D108" s="121">
        <v>200301</v>
      </c>
      <c r="E108" s="11" t="s">
        <v>6</v>
      </c>
      <c r="F108" s="11">
        <v>52</v>
      </c>
      <c r="G108" s="11">
        <v>2</v>
      </c>
      <c r="H108" s="122">
        <f>$C$6</f>
        <v>0</v>
      </c>
      <c r="I108" s="91">
        <f t="shared" si="2"/>
        <v>0</v>
      </c>
      <c r="J108" s="92">
        <f t="shared" si="3"/>
        <v>0</v>
      </c>
      <c r="L108" s="13"/>
    </row>
    <row r="109" spans="1:12" x14ac:dyDescent="0.25">
      <c r="A109" s="150"/>
      <c r="B109" s="147"/>
      <c r="C109" s="153"/>
      <c r="D109" s="14">
        <v>150101</v>
      </c>
      <c r="E109" s="15" t="s">
        <v>6</v>
      </c>
      <c r="F109" s="15">
        <v>52</v>
      </c>
      <c r="G109" s="15">
        <v>1</v>
      </c>
      <c r="H109" s="16">
        <f>$C$8</f>
        <v>0</v>
      </c>
      <c r="I109" s="99">
        <f t="shared" si="2"/>
        <v>0</v>
      </c>
      <c r="J109" s="100">
        <f t="shared" si="3"/>
        <v>0</v>
      </c>
      <c r="L109" s="13"/>
    </row>
    <row r="110" spans="1:12" x14ac:dyDescent="0.25">
      <c r="A110" s="151"/>
      <c r="B110" s="148"/>
      <c r="C110" s="154"/>
      <c r="D110" s="17">
        <v>150102</v>
      </c>
      <c r="E110" s="95" t="s">
        <v>6</v>
      </c>
      <c r="F110" s="95">
        <v>52</v>
      </c>
      <c r="G110" s="95">
        <v>1</v>
      </c>
      <c r="H110" s="96">
        <f>$C$10</f>
        <v>0</v>
      </c>
      <c r="I110" s="97">
        <f t="shared" si="2"/>
        <v>0</v>
      </c>
      <c r="J110" s="98">
        <f t="shared" si="3"/>
        <v>0</v>
      </c>
      <c r="L110" s="13"/>
    </row>
    <row r="111" spans="1:12" x14ac:dyDescent="0.25">
      <c r="A111" s="129">
        <v>1000000004</v>
      </c>
      <c r="B111" s="140" t="s">
        <v>52</v>
      </c>
      <c r="C111" s="143" t="s">
        <v>53</v>
      </c>
      <c r="D111" s="20">
        <v>150101</v>
      </c>
      <c r="E111" s="120" t="s">
        <v>6</v>
      </c>
      <c r="F111" s="120">
        <v>52</v>
      </c>
      <c r="G111" s="120">
        <v>2</v>
      </c>
      <c r="H111" s="123">
        <f>$C$8</f>
        <v>0</v>
      </c>
      <c r="I111" s="93">
        <f t="shared" si="2"/>
        <v>0</v>
      </c>
      <c r="J111" s="94">
        <f t="shared" si="3"/>
        <v>0</v>
      </c>
      <c r="L111" s="13"/>
    </row>
    <row r="112" spans="1:12" x14ac:dyDescent="0.25">
      <c r="A112" s="130"/>
      <c r="B112" s="141"/>
      <c r="C112" s="144"/>
      <c r="D112" s="14">
        <v>150102</v>
      </c>
      <c r="E112" s="15" t="s">
        <v>6</v>
      </c>
      <c r="F112" s="15">
        <v>52</v>
      </c>
      <c r="G112" s="15">
        <v>1</v>
      </c>
      <c r="H112" s="16">
        <f>$C$10</f>
        <v>0</v>
      </c>
      <c r="I112" s="99">
        <f t="shared" si="2"/>
        <v>0</v>
      </c>
      <c r="J112" s="100">
        <f t="shared" si="3"/>
        <v>0</v>
      </c>
      <c r="L112" s="13"/>
    </row>
    <row r="113" spans="1:12" x14ac:dyDescent="0.25">
      <c r="A113" s="131"/>
      <c r="B113" s="142"/>
      <c r="C113" s="145"/>
      <c r="D113" s="17">
        <v>150107</v>
      </c>
      <c r="E113" s="95" t="s">
        <v>4</v>
      </c>
      <c r="F113" s="95">
        <v>13</v>
      </c>
      <c r="G113" s="95">
        <v>1</v>
      </c>
      <c r="H113" s="96">
        <f>$C$11</f>
        <v>0</v>
      </c>
      <c r="I113" s="97">
        <f t="shared" si="2"/>
        <v>0</v>
      </c>
      <c r="J113" s="98">
        <f t="shared" si="3"/>
        <v>0</v>
      </c>
      <c r="L113" s="13"/>
    </row>
    <row r="114" spans="1:12" x14ac:dyDescent="0.25">
      <c r="A114" s="129">
        <v>1000000005</v>
      </c>
      <c r="B114" s="185" t="s">
        <v>54</v>
      </c>
      <c r="C114" s="143" t="s">
        <v>55</v>
      </c>
      <c r="D114" s="10">
        <v>200301</v>
      </c>
      <c r="E114" s="11" t="s">
        <v>4</v>
      </c>
      <c r="F114" s="11">
        <v>52</v>
      </c>
      <c r="G114" s="11">
        <v>10</v>
      </c>
      <c r="H114" s="12">
        <f>$C$5</f>
        <v>0</v>
      </c>
      <c r="I114" s="91">
        <f t="shared" si="2"/>
        <v>0</v>
      </c>
      <c r="J114" s="92">
        <f t="shared" si="3"/>
        <v>0</v>
      </c>
      <c r="L114" s="13"/>
    </row>
    <row r="115" spans="1:12" x14ac:dyDescent="0.25">
      <c r="A115" s="130"/>
      <c r="B115" s="186"/>
      <c r="C115" s="144"/>
      <c r="D115" s="14">
        <v>150101</v>
      </c>
      <c r="E115" s="15" t="s">
        <v>4</v>
      </c>
      <c r="F115" s="15">
        <v>52</v>
      </c>
      <c r="G115" s="15">
        <v>4</v>
      </c>
      <c r="H115" s="16">
        <f>$C$7</f>
        <v>0</v>
      </c>
      <c r="I115" s="99">
        <f t="shared" si="2"/>
        <v>0</v>
      </c>
      <c r="J115" s="100">
        <f t="shared" si="3"/>
        <v>0</v>
      </c>
      <c r="L115" s="13"/>
    </row>
    <row r="116" spans="1:12" x14ac:dyDescent="0.25">
      <c r="A116" s="131"/>
      <c r="B116" s="187"/>
      <c r="C116" s="188"/>
      <c r="D116" s="17">
        <v>150102</v>
      </c>
      <c r="E116" s="95" t="s">
        <v>4</v>
      </c>
      <c r="F116" s="95">
        <v>52</v>
      </c>
      <c r="G116" s="95">
        <v>5</v>
      </c>
      <c r="H116" s="103">
        <f>$C$9</f>
        <v>0</v>
      </c>
      <c r="I116" s="104">
        <f t="shared" si="2"/>
        <v>0</v>
      </c>
      <c r="J116" s="105">
        <f t="shared" si="3"/>
        <v>0</v>
      </c>
      <c r="L116" s="13"/>
    </row>
    <row r="117" spans="1:12" ht="19.899999999999999" customHeight="1" x14ac:dyDescent="0.25">
      <c r="A117" s="189" t="s">
        <v>56</v>
      </c>
      <c r="B117" s="190"/>
      <c r="C117" s="190"/>
      <c r="D117" s="190"/>
      <c r="E117" s="190"/>
      <c r="F117" s="190"/>
      <c r="G117" s="190"/>
      <c r="H117" s="190"/>
      <c r="I117" s="191"/>
      <c r="J117" s="124">
        <f>SUM(J18:J116)</f>
        <v>0</v>
      </c>
      <c r="L117" s="13"/>
    </row>
    <row r="118" spans="1:12" ht="19.899999999999999" customHeight="1" x14ac:dyDescent="0.25">
      <c r="A118" s="192" t="s">
        <v>57</v>
      </c>
      <c r="B118" s="193"/>
      <c r="C118" s="193"/>
      <c r="D118" s="193"/>
      <c r="E118" s="193"/>
      <c r="F118" s="193"/>
      <c r="G118" s="193"/>
      <c r="H118" s="193"/>
      <c r="I118" s="194"/>
      <c r="J118" s="125">
        <f>SUM(J117)*2</f>
        <v>0</v>
      </c>
    </row>
    <row r="122" spans="1:12" ht="25.15" customHeight="1" x14ac:dyDescent="0.25">
      <c r="A122" s="169"/>
      <c r="B122" s="170"/>
      <c r="C122" s="171" t="s">
        <v>58</v>
      </c>
      <c r="D122" s="172"/>
    </row>
    <row r="123" spans="1:12" ht="19.899999999999999" customHeight="1" x14ac:dyDescent="0.25">
      <c r="A123" s="173" t="s">
        <v>59</v>
      </c>
      <c r="B123" s="174"/>
      <c r="C123" s="175">
        <f>$J$118</f>
        <v>0</v>
      </c>
      <c r="D123" s="176"/>
    </row>
    <row r="124" spans="1:12" ht="19.899999999999999" customHeight="1" x14ac:dyDescent="0.25">
      <c r="A124" s="177" t="s">
        <v>60</v>
      </c>
      <c r="B124" s="178"/>
      <c r="C124" s="179">
        <f>'Hrad Nečtiny'!J9</f>
        <v>0</v>
      </c>
      <c r="D124" s="180"/>
    </row>
    <row r="125" spans="1:12" ht="19.899999999999999" customHeight="1" x14ac:dyDescent="0.25">
      <c r="A125" s="181" t="s">
        <v>61</v>
      </c>
      <c r="B125" s="182"/>
      <c r="C125" s="183">
        <f>'Zbytky z kuchyní, lapoly'!$H$15</f>
        <v>0</v>
      </c>
      <c r="D125" s="184"/>
    </row>
    <row r="126" spans="1:12" ht="55.15" customHeight="1" x14ac:dyDescent="0.25">
      <c r="A126" s="165" t="s">
        <v>62</v>
      </c>
      <c r="B126" s="166"/>
      <c r="C126" s="167">
        <f>SUM(C123:D125)</f>
        <v>0</v>
      </c>
      <c r="D126" s="168"/>
      <c r="F126" s="87"/>
    </row>
    <row r="128" spans="1:12" x14ac:dyDescent="0.25">
      <c r="C128" s="23"/>
    </row>
    <row r="129" spans="3:3" x14ac:dyDescent="0.25">
      <c r="C129" s="23"/>
    </row>
    <row r="130" spans="3:3" x14ac:dyDescent="0.25">
      <c r="C130" s="23"/>
    </row>
    <row r="131" spans="3:3" x14ac:dyDescent="0.25">
      <c r="C131" s="24"/>
    </row>
  </sheetData>
  <sheetProtection sheet="1" objects="1" scenarios="1" selectLockedCells="1"/>
  <protectedRanges>
    <protectedRange sqref="C4:C12" name="Oblast2"/>
    <protectedRange sqref="C4:C12" name="oblast 1"/>
  </protectedRanges>
  <autoFilter ref="A17:J118" xr:uid="{00000000-0009-0000-0000-000000000000}">
    <filterColumn colId="0" showButton="0"/>
  </autoFilter>
  <mergeCells count="68">
    <mergeCell ref="C44:C46"/>
    <mergeCell ref="C40:C43"/>
    <mergeCell ref="C36:C39"/>
    <mergeCell ref="A125:B125"/>
    <mergeCell ref="C125:D125"/>
    <mergeCell ref="A114:A116"/>
    <mergeCell ref="B114:B116"/>
    <mergeCell ref="C114:C116"/>
    <mergeCell ref="A117:I117"/>
    <mergeCell ref="A118:I118"/>
    <mergeCell ref="A108:A110"/>
    <mergeCell ref="B108:B110"/>
    <mergeCell ref="C108:C110"/>
    <mergeCell ref="A111:A113"/>
    <mergeCell ref="B111:B113"/>
    <mergeCell ref="C111:C113"/>
    <mergeCell ref="A126:B126"/>
    <mergeCell ref="C126:D126"/>
    <mergeCell ref="A122:B122"/>
    <mergeCell ref="C122:D122"/>
    <mergeCell ref="A123:B123"/>
    <mergeCell ref="C123:D123"/>
    <mergeCell ref="A124:B124"/>
    <mergeCell ref="C124:D124"/>
    <mergeCell ref="A96:A98"/>
    <mergeCell ref="B96:B98"/>
    <mergeCell ref="C96:C98"/>
    <mergeCell ref="A99:A107"/>
    <mergeCell ref="B99:B107"/>
    <mergeCell ref="C99:C100"/>
    <mergeCell ref="C101:C103"/>
    <mergeCell ref="C104:C107"/>
    <mergeCell ref="A85:A88"/>
    <mergeCell ref="B85:B88"/>
    <mergeCell ref="C85:C88"/>
    <mergeCell ref="A89:A95"/>
    <mergeCell ref="B89:B95"/>
    <mergeCell ref="C89:C91"/>
    <mergeCell ref="C92:C95"/>
    <mergeCell ref="A73:A76"/>
    <mergeCell ref="B73:B76"/>
    <mergeCell ref="C73:C76"/>
    <mergeCell ref="A77:A84"/>
    <mergeCell ref="B77:B84"/>
    <mergeCell ref="C77:C80"/>
    <mergeCell ref="C81:C84"/>
    <mergeCell ref="A64:A68"/>
    <mergeCell ref="B64:B68"/>
    <mergeCell ref="C64:C68"/>
    <mergeCell ref="A69:A72"/>
    <mergeCell ref="B69:B72"/>
    <mergeCell ref="C69:C72"/>
    <mergeCell ref="A17:B17"/>
    <mergeCell ref="A56:A59"/>
    <mergeCell ref="B56:B59"/>
    <mergeCell ref="C56:C59"/>
    <mergeCell ref="A60:A63"/>
    <mergeCell ref="B60:B63"/>
    <mergeCell ref="C60:C63"/>
    <mergeCell ref="B18:B55"/>
    <mergeCell ref="A18:A55"/>
    <mergeCell ref="C33:C35"/>
    <mergeCell ref="C29:C31"/>
    <mergeCell ref="C27:C28"/>
    <mergeCell ref="C21:C26"/>
    <mergeCell ref="C18:C20"/>
    <mergeCell ref="C53:C55"/>
    <mergeCell ref="C48:C52"/>
  </mergeCells>
  <pageMargins left="0.7" right="0.7" top="0.78740157500000008" bottom="0.78740157500000008" header="0.3" footer="0.3"/>
  <pageSetup paperSize="9" firstPageNumber="21474836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topLeftCell="A16" zoomScale="110" workbookViewId="0">
      <selection activeCell="H3" sqref="H3"/>
    </sheetView>
  </sheetViews>
  <sheetFormatPr defaultColWidth="9.140625" defaultRowHeight="15" x14ac:dyDescent="0.25"/>
  <cols>
    <col min="1" max="2" width="20.7109375" style="1" customWidth="1"/>
    <col min="3" max="3" width="28.7109375" style="1" customWidth="1"/>
    <col min="4" max="4" width="26.7109375" style="1" customWidth="1"/>
    <col min="5" max="5" width="9.7109375" style="1" customWidth="1"/>
    <col min="6" max="6" width="10.7109375" style="1" customWidth="1"/>
    <col min="7" max="7" width="12.7109375" style="1" customWidth="1"/>
    <col min="8" max="8" width="14.7109375" style="1" customWidth="1"/>
    <col min="9" max="9" width="16.7109375" style="1" customWidth="1"/>
    <col min="10" max="10" width="20.7109375" style="1" customWidth="1"/>
    <col min="11" max="16384" width="9.140625" style="1"/>
  </cols>
  <sheetData>
    <row r="1" spans="1:10" x14ac:dyDescent="0.25">
      <c r="C1" s="2"/>
      <c r="D1" s="25"/>
      <c r="E1" s="2"/>
      <c r="F1" s="2"/>
      <c r="G1" s="2"/>
    </row>
    <row r="2" spans="1:10" ht="60" customHeight="1" x14ac:dyDescent="0.25">
      <c r="A2" s="195" t="s">
        <v>7</v>
      </c>
      <c r="B2" s="196"/>
      <c r="C2" s="26" t="s">
        <v>63</v>
      </c>
      <c r="D2" s="26" t="s">
        <v>2</v>
      </c>
      <c r="E2" s="26" t="s">
        <v>10</v>
      </c>
      <c r="F2" s="26" t="s">
        <v>1</v>
      </c>
      <c r="G2" s="26" t="s">
        <v>64</v>
      </c>
      <c r="H2" s="26" t="s">
        <v>11</v>
      </c>
      <c r="I2" s="26" t="s">
        <v>12</v>
      </c>
      <c r="J2" s="27" t="s">
        <v>13</v>
      </c>
    </row>
    <row r="3" spans="1:10" x14ac:dyDescent="0.25">
      <c r="A3" s="129">
        <v>1003036988</v>
      </c>
      <c r="B3" s="197" t="s">
        <v>65</v>
      </c>
      <c r="C3" s="197" t="s">
        <v>66</v>
      </c>
      <c r="D3" s="28">
        <v>1100</v>
      </c>
      <c r="E3" s="11">
        <v>1</v>
      </c>
      <c r="F3" s="11">
        <v>200301</v>
      </c>
      <c r="G3" s="11" t="s">
        <v>67</v>
      </c>
      <c r="H3" s="29"/>
      <c r="I3" s="12">
        <f t="shared" ref="I3:I7" si="0">E3*H3</f>
        <v>0</v>
      </c>
      <c r="J3" s="21">
        <f t="shared" ref="J3:J6" si="1">I3*39</f>
        <v>0</v>
      </c>
    </row>
    <row r="4" spans="1:10" x14ac:dyDescent="0.25">
      <c r="A4" s="130"/>
      <c r="B4" s="198"/>
      <c r="C4" s="198"/>
      <c r="D4" s="30">
        <v>1100</v>
      </c>
      <c r="E4" s="15">
        <v>1</v>
      </c>
      <c r="F4" s="31">
        <v>150101</v>
      </c>
      <c r="G4" s="15" t="s">
        <v>67</v>
      </c>
      <c r="H4" s="32"/>
      <c r="I4" s="16">
        <f t="shared" si="0"/>
        <v>0</v>
      </c>
      <c r="J4" s="22">
        <f t="shared" si="1"/>
        <v>0</v>
      </c>
    </row>
    <row r="5" spans="1:10" x14ac:dyDescent="0.25">
      <c r="A5" s="130"/>
      <c r="B5" s="198"/>
      <c r="C5" s="198"/>
      <c r="D5" s="30">
        <v>1100</v>
      </c>
      <c r="E5" s="15">
        <v>1</v>
      </c>
      <c r="F5" s="31">
        <v>150102</v>
      </c>
      <c r="G5" s="15" t="s">
        <v>67</v>
      </c>
      <c r="H5" s="32"/>
      <c r="I5" s="16">
        <f t="shared" si="0"/>
        <v>0</v>
      </c>
      <c r="J5" s="22">
        <f t="shared" si="1"/>
        <v>0</v>
      </c>
    </row>
    <row r="6" spans="1:10" x14ac:dyDescent="0.25">
      <c r="A6" s="130"/>
      <c r="B6" s="198"/>
      <c r="C6" s="198"/>
      <c r="D6" s="30">
        <v>1100</v>
      </c>
      <c r="E6" s="15">
        <v>1</v>
      </c>
      <c r="F6" s="31">
        <v>150107</v>
      </c>
      <c r="G6" s="15" t="s">
        <v>67</v>
      </c>
      <c r="H6" s="32"/>
      <c r="I6" s="16">
        <f t="shared" si="0"/>
        <v>0</v>
      </c>
      <c r="J6" s="22">
        <f t="shared" si="1"/>
        <v>0</v>
      </c>
    </row>
    <row r="7" spans="1:10" x14ac:dyDescent="0.25">
      <c r="A7" s="132"/>
      <c r="B7" s="199"/>
      <c r="C7" s="33" t="s">
        <v>68</v>
      </c>
      <c r="D7" s="34">
        <v>1100</v>
      </c>
      <c r="E7" s="35">
        <v>1</v>
      </c>
      <c r="F7" s="35">
        <v>200301</v>
      </c>
      <c r="G7" s="36" t="s">
        <v>69</v>
      </c>
      <c r="H7" s="37"/>
      <c r="I7" s="38">
        <f t="shared" si="0"/>
        <v>0</v>
      </c>
      <c r="J7" s="39">
        <f>I7*6</f>
        <v>0</v>
      </c>
    </row>
    <row r="8" spans="1:10" ht="30" customHeight="1" x14ac:dyDescent="0.25">
      <c r="A8" s="189" t="s">
        <v>56</v>
      </c>
      <c r="B8" s="190"/>
      <c r="C8" s="190"/>
      <c r="D8" s="190"/>
      <c r="E8" s="190"/>
      <c r="F8" s="190"/>
      <c r="G8" s="190"/>
      <c r="H8" s="200"/>
      <c r="I8" s="191"/>
      <c r="J8" s="40">
        <f>SUM(J3:J7)</f>
        <v>0</v>
      </c>
    </row>
    <row r="9" spans="1:10" ht="30" customHeight="1" x14ac:dyDescent="0.25">
      <c r="A9" s="192" t="s">
        <v>57</v>
      </c>
      <c r="B9" s="193"/>
      <c r="C9" s="193"/>
      <c r="D9" s="193"/>
      <c r="E9" s="193"/>
      <c r="F9" s="193"/>
      <c r="G9" s="193"/>
      <c r="H9" s="193"/>
      <c r="I9" s="194"/>
      <c r="J9" s="41">
        <f>J8*2</f>
        <v>0</v>
      </c>
    </row>
    <row r="10" spans="1:10" ht="19.899999999999999" customHeight="1" x14ac:dyDescent="0.25">
      <c r="C10" s="42"/>
      <c r="G10" s="2"/>
    </row>
    <row r="11" spans="1:10" x14ac:dyDescent="0.25">
      <c r="G11" s="2"/>
    </row>
    <row r="12" spans="1:10" x14ac:dyDescent="0.25">
      <c r="G12" s="2"/>
    </row>
    <row r="13" spans="1:10" x14ac:dyDescent="0.25">
      <c r="G13" s="2"/>
    </row>
    <row r="17" spans="7:7" x14ac:dyDescent="0.25">
      <c r="G17" s="3"/>
    </row>
  </sheetData>
  <sheetProtection sheet="1" objects="1" scenarios="1" selectLockedCells="1"/>
  <protectedRanges>
    <protectedRange sqref="H3:H7" name="Oblast1"/>
  </protectedRanges>
  <mergeCells count="6">
    <mergeCell ref="A9:I9"/>
    <mergeCell ref="A2:B2"/>
    <mergeCell ref="A3:A7"/>
    <mergeCell ref="B3:B7"/>
    <mergeCell ref="C3:C6"/>
    <mergeCell ref="A8:I8"/>
  </mergeCells>
  <pageMargins left="0.7" right="0.7" top="0.78740157500000008" bottom="0.78740157500000008" header="0.3" footer="0.3"/>
  <pageSetup paperSize="9" firstPageNumber="214748364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tabSelected="1" topLeftCell="A16" zoomScale="120" workbookViewId="0">
      <selection activeCell="G3" sqref="G3"/>
    </sheetView>
  </sheetViews>
  <sheetFormatPr defaultColWidth="9.140625" defaultRowHeight="15" x14ac:dyDescent="0.25"/>
  <cols>
    <col min="1" max="2" width="20.7109375" style="1" customWidth="1"/>
    <col min="3" max="3" width="28.7109375" style="1" customWidth="1"/>
    <col min="4" max="4" width="26.7109375" style="1" customWidth="1"/>
    <col min="5" max="5" width="10.7109375" style="1" customWidth="1"/>
    <col min="6" max="6" width="16.42578125" style="1" customWidth="1"/>
    <col min="7" max="7" width="18.7109375" style="1" customWidth="1"/>
    <col min="8" max="8" width="20.7109375" style="1" customWidth="1"/>
    <col min="9" max="16384" width="9.140625" style="1"/>
  </cols>
  <sheetData>
    <row r="2" spans="1:9" ht="60" customHeight="1" x14ac:dyDescent="0.25">
      <c r="A2" s="195" t="s">
        <v>7</v>
      </c>
      <c r="B2" s="196"/>
      <c r="C2" s="8" t="s">
        <v>63</v>
      </c>
      <c r="D2" s="201" t="s">
        <v>1</v>
      </c>
      <c r="E2" s="202"/>
      <c r="F2" s="8" t="s">
        <v>64</v>
      </c>
      <c r="G2" s="4" t="s">
        <v>70</v>
      </c>
      <c r="H2" s="43" t="s">
        <v>71</v>
      </c>
    </row>
    <row r="3" spans="1:9" x14ac:dyDescent="0.25">
      <c r="A3" s="149">
        <v>1003037178</v>
      </c>
      <c r="B3" s="203" t="s">
        <v>29</v>
      </c>
      <c r="C3" s="206" t="s">
        <v>72</v>
      </c>
      <c r="D3" s="10" t="s">
        <v>73</v>
      </c>
      <c r="E3" s="44">
        <v>200108</v>
      </c>
      <c r="F3" s="45" t="s">
        <v>74</v>
      </c>
      <c r="G3" s="46"/>
      <c r="H3" s="47">
        <f>G3*247</f>
        <v>0</v>
      </c>
    </row>
    <row r="4" spans="1:9" x14ac:dyDescent="0.25">
      <c r="A4" s="150"/>
      <c r="B4" s="204"/>
      <c r="C4" s="207"/>
      <c r="D4" s="14" t="s">
        <v>75</v>
      </c>
      <c r="E4" s="49">
        <v>190809</v>
      </c>
      <c r="F4" s="50" t="s">
        <v>76</v>
      </c>
      <c r="G4" s="51"/>
      <c r="H4" s="52">
        <f>G4*6</f>
        <v>0</v>
      </c>
    </row>
    <row r="5" spans="1:9" x14ac:dyDescent="0.25">
      <c r="A5" s="150"/>
      <c r="B5" s="204"/>
      <c r="C5" s="207"/>
      <c r="D5" s="18" t="s">
        <v>77</v>
      </c>
      <c r="E5" s="53">
        <v>200105</v>
      </c>
      <c r="F5" s="54" t="s">
        <v>78</v>
      </c>
      <c r="G5" s="55"/>
      <c r="H5" s="56">
        <v>0</v>
      </c>
    </row>
    <row r="6" spans="1:9" x14ac:dyDescent="0.25">
      <c r="A6" s="151"/>
      <c r="B6" s="205"/>
      <c r="C6" s="208"/>
      <c r="D6" s="17" t="s">
        <v>79</v>
      </c>
      <c r="E6" s="57">
        <v>190809</v>
      </c>
      <c r="F6" s="58" t="s">
        <v>76</v>
      </c>
      <c r="G6" s="59"/>
      <c r="H6" s="60">
        <f>G6*6</f>
        <v>0</v>
      </c>
    </row>
    <row r="7" spans="1:9" x14ac:dyDescent="0.25">
      <c r="A7" s="149">
        <v>1003037020</v>
      </c>
      <c r="B7" s="203" t="s">
        <v>14</v>
      </c>
      <c r="C7" s="206" t="s">
        <v>80</v>
      </c>
      <c r="D7" s="10" t="s">
        <v>73</v>
      </c>
      <c r="E7" s="44">
        <v>200108</v>
      </c>
      <c r="F7" s="45" t="s">
        <v>74</v>
      </c>
      <c r="G7" s="46"/>
      <c r="H7" s="47">
        <f>G7*247</f>
        <v>0</v>
      </c>
    </row>
    <row r="8" spans="1:9" x14ac:dyDescent="0.25">
      <c r="A8" s="150"/>
      <c r="B8" s="204"/>
      <c r="C8" s="207"/>
      <c r="D8" s="20" t="s">
        <v>77</v>
      </c>
      <c r="E8" s="61">
        <v>200105</v>
      </c>
      <c r="F8" s="62" t="s">
        <v>78</v>
      </c>
      <c r="G8" s="63"/>
      <c r="H8" s="64">
        <v>0</v>
      </c>
    </row>
    <row r="9" spans="1:9" x14ac:dyDescent="0.25">
      <c r="A9" s="150"/>
      <c r="B9" s="204"/>
      <c r="C9" s="207"/>
      <c r="D9" s="14" t="s">
        <v>75</v>
      </c>
      <c r="E9" s="49">
        <v>190809</v>
      </c>
      <c r="F9" s="50" t="s">
        <v>81</v>
      </c>
      <c r="G9" s="51"/>
      <c r="H9" s="52">
        <f>G9*12</f>
        <v>0</v>
      </c>
    </row>
    <row r="10" spans="1:9" x14ac:dyDescent="0.25">
      <c r="A10" s="151"/>
      <c r="B10" s="205"/>
      <c r="C10" s="208"/>
      <c r="D10" s="17" t="s">
        <v>79</v>
      </c>
      <c r="E10" s="57">
        <v>190809</v>
      </c>
      <c r="F10" s="58" t="s">
        <v>76</v>
      </c>
      <c r="G10" s="59"/>
      <c r="H10" s="60">
        <f>G10*6</f>
        <v>0</v>
      </c>
    </row>
    <row r="11" spans="1:9" ht="15" hidden="1" customHeight="1" x14ac:dyDescent="0.25">
      <c r="A11" s="9">
        <v>1000000001</v>
      </c>
      <c r="B11" s="48" t="s">
        <v>41</v>
      </c>
      <c r="C11" s="48" t="s">
        <v>82</v>
      </c>
      <c r="D11" s="14" t="s">
        <v>75</v>
      </c>
      <c r="E11" s="49">
        <v>190809</v>
      </c>
      <c r="F11" s="2" t="s">
        <v>83</v>
      </c>
      <c r="G11" s="65"/>
      <c r="H11" s="66">
        <f>G11*19</f>
        <v>0</v>
      </c>
    </row>
    <row r="12" spans="1:9" x14ac:dyDescent="0.25">
      <c r="A12" s="149">
        <v>1003036988</v>
      </c>
      <c r="B12" s="203" t="s">
        <v>65</v>
      </c>
      <c r="C12" s="146" t="s">
        <v>60</v>
      </c>
      <c r="D12" s="10" t="s">
        <v>84</v>
      </c>
      <c r="E12" s="44">
        <v>190809</v>
      </c>
      <c r="F12" s="45" t="s">
        <v>85</v>
      </c>
      <c r="G12" s="46"/>
      <c r="H12" s="47">
        <f>G12</f>
        <v>0</v>
      </c>
    </row>
    <row r="13" spans="1:9" x14ac:dyDescent="0.25">
      <c r="A13" s="151"/>
      <c r="B13" s="205"/>
      <c r="C13" s="148"/>
      <c r="D13" s="67" t="s">
        <v>86</v>
      </c>
      <c r="E13" s="57">
        <v>200108</v>
      </c>
      <c r="F13" s="68" t="s">
        <v>87</v>
      </c>
      <c r="G13" s="69"/>
      <c r="H13" s="70">
        <f>G13*32</f>
        <v>0</v>
      </c>
    </row>
    <row r="14" spans="1:9" ht="30" customHeight="1" x14ac:dyDescent="0.25">
      <c r="A14" s="189" t="s">
        <v>56</v>
      </c>
      <c r="B14" s="190"/>
      <c r="C14" s="190"/>
      <c r="D14" s="190"/>
      <c r="E14" s="190"/>
      <c r="F14" s="190"/>
      <c r="G14" s="190"/>
      <c r="H14" s="71">
        <f>SUM(H3:H13)</f>
        <v>0</v>
      </c>
      <c r="I14" s="72"/>
    </row>
    <row r="15" spans="1:9" ht="30" customHeight="1" x14ac:dyDescent="0.25">
      <c r="A15" s="192" t="s">
        <v>57</v>
      </c>
      <c r="B15" s="193"/>
      <c r="C15" s="193"/>
      <c r="D15" s="193"/>
      <c r="E15" s="193"/>
      <c r="F15" s="193"/>
      <c r="G15" s="193"/>
      <c r="H15" s="73">
        <f>H14*2</f>
        <v>0</v>
      </c>
      <c r="I15" s="72"/>
    </row>
    <row r="16" spans="1:9" ht="6.75" customHeight="1" x14ac:dyDescent="0.25"/>
    <row r="17" spans="1:3" x14ac:dyDescent="0.25">
      <c r="C17" s="74" t="s">
        <v>88</v>
      </c>
    </row>
    <row r="18" spans="1:3" x14ac:dyDescent="0.25">
      <c r="C18" s="42" t="s">
        <v>89</v>
      </c>
    </row>
    <row r="19" spans="1:3" x14ac:dyDescent="0.25">
      <c r="C19" s="75" t="s">
        <v>90</v>
      </c>
    </row>
    <row r="21" spans="1:3" x14ac:dyDescent="0.25">
      <c r="A21" s="76" t="s">
        <v>91</v>
      </c>
    </row>
  </sheetData>
  <sheetProtection sheet="1" objects="1" scenarios="1" selectLockedCells="1"/>
  <protectedRanges>
    <protectedRange sqref="G3:G13" name="Oblast1"/>
  </protectedRanges>
  <mergeCells count="13">
    <mergeCell ref="A14:G14"/>
    <mergeCell ref="A15:G15"/>
    <mergeCell ref="A7:A10"/>
    <mergeCell ref="B7:B10"/>
    <mergeCell ref="C7:C10"/>
    <mergeCell ref="A12:A13"/>
    <mergeCell ref="B12:B13"/>
    <mergeCell ref="C12:C13"/>
    <mergeCell ref="A2:B2"/>
    <mergeCell ref="D2:E2"/>
    <mergeCell ref="A3:A6"/>
    <mergeCell ref="B3:B6"/>
    <mergeCell ref="C3:C6"/>
  </mergeCells>
  <pageMargins left="0.26" right="0.27" top="0.78740157500000008" bottom="0.78740157500000008" header="0.3" footer="0.3"/>
  <pageSetup paperSize="9" firstPageNumber="21474836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Plzeň</vt:lpstr>
      <vt:lpstr>Hrad Nečtiny</vt:lpstr>
      <vt:lpstr>Zbytky z kuchyní, lapoly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ÚBL DiS.</dc:creator>
  <cp:lastModifiedBy>Štěpán Mátl</cp:lastModifiedBy>
  <cp:revision>3</cp:revision>
  <dcterms:created xsi:type="dcterms:W3CDTF">2016-04-04T10:44:50Z</dcterms:created>
  <dcterms:modified xsi:type="dcterms:W3CDTF">2025-05-15T06:43:02Z</dcterms:modified>
</cp:coreProperties>
</file>