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43_ERDF\1 výzva\"/>
    </mc:Choice>
  </mc:AlternateContent>
  <xr:revisionPtr revIDLastSave="0" documentId="13_ncr:1_{D63054D4-DD27-4B51-B65B-6053CB79086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Print_Area" localSheetId="0">'Výpočetní technika'!$B$1:$V$16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S10" i="1"/>
  <c r="P11" i="1" l="1"/>
  <c r="P12" i="1"/>
  <c r="S11" i="1"/>
  <c r="T11" i="1"/>
  <c r="S12" i="1"/>
  <c r="T12" i="1"/>
  <c r="T7" i="1" l="1"/>
  <c r="S8" i="1"/>
  <c r="P9" i="1" l="1"/>
  <c r="S9" i="1"/>
  <c r="S7" i="1" l="1"/>
  <c r="R15" i="1" s="1"/>
  <c r="P7" i="1"/>
  <c r="Q15" i="1" s="1"/>
</calcChain>
</file>

<file path=xl/sharedStrings.xml><?xml version="1.0" encoding="utf-8"?>
<sst xmlns="http://schemas.openxmlformats.org/spreadsheetml/2006/main" count="60" uniqueCount="53">
  <si>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</si>
  <si>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</si>
  <si>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</si>
  <si>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</si>
  <si>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</si>
  <si>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</si>
  <si>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</si>
  <si>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</si>
  <si>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</si>
  <si>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</si>
  <si>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</si>
  <si>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30213000-5 - Osobní počítače</t>
  </si>
  <si>
    <t>30213100-6 - Přenosné počítače</t>
  </si>
  <si>
    <t xml:space="preserve">30213200-7 - Tablety (PC) </t>
  </si>
  <si>
    <t>30231310-3 - Ploché monitory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</si>
  <si>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</si>
  <si>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</si>
  <si>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</si>
  <si>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</si>
  <si>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</si>
  <si>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</si>
  <si>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</si>
  <si>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</si>
  <si>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</si>
  <si>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</si>
  <si>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</si>
  <si>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</si>
  <si>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</si>
  <si>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</si>
  <si>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</si>
  <si>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</si>
  <si>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</si>
  <si>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</si>
  <si>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</si>
  <si>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Notebook</t>
  </si>
  <si>
    <t>Tablet</t>
  </si>
  <si>
    <t>Společná faktura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</si>
  <si>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</si>
  <si>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</si>
  <si>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Název projektu: ERDF SP ZČU
Číslo projektu: CZ.02.02.01/00/23_024/0008981</t>
  </si>
  <si>
    <t>Záruka na zboží 36 měsíců, 
servis NBD on site.</t>
  </si>
  <si>
    <t xml:space="preserve">Příloha č. 2 Kupní smlouvy - technická specifikace
Výpočetní technika (III.) 043 - 2025 </t>
  </si>
  <si>
    <t>Operační systém Windows 64-bit, předinstalovaný (Windows 10 nebo vyšší, nesmí to být licence typu K12 (EDU).
OS Windows požadujeme z důvodu kompatibility s interními aplikacemi ZČU (Stag, Magion,...).
Existence ovladačů použitého HW ve Windows 10 a vyšší verze Windows.</t>
  </si>
  <si>
    <t>Provedení notebooku klasické.
Výkon procesoru v Passmark CPU více než 20 000 bodů (platné ke dni 14.1.2025).
Operační paměť minimálně 16 GB.
Disk SSD o kapacitě minimálně 512 GB.
Integrovaná wifi karta.
Display min. Full HD 15,6" s rozlišením min. 1920x1200, provedení matné.
Webkamera a mikrofon.
Síťová karta 1 Gb/s Ethernet s podporou PXE.
Konektor RJ-45 integrovaný přímo na těle NTB.
Mminimálně 2x USB-A port a 1x USB-C, USB-C musí umožňovat napájení a přenos obrazu.
Kovový nebo kompozitní vnitřní rám.
CZ Klávesnice s numerickou části s podsvícením nebo alternativním způsobem zlepšení viditelnosti ve tmě.
Touchpad.
Klávesnice musí být odolná proti polití.
Notebook musí obsahovat digitální grafický výstup.
Podpora prostřednictvím internetu musí umožňovat stahování ovladačů a manuálu z internetu adresně pro konkrétní zadaný typ (sériové číslo) zařízení.
Záruka 36 měsíců, servis NBD on site.</t>
  </si>
  <si>
    <t>Filip Bušek, 
Tel.: 735 715 934,
37763 5219</t>
  </si>
  <si>
    <t>Univerzitní 22, 
301 00 Plzeň,
Ústav jazykové přípravy,
místnost UU 306</t>
  </si>
  <si>
    <t>30 dní</t>
  </si>
  <si>
    <t>PC včetně klávesnice a myši</t>
  </si>
  <si>
    <t>Výkon procesoru v Passmark CPU více než 21 000 bodů (platné ke dni 14.1.2025).
Operační paměť typu DDR5 minimálně 16 GB.
Grafická karta integrovaná v CPU.
SSD disk o kapacitě minimálně 512 GB.
Minimálně 6 USB portů, z toho minimálně 2 USB 3.0 porty.
Minimálně 4x slot na RAM.
V předním panelu minimálně 4x USB 3.2.
Podpora bootování z USB.
Síťová karta 1 Gb/s Ethernet s podporou PXE.
Grafický výstup HDMI nebo Displayport a USB-C výstup.
CZ klávesnice.
Optická myš 3tl./kolečko.
Existence ovladačů použitého HW v jádře Linuxu.
Podpora prostřednictvím internetu musí umožňovat stahování ovladačů a manuálu z internetu adresně pro konkrétní zadaný typ (sériové číslo) zařízení.
Skříň nesmí být plombovaná a musí umožňovat beznástrojové otevření.
Velikost počítačové skříně - SFF.
Záruka 48 měsíců, servis NBD on site.</t>
  </si>
  <si>
    <t>Záruka na zboží 48 měsíců, 
servis NBD on site.</t>
  </si>
  <si>
    <t>Monitor k pol.č. 2</t>
  </si>
  <si>
    <t>LED monitor, úhlopříčka alespoň 27", rozlišení min. WUXGA (1920x1200).
Poměr stran 16:9.
Obnovovací frekvence 60 Hz.
USB hub s USB 2.0 nebo lepší.
Připojení pomocí HDMI a DisplayPort. 
Kabeláž na propojení osazená konektorem DisplayPort součástí dodávky. 
Monitor musí podporovat montáž na držáky třetích stran pomocí systému VESA (uchycení 100x100 nebo 75x75 mm).</t>
  </si>
  <si>
    <r>
      <t xml:space="preserve">Tablet s úhlopříčkou minimálně 11", 
rozlišení v pixelech min. QHD 2420x1668, 
technologie </t>
    </r>
    <r>
      <rPr>
        <sz val="11"/>
        <rFont val="Calibri"/>
        <family val="2"/>
        <charset val="238"/>
        <scheme val="minor"/>
      </rPr>
      <t>displaye Ultra Retina XDR</t>
    </r>
    <r>
      <rPr>
        <sz val="11"/>
        <color theme="1"/>
        <rFont val="Calibri"/>
        <family val="2"/>
        <charset val="238"/>
        <scheme val="minor"/>
      </rPr>
      <t>. 
Operační paměť minimálně 8GB, kapacita úlož</t>
    </r>
    <r>
      <rPr>
        <sz val="11"/>
        <rFont val="Calibri"/>
        <family val="2"/>
        <charset val="238"/>
        <scheme val="minor"/>
      </rPr>
      <t>iště minimálně 512 GB</t>
    </r>
    <r>
      <rPr>
        <sz val="11"/>
        <color theme="1"/>
        <rFont val="Calibri"/>
        <family val="2"/>
        <charset val="238"/>
        <scheme val="minor"/>
      </rPr>
      <t xml:space="preserve">. 
Bezdrátové technologie Bluetooth, WiFi. 
Konektor USB-C. 
Senzory tabletu: Barometr, Digitální kompas, G-Senzor, Gyroskop, Pohybový senzor, Senzor přiblížení, Světelný senzor. 
Rozlišení hlavního fotoaparátu min. 12Mpx, rozlišení předního fotoaparátu min. 12 Mpx, 
světelnost zadního fotoaparátu f/1,8, </t>
    </r>
    <r>
      <rPr>
        <sz val="11"/>
        <rFont val="Calibri"/>
        <family val="2"/>
        <charset val="238"/>
        <scheme val="minor"/>
      </rPr>
      <t>světelnost předního fotoaparátu</t>
    </r>
    <r>
      <rPr>
        <sz val="11"/>
        <color rgb="FFFF0000"/>
        <rFont val="Calibri"/>
        <family val="2"/>
        <charset val="238"/>
        <scheme val="minor"/>
      </rPr>
      <t xml:space="preserve"> f/2,0</t>
    </r>
    <r>
      <rPr>
        <sz val="11"/>
        <color theme="1"/>
        <rFont val="Calibri"/>
        <family val="2"/>
        <charset val="238"/>
        <scheme val="minor"/>
      </rPr>
      <t>. 
Maximální rozlišení zachyceného videa min. 3840x2160  (4k Ultra HD). 
Podporovaná rozlišení a snímková frekvence (FPS) 2160p (4K) 60fps. 
Fotoaparát umožňu</t>
    </r>
    <r>
      <rPr>
        <sz val="11"/>
        <rFont val="Calibri"/>
        <family val="2"/>
        <charset val="238"/>
        <scheme val="minor"/>
      </rPr>
      <t>je odemknout zařízení pomocí rozpoznání obličeje</t>
    </r>
    <r>
      <rPr>
        <sz val="11"/>
        <color theme="1"/>
        <rFont val="Calibri"/>
        <family val="2"/>
        <charset val="238"/>
        <scheme val="minor"/>
      </rPr>
      <t>. 
Operační systém iPadOS z důvodu začlenění a kompatibility v rámci zařízení používaných na UJP, dalším důvodem je možnost centrální správy všech tabletů provozovaných UJP přes rozhraní Mosyle, které již používáme.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</si>
</sst>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9" fillId="0" borderId="0"/>
    <xf numFmtId="0" fontId="10" fillId="0" borderId="0"/>
  </cellStyleXfs>
  <cellXfs count="147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vertical="top" wrapText="1"/>
    </xf>
    <xf numFmtId="0" fontId="24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9" xfId="0" applyNumberForma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left" vertical="center" wrapText="1" indent="1"/>
    </xf>
    <xf numFmtId="0" fontId="5" fillId="3" borderId="18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14" fillId="6" borderId="18" xfId="0" applyFont="1" applyFill="1" applyBorder="1" applyAlignment="1" applyProtection="1">
      <alignment horizontal="center" vertical="center" wrapText="1"/>
    </xf>
    <xf numFmtId="0" fontId="4" fillId="6" borderId="18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25" fillId="4" borderId="16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14" fillId="6" borderId="15" xfId="0" applyFont="1" applyFill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left" vertical="center" wrapText="1" indent="1"/>
    </xf>
    <xf numFmtId="0" fontId="14" fillId="6" borderId="22" xfId="0" applyFont="1" applyFill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right" vertical="center" indent="1"/>
    </xf>
    <xf numFmtId="164" fontId="0" fillId="3" borderId="22" xfId="0" applyNumberFormat="1" applyFill="1" applyBorder="1" applyAlignment="1" applyProtection="1">
      <alignment horizontal="right" vertical="center" indent="1"/>
    </xf>
    <xf numFmtId="165" fontId="0" fillId="0" borderId="25" xfId="0" applyNumberFormat="1" applyBorder="1" applyAlignment="1" applyProtection="1">
      <alignment horizontal="right" vertical="center" indent="1"/>
    </xf>
    <xf numFmtId="0" fontId="0" fillId="0" borderId="22" xfId="0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left" vertical="center" wrapText="1" indent="1"/>
    </xf>
    <xf numFmtId="0" fontId="25" fillId="4" borderId="15" xfId="0" applyFont="1" applyFill="1" applyBorder="1" applyAlignment="1" applyProtection="1">
      <alignment horizontal="center" vertical="center" wrapText="1"/>
    </xf>
    <xf numFmtId="165" fontId="0" fillId="0" borderId="15" xfId="0" applyNumberFormat="1" applyBorder="1" applyAlignment="1" applyProtection="1">
      <alignment horizontal="right" vertical="center" inden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3" fontId="0" fillId="3" borderId="24" xfId="0" applyNumberFormat="1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left" vertical="center" wrapText="1" indent="1"/>
    </xf>
    <xf numFmtId="164" fontId="0" fillId="0" borderId="24" xfId="0" applyNumberFormat="1" applyBorder="1" applyAlignment="1" applyProtection="1">
      <alignment horizontal="right" vertical="center" indent="1"/>
    </xf>
    <xf numFmtId="164" fontId="0" fillId="3" borderId="24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24" xfId="0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27" fillId="3" borderId="13" xfId="0" applyNumberFormat="1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left" vertical="center" wrapText="1" indent="1"/>
    </xf>
    <xf numFmtId="0" fontId="25" fillId="4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4" fillId="6" borderId="17" xfId="0" applyFont="1" applyFill="1" applyBorder="1" applyAlignment="1" applyProtection="1">
      <alignment horizontal="center" vertical="center" wrapText="1"/>
    </xf>
    <xf numFmtId="0" fontId="4" fillId="6" borderId="17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5" fillId="4" borderId="20" xfId="0" applyFont="1" applyFill="1" applyBorder="1" applyAlignment="1" applyProtection="1">
      <alignment horizontal="left" vertical="center" wrapText="1" indent="1"/>
      <protection locked="0"/>
    </xf>
    <xf numFmtId="0" fontId="15" fillId="4" borderId="16" xfId="0" applyFont="1" applyFill="1" applyBorder="1" applyAlignment="1" applyProtection="1">
      <alignment horizontal="left" vertical="center" wrapText="1" indent="1"/>
      <protection locked="0"/>
    </xf>
    <xf numFmtId="0" fontId="15" fillId="4" borderId="25" xfId="0" applyFont="1" applyFill="1" applyBorder="1" applyAlignment="1" applyProtection="1">
      <alignment horizontal="left" vertical="center" wrapText="1" indent="1"/>
      <protection locked="0"/>
    </xf>
    <xf numFmtId="0" fontId="15" fillId="4" borderId="15" xfId="0" applyFont="1" applyFill="1" applyBorder="1" applyAlignment="1" applyProtection="1">
      <alignment horizontal="left" vertical="center" wrapText="1" indent="1"/>
      <protection locked="0"/>
    </xf>
    <xf numFmtId="0" fontId="15" fillId="4" borderId="24" xfId="0" applyFont="1" applyFill="1" applyBorder="1" applyAlignment="1" applyProtection="1">
      <alignment horizontal="left" vertical="center" wrapText="1" indent="1"/>
      <protection locked="0"/>
    </xf>
    <xf numFmtId="0" fontId="15" fillId="4" borderId="13" xfId="0" applyFont="1" applyFill="1" applyBorder="1" applyAlignment="1" applyProtection="1">
      <alignment horizontal="left" vertical="center" wrapText="1" indent="1"/>
      <protection locked="0"/>
    </xf>
    <xf numFmtId="164" fontId="15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3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0" formatCode="@"/>
      <fill>
        <patternFill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2"/>
  <sheetViews>
    <sheetView tabSelected="1" topLeftCell="A2" zoomScale="39" zoomScaleNormal="39" workbookViewId="0">
      <selection activeCell="R7" sqref="R7:R12"/>
    </sheetView>
  </sheetViews>
  <sheetFormatPr defaultRowHeight="15" x14ac:dyDescent="0.25"/>
  <cols>
    <col min="1" max="1" width="1.42578125" style="1" bestFit="1" customWidth="1"/>
    <col min="2" max="2" width="5.7109375" style="1" bestFit="1" customWidth="1"/>
    <col min="3" max="3" width="34.28515625" style="4" customWidth="1"/>
    <col min="4" max="4" width="12.28515625" style="133" customWidth="1"/>
    <col min="5" max="5" width="10.5703125" style="22" customWidth="1"/>
    <col min="6" max="6" width="143" style="4" customWidth="1"/>
    <col min="7" max="7" width="37" style="6" customWidth="1"/>
    <col min="8" max="8" width="23.42578125" style="6" customWidth="1"/>
    <col min="9" max="9" width="24" style="6" customWidth="1"/>
    <col min="10" max="10" width="16.140625" style="4" customWidth="1"/>
    <col min="11" max="11" width="47" style="1" customWidth="1"/>
    <col min="12" max="12" width="29.28515625" style="1" customWidth="1"/>
    <col min="13" max="13" width="26.85546875" style="1" customWidth="1"/>
    <col min="14" max="14" width="33.28515625" style="6" customWidth="1"/>
    <col min="15" max="15" width="27.28515625" style="6" customWidth="1"/>
    <col min="16" max="16" width="17.710937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21.85546875" style="1" customWidth="1"/>
    <col min="21" max="21" width="11.5703125" style="1" hidden="1" customWidth="1"/>
    <col min="22" max="22" width="34.85546875" style="17" customWidth="1"/>
    <col min="23" max="16384" width="9.140625" style="1"/>
  </cols>
  <sheetData>
    <row r="1" spans="1:22" ht="40.9" customHeight="1" x14ac:dyDescent="0.25">
      <c r="B1" s="2" t="s">
        <v>41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15</v>
      </c>
      <c r="D6" s="29" t="s">
        <v>4</v>
      </c>
      <c r="E6" s="29" t="s">
        <v>16</v>
      </c>
      <c r="F6" s="29" t="s">
        <v>17</v>
      </c>
      <c r="G6" s="30" t="s">
        <v>32</v>
      </c>
      <c r="H6" s="30" t="s">
        <v>26</v>
      </c>
      <c r="I6" s="31" t="s">
        <v>18</v>
      </c>
      <c r="J6" s="29" t="s">
        <v>19</v>
      </c>
      <c r="K6" s="29" t="s">
        <v>38</v>
      </c>
      <c r="L6" s="32" t="s">
        <v>20</v>
      </c>
      <c r="M6" s="33" t="s">
        <v>21</v>
      </c>
      <c r="N6" s="32" t="s">
        <v>22</v>
      </c>
      <c r="O6" s="29" t="s">
        <v>30</v>
      </c>
      <c r="P6" s="32" t="s">
        <v>23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24</v>
      </c>
      <c r="V6" s="32" t="s">
        <v>25</v>
      </c>
    </row>
    <row r="7" spans="1:22" ht="283.5" customHeight="1" thickTop="1" x14ac:dyDescent="0.25">
      <c r="A7" s="36"/>
      <c r="B7" s="37">
        <v>1</v>
      </c>
      <c r="C7" s="38" t="s">
        <v>34</v>
      </c>
      <c r="D7" s="39">
        <v>2</v>
      </c>
      <c r="E7" s="40" t="s">
        <v>29</v>
      </c>
      <c r="F7" s="41" t="s">
        <v>43</v>
      </c>
      <c r="G7" s="135"/>
      <c r="H7" s="135"/>
      <c r="I7" s="42" t="s">
        <v>36</v>
      </c>
      <c r="J7" s="43" t="s">
        <v>37</v>
      </c>
      <c r="K7" s="44" t="s">
        <v>39</v>
      </c>
      <c r="L7" s="45" t="s">
        <v>40</v>
      </c>
      <c r="M7" s="46" t="s">
        <v>44</v>
      </c>
      <c r="N7" s="46" t="s">
        <v>45</v>
      </c>
      <c r="O7" s="47" t="s">
        <v>46</v>
      </c>
      <c r="P7" s="48">
        <f>D7*Q7</f>
        <v>44000</v>
      </c>
      <c r="Q7" s="49">
        <v>22000</v>
      </c>
      <c r="R7" s="141"/>
      <c r="S7" s="50">
        <f>D7*R7</f>
        <v>0</v>
      </c>
      <c r="T7" s="51" t="str">
        <f>IF(R7+R8, IF(R7+R8&gt;Q7,"NEVYHOVUJE","VYHOVUJE")," ")</f>
        <v xml:space="preserve"> </v>
      </c>
      <c r="U7" s="52"/>
      <c r="V7" s="53" t="s">
        <v>12</v>
      </c>
    </row>
    <row r="8" spans="1:22" ht="68.25" customHeight="1" x14ac:dyDescent="0.25">
      <c r="A8" s="36"/>
      <c r="B8" s="54"/>
      <c r="C8" s="55"/>
      <c r="D8" s="56"/>
      <c r="E8" s="57"/>
      <c r="F8" s="58" t="s">
        <v>42</v>
      </c>
      <c r="G8" s="136"/>
      <c r="H8" s="59" t="s">
        <v>33</v>
      </c>
      <c r="I8" s="60"/>
      <c r="J8" s="61"/>
      <c r="K8" s="60"/>
      <c r="L8" s="62"/>
      <c r="M8" s="63"/>
      <c r="N8" s="63"/>
      <c r="O8" s="64"/>
      <c r="P8" s="65"/>
      <c r="Q8" s="66"/>
      <c r="R8" s="142"/>
      <c r="S8" s="67">
        <f>D7*R8</f>
        <v>0</v>
      </c>
      <c r="T8" s="68"/>
      <c r="U8" s="69"/>
      <c r="V8" s="70"/>
    </row>
    <row r="9" spans="1:22" ht="292.5" customHeight="1" x14ac:dyDescent="0.25">
      <c r="A9" s="36"/>
      <c r="B9" s="71">
        <v>2</v>
      </c>
      <c r="C9" s="72" t="s">
        <v>47</v>
      </c>
      <c r="D9" s="73">
        <v>2</v>
      </c>
      <c r="E9" s="74" t="s">
        <v>29</v>
      </c>
      <c r="F9" s="75" t="s">
        <v>48</v>
      </c>
      <c r="G9" s="137"/>
      <c r="H9" s="137"/>
      <c r="I9" s="60"/>
      <c r="J9" s="61"/>
      <c r="K9" s="60"/>
      <c r="L9" s="76" t="s">
        <v>49</v>
      </c>
      <c r="M9" s="63"/>
      <c r="N9" s="63"/>
      <c r="O9" s="64"/>
      <c r="P9" s="77">
        <f>D9*Q9</f>
        <v>36000</v>
      </c>
      <c r="Q9" s="78">
        <v>18000</v>
      </c>
      <c r="R9" s="143"/>
      <c r="S9" s="79">
        <f>D9*R9</f>
        <v>0</v>
      </c>
      <c r="T9" s="80" t="str">
        <f>IF(R9+R10, IF(R9+R10&gt;Q9,"NEVYHOVUJE","VYHOVUJE")," ")</f>
        <v xml:space="preserve"> </v>
      </c>
      <c r="U9" s="69"/>
      <c r="V9" s="81" t="s">
        <v>11</v>
      </c>
    </row>
    <row r="10" spans="1:22" ht="69.75" customHeight="1" x14ac:dyDescent="0.25">
      <c r="A10" s="36"/>
      <c r="B10" s="54"/>
      <c r="C10" s="82"/>
      <c r="D10" s="56"/>
      <c r="E10" s="57"/>
      <c r="F10" s="83" t="s">
        <v>42</v>
      </c>
      <c r="G10" s="138"/>
      <c r="H10" s="84" t="s">
        <v>33</v>
      </c>
      <c r="I10" s="60"/>
      <c r="J10" s="61"/>
      <c r="K10" s="60"/>
      <c r="L10" s="62"/>
      <c r="M10" s="63"/>
      <c r="N10" s="63"/>
      <c r="O10" s="64"/>
      <c r="P10" s="65"/>
      <c r="Q10" s="66"/>
      <c r="R10" s="144"/>
      <c r="S10" s="85">
        <f>D9*R10</f>
        <v>0</v>
      </c>
      <c r="T10" s="68"/>
      <c r="U10" s="69"/>
      <c r="V10" s="70"/>
    </row>
    <row r="11" spans="1:22" ht="152.25" customHeight="1" x14ac:dyDescent="0.25">
      <c r="A11" s="36"/>
      <c r="B11" s="86">
        <v>3</v>
      </c>
      <c r="C11" s="87" t="s">
        <v>50</v>
      </c>
      <c r="D11" s="88">
        <v>2</v>
      </c>
      <c r="E11" s="89" t="s">
        <v>29</v>
      </c>
      <c r="F11" s="90" t="s">
        <v>51</v>
      </c>
      <c r="G11" s="139"/>
      <c r="H11" s="139"/>
      <c r="I11" s="60"/>
      <c r="J11" s="61"/>
      <c r="K11" s="60"/>
      <c r="L11" s="76"/>
      <c r="M11" s="63"/>
      <c r="N11" s="63"/>
      <c r="O11" s="64"/>
      <c r="P11" s="91">
        <f>D11*Q11</f>
        <v>10200</v>
      </c>
      <c r="Q11" s="92">
        <v>5100</v>
      </c>
      <c r="R11" s="145"/>
      <c r="S11" s="93">
        <f>D11*R11</f>
        <v>0</v>
      </c>
      <c r="T11" s="94" t="str">
        <f t="shared" ref="T11:T12" si="0">IF(ISNUMBER(R11), IF(R11&gt;Q11,"NEVYHOVUJE","VYHOVUJE")," ")</f>
        <v xml:space="preserve"> </v>
      </c>
      <c r="U11" s="69"/>
      <c r="V11" s="95" t="s">
        <v>14</v>
      </c>
    </row>
    <row r="12" spans="1:22" ht="350.25" customHeight="1" thickBot="1" x14ac:dyDescent="0.3">
      <c r="A12" s="36"/>
      <c r="B12" s="96">
        <v>4</v>
      </c>
      <c r="C12" s="97" t="s">
        <v>35</v>
      </c>
      <c r="D12" s="98">
        <v>4</v>
      </c>
      <c r="E12" s="99" t="s">
        <v>29</v>
      </c>
      <c r="F12" s="100" t="s">
        <v>52</v>
      </c>
      <c r="G12" s="140"/>
      <c r="H12" s="101" t="s">
        <v>33</v>
      </c>
      <c r="I12" s="102"/>
      <c r="J12" s="103"/>
      <c r="K12" s="102"/>
      <c r="L12" s="104"/>
      <c r="M12" s="105"/>
      <c r="N12" s="105"/>
      <c r="O12" s="106"/>
      <c r="P12" s="107">
        <f>D12*Q12</f>
        <v>112000</v>
      </c>
      <c r="Q12" s="108">
        <v>28000</v>
      </c>
      <c r="R12" s="146"/>
      <c r="S12" s="109">
        <f>D12*R12</f>
        <v>0</v>
      </c>
      <c r="T12" s="110" t="str">
        <f t="shared" si="0"/>
        <v xml:space="preserve"> </v>
      </c>
      <c r="U12" s="111"/>
      <c r="V12" s="112" t="s">
        <v>13</v>
      </c>
    </row>
    <row r="13" spans="1:22" ht="17.45" customHeight="1" thickTop="1" thickBot="1" x14ac:dyDescent="0.3">
      <c r="C13" s="1"/>
      <c r="D13" s="1"/>
      <c r="E13" s="1"/>
      <c r="F13" s="1"/>
      <c r="G13" s="1"/>
      <c r="H13" s="1"/>
      <c r="I13" s="1"/>
      <c r="J13" s="1"/>
      <c r="N13" s="1"/>
      <c r="O13" s="1"/>
      <c r="P13" s="1"/>
    </row>
    <row r="14" spans="1:22" ht="51.75" customHeight="1" thickTop="1" thickBot="1" x14ac:dyDescent="0.3">
      <c r="B14" s="113" t="s">
        <v>28</v>
      </c>
      <c r="C14" s="113"/>
      <c r="D14" s="113"/>
      <c r="E14" s="113"/>
      <c r="F14" s="113"/>
      <c r="G14" s="113"/>
      <c r="H14" s="114"/>
      <c r="I14" s="114"/>
      <c r="J14" s="115"/>
      <c r="K14" s="115"/>
      <c r="L14" s="27"/>
      <c r="M14" s="27"/>
      <c r="N14" s="27"/>
      <c r="O14" s="116"/>
      <c r="P14" s="116"/>
      <c r="Q14" s="117" t="s">
        <v>9</v>
      </c>
      <c r="R14" s="118" t="s">
        <v>10</v>
      </c>
      <c r="S14" s="119"/>
      <c r="T14" s="120"/>
      <c r="U14" s="121"/>
      <c r="V14" s="122"/>
    </row>
    <row r="15" spans="1:22" ht="50.45" customHeight="1" thickTop="1" thickBot="1" x14ac:dyDescent="0.3">
      <c r="B15" s="123" t="s">
        <v>27</v>
      </c>
      <c r="C15" s="123"/>
      <c r="D15" s="123"/>
      <c r="E15" s="123"/>
      <c r="F15" s="123"/>
      <c r="G15" s="123"/>
      <c r="H15" s="123"/>
      <c r="I15" s="124"/>
      <c r="L15" s="7"/>
      <c r="M15" s="7"/>
      <c r="N15" s="7"/>
      <c r="O15" s="125"/>
      <c r="P15" s="125"/>
      <c r="Q15" s="126">
        <f>SUM(P7:P12)</f>
        <v>202200</v>
      </c>
      <c r="R15" s="127">
        <f>SUM(S7:S12)</f>
        <v>0</v>
      </c>
      <c r="S15" s="128"/>
      <c r="T15" s="129"/>
    </row>
    <row r="16" spans="1:22" ht="15.75" thickTop="1" x14ac:dyDescent="0.25">
      <c r="B16" s="130" t="s">
        <v>31</v>
      </c>
      <c r="C16" s="130"/>
      <c r="D16" s="130"/>
      <c r="E16" s="130"/>
      <c r="F16" s="130"/>
      <c r="G16" s="130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31"/>
      <c r="C17" s="131"/>
      <c r="D17" s="131"/>
      <c r="E17" s="131"/>
      <c r="F17" s="131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31"/>
      <c r="C18" s="131"/>
      <c r="D18" s="131"/>
      <c r="E18" s="131"/>
      <c r="F18" s="131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x14ac:dyDescent="0.25">
      <c r="B19" s="131"/>
      <c r="C19" s="131"/>
      <c r="D19" s="131"/>
      <c r="E19" s="131"/>
      <c r="F19" s="131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115"/>
      <c r="D20" s="132"/>
      <c r="E20" s="115"/>
      <c r="F20" s="115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H21" s="134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15"/>
      <c r="D22" s="132"/>
      <c r="E22" s="115"/>
      <c r="F22" s="115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15"/>
      <c r="D23" s="132"/>
      <c r="E23" s="115"/>
      <c r="F23" s="115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15"/>
      <c r="D24" s="132"/>
      <c r="E24" s="115"/>
      <c r="F24" s="115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15"/>
      <c r="D25" s="132"/>
      <c r="E25" s="115"/>
      <c r="F25" s="115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15"/>
      <c r="D26" s="132"/>
      <c r="E26" s="115"/>
      <c r="F26" s="115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15"/>
      <c r="D27" s="132"/>
      <c r="E27" s="115"/>
      <c r="F27" s="115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15"/>
      <c r="D28" s="132"/>
      <c r="E28" s="115"/>
      <c r="F28" s="115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15"/>
      <c r="D29" s="132"/>
      <c r="E29" s="115"/>
      <c r="F29" s="115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15"/>
      <c r="D30" s="132"/>
      <c r="E30" s="115"/>
      <c r="F30" s="115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15"/>
      <c r="D31" s="132"/>
      <c r="E31" s="115"/>
      <c r="F31" s="115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15"/>
      <c r="D32" s="132"/>
      <c r="E32" s="115"/>
      <c r="F32" s="115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15"/>
      <c r="D33" s="132"/>
      <c r="E33" s="115"/>
      <c r="F33" s="115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15"/>
      <c r="D34" s="132"/>
      <c r="E34" s="115"/>
      <c r="F34" s="115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15"/>
      <c r="D35" s="132"/>
      <c r="E35" s="115"/>
      <c r="F35" s="115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15"/>
      <c r="D36" s="132"/>
      <c r="E36" s="115"/>
      <c r="F36" s="115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15"/>
      <c r="D37" s="132"/>
      <c r="E37" s="115"/>
      <c r="F37" s="115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15"/>
      <c r="D38" s="132"/>
      <c r="E38" s="115"/>
      <c r="F38" s="115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15"/>
      <c r="D39" s="132"/>
      <c r="E39" s="115"/>
      <c r="F39" s="115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15"/>
      <c r="D40" s="132"/>
      <c r="E40" s="115"/>
      <c r="F40" s="115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15"/>
      <c r="D41" s="132"/>
      <c r="E41" s="115"/>
      <c r="F41" s="115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15"/>
      <c r="D42" s="132"/>
      <c r="E42" s="115"/>
      <c r="F42" s="115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15"/>
      <c r="D43" s="132"/>
      <c r="E43" s="115"/>
      <c r="F43" s="115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15"/>
      <c r="D44" s="132"/>
      <c r="E44" s="115"/>
      <c r="F44" s="115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15"/>
      <c r="D45" s="132"/>
      <c r="E45" s="115"/>
      <c r="F45" s="115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15"/>
      <c r="D46" s="132"/>
      <c r="E46" s="115"/>
      <c r="F46" s="115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15"/>
      <c r="D47" s="132"/>
      <c r="E47" s="115"/>
      <c r="F47" s="115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15"/>
      <c r="D48" s="132"/>
      <c r="E48" s="115"/>
      <c r="F48" s="115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15"/>
      <c r="D49" s="132"/>
      <c r="E49" s="115"/>
      <c r="F49" s="115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15"/>
      <c r="D50" s="132"/>
      <c r="E50" s="115"/>
      <c r="F50" s="115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15"/>
      <c r="D51" s="132"/>
      <c r="E51" s="115"/>
      <c r="F51" s="115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15"/>
      <c r="D52" s="132"/>
      <c r="E52" s="115"/>
      <c r="F52" s="115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15"/>
      <c r="D53" s="132"/>
      <c r="E53" s="115"/>
      <c r="F53" s="115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15"/>
      <c r="D54" s="132"/>
      <c r="E54" s="115"/>
      <c r="F54" s="115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15"/>
      <c r="D55" s="132"/>
      <c r="E55" s="115"/>
      <c r="F55" s="115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15"/>
      <c r="D56" s="132"/>
      <c r="E56" s="115"/>
      <c r="F56" s="115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15"/>
      <c r="D57" s="132"/>
      <c r="E57" s="115"/>
      <c r="F57" s="115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15"/>
      <c r="D58" s="132"/>
      <c r="E58" s="115"/>
      <c r="F58" s="115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15"/>
      <c r="D59" s="132"/>
      <c r="E59" s="115"/>
      <c r="F59" s="115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15"/>
      <c r="D60" s="132"/>
      <c r="E60" s="115"/>
      <c r="F60" s="115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15"/>
      <c r="D61" s="132"/>
      <c r="E61" s="115"/>
      <c r="F61" s="115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15"/>
      <c r="D62" s="132"/>
      <c r="E62" s="115"/>
      <c r="F62" s="115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15"/>
      <c r="D63" s="132"/>
      <c r="E63" s="115"/>
      <c r="F63" s="115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15"/>
      <c r="D64" s="132"/>
      <c r="E64" s="115"/>
      <c r="F64" s="115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15"/>
      <c r="D65" s="132"/>
      <c r="E65" s="115"/>
      <c r="F65" s="115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15"/>
      <c r="D66" s="132"/>
      <c r="E66" s="115"/>
      <c r="F66" s="115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15"/>
      <c r="D67" s="132"/>
      <c r="E67" s="115"/>
      <c r="F67" s="115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15"/>
      <c r="D68" s="132"/>
      <c r="E68" s="115"/>
      <c r="F68" s="115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15"/>
      <c r="D69" s="132"/>
      <c r="E69" s="115"/>
      <c r="F69" s="115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15"/>
      <c r="D70" s="132"/>
      <c r="E70" s="115"/>
      <c r="F70" s="115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15"/>
      <c r="D71" s="132"/>
      <c r="E71" s="115"/>
      <c r="F71" s="115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15"/>
      <c r="D72" s="132"/>
      <c r="E72" s="115"/>
      <c r="F72" s="115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15"/>
      <c r="D73" s="132"/>
      <c r="E73" s="115"/>
      <c r="F73" s="115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15"/>
      <c r="D74" s="132"/>
      <c r="E74" s="115"/>
      <c r="F74" s="115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15"/>
      <c r="D75" s="132"/>
      <c r="E75" s="115"/>
      <c r="F75" s="115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15"/>
      <c r="D76" s="132"/>
      <c r="E76" s="115"/>
      <c r="F76" s="115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15"/>
      <c r="D77" s="132"/>
      <c r="E77" s="115"/>
      <c r="F77" s="115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15"/>
      <c r="D78" s="132"/>
      <c r="E78" s="115"/>
      <c r="F78" s="115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15"/>
      <c r="D79" s="132"/>
      <c r="E79" s="115"/>
      <c r="F79" s="115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15"/>
      <c r="D80" s="132"/>
      <c r="E80" s="115"/>
      <c r="F80" s="115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15"/>
      <c r="D81" s="132"/>
      <c r="E81" s="115"/>
      <c r="F81" s="115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15"/>
      <c r="D82" s="132"/>
      <c r="E82" s="115"/>
      <c r="F82" s="115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15"/>
      <c r="D83" s="132"/>
      <c r="E83" s="115"/>
      <c r="F83" s="115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15"/>
      <c r="D84" s="132"/>
      <c r="E84" s="115"/>
      <c r="F84" s="115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15"/>
      <c r="D85" s="132"/>
      <c r="E85" s="115"/>
      <c r="F85" s="115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15"/>
      <c r="D86" s="132"/>
      <c r="E86" s="115"/>
      <c r="F86" s="115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15"/>
      <c r="D87" s="132"/>
      <c r="E87" s="115"/>
      <c r="F87" s="115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15"/>
      <c r="D88" s="132"/>
      <c r="E88" s="115"/>
      <c r="F88" s="115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15"/>
      <c r="D89" s="132"/>
      <c r="E89" s="115"/>
      <c r="F89" s="115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15"/>
      <c r="D90" s="132"/>
      <c r="E90" s="115"/>
      <c r="F90" s="115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15"/>
      <c r="D91" s="132"/>
      <c r="E91" s="115"/>
      <c r="F91" s="115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15"/>
      <c r="D92" s="132"/>
      <c r="E92" s="115"/>
      <c r="F92" s="115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15"/>
      <c r="D93" s="132"/>
      <c r="E93" s="115"/>
      <c r="F93" s="115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15"/>
      <c r="D94" s="132"/>
      <c r="E94" s="115"/>
      <c r="F94" s="115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15"/>
      <c r="D95" s="132"/>
      <c r="E95" s="115"/>
      <c r="F95" s="115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15"/>
      <c r="D96" s="132"/>
      <c r="E96" s="115"/>
      <c r="F96" s="115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15"/>
      <c r="D97" s="132"/>
      <c r="E97" s="115"/>
      <c r="F97" s="115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15"/>
      <c r="D98" s="132"/>
      <c r="E98" s="115"/>
      <c r="F98" s="115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15"/>
      <c r="D99" s="132"/>
      <c r="E99" s="115"/>
      <c r="F99" s="115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15"/>
      <c r="D100" s="132"/>
      <c r="E100" s="115"/>
      <c r="F100" s="115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15"/>
      <c r="D101" s="132"/>
      <c r="E101" s="115"/>
      <c r="F101" s="115"/>
      <c r="G101" s="16"/>
      <c r="H101" s="16"/>
      <c r="I101" s="11"/>
      <c r="J101" s="11"/>
      <c r="K101" s="11"/>
      <c r="L101" s="11"/>
      <c r="M101" s="11"/>
      <c r="N101" s="17"/>
      <c r="O101" s="17"/>
      <c r="P101" s="17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</sheetData>
  <sheetProtection algorithmName="SHA-512" hashValue="ROMitUz5b3DNX75+xHCKe/zmpCLaJ8FW/419nX+FRRnFAaYIbxjOCkK1xt5p8lJavjWnnBgaXDt2UtwsKx9ioA==" saltValue="YI/HOCqrlCWW9Gm6vH/XYQ==" spinCount="100000" sheet="1" objects="1" scenarios="1"/>
  <mergeCells count="33">
    <mergeCell ref="B16:G16"/>
    <mergeCell ref="R15:T15"/>
    <mergeCell ref="R14:T14"/>
    <mergeCell ref="B14:G14"/>
    <mergeCell ref="B15:H15"/>
    <mergeCell ref="B9:B10"/>
    <mergeCell ref="C9:C10"/>
    <mergeCell ref="D9:D10"/>
    <mergeCell ref="E9:E10"/>
    <mergeCell ref="L9:L10"/>
    <mergeCell ref="I7:I12"/>
    <mergeCell ref="J7:J12"/>
    <mergeCell ref="K7:K12"/>
    <mergeCell ref="L11:L12"/>
    <mergeCell ref="L7:L8"/>
    <mergeCell ref="B1:D1"/>
    <mergeCell ref="G5:H5"/>
    <mergeCell ref="B7:B8"/>
    <mergeCell ref="C7:C8"/>
    <mergeCell ref="D7:D8"/>
    <mergeCell ref="E7:E8"/>
    <mergeCell ref="M7:M12"/>
    <mergeCell ref="N7:N12"/>
    <mergeCell ref="O7:O12"/>
    <mergeCell ref="Q9:Q10"/>
    <mergeCell ref="P9:P10"/>
    <mergeCell ref="T9:T10"/>
    <mergeCell ref="V9:V10"/>
    <mergeCell ref="Q7:Q8"/>
    <mergeCell ref="P7:P8"/>
    <mergeCell ref="T7:T8"/>
    <mergeCell ref="V7:V8"/>
    <mergeCell ref="U7:U12"/>
  </mergeCells>
  <conditionalFormatting sqref="B7 B9 B11:B12">
    <cfRule type="cellIs" dxfId="8" priority="96" operator="greaterThanOrEqual">
      <formula>1</formula>
    </cfRule>
    <cfRule type="containsBlanks" dxfId="7" priority="99">
      <formula>LEN(TRIM(B7))=0</formula>
    </cfRule>
  </conditionalFormatting>
  <conditionalFormatting sqref="D7 D9 D11:D12">
    <cfRule type="containsBlanks" dxfId="6" priority="3">
      <formula>LEN(TRIM(D7))=0</formula>
    </cfRule>
  </conditionalFormatting>
  <conditionalFormatting sqref="R7:R12 G7:H12">
    <cfRule type="notContainsBlanks" dxfId="5" priority="73">
      <formula>LEN(TRIM(G7))&gt;0</formula>
    </cfRule>
    <cfRule type="notContainsBlanks" dxfId="4" priority="74">
      <formula>LEN(TRIM(G7))&gt;0</formula>
    </cfRule>
    <cfRule type="containsBlanks" dxfId="3" priority="76">
      <formula>LEN(TRIM(G7))=0</formula>
    </cfRule>
  </conditionalFormatting>
  <conditionalFormatting sqref="G7:H12">
    <cfRule type="notContainsBlanks" dxfId="2" priority="72">
      <formula>LEN(TRIM(G7))&gt;0</formula>
    </cfRule>
  </conditionalFormatting>
  <conditionalFormatting sqref="T7 T9 T11:T12">
    <cfRule type="cellIs" dxfId="1" priority="82" operator="equal">
      <formula>"NEVYHOVUJE"</formula>
    </cfRule>
    <cfRule type="cellIs" dxfId="0" priority="83" operator="equal">
      <formula>"VYHOVUJE"</formula>
    </cfRule>
  </conditionalFormatting>
  <dataValidations count="2">
    <dataValidation type="list" allowBlank="1" showInputMessage="1" showErrorMessage="1" sqref="J7" xr:uid="{48CFB74B-9296-4A50-982E-BC79A8E838C1}">
      <formula1>"ANO,NE"</formula1>
    </dataValidation>
    <dataValidation type="list" showInputMessage="1" showErrorMessage="1" sqref="E7 E9 E11:E12" xr:uid="{8C26EAE3-16EE-4825-9C10-C919BCF6B1BA}">
      <formula1>"ks,bal,sada,m,"</formula1>
    </dataValidation>
  </dataValidations>
  <pageMargins left="0.19685039370078741" right="0.15748031496062992" top="3.937007874015748E-2" bottom="0.11811023622047245" header="7.874015748031496E-2" footer="7.874015748031496E-2"/>
  <pageSetup paperSize="9" scale="22" orientation="landscape" r:id="rId1"/>
  <ignoredErrors>
    <ignoredError sqref="S8:S1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C1A1DA-6ACC-4672-8EF8-53527C56A2C5}">
          <x14:formula1>
            <xm:f>#REF!</xm:f>
          </x14:formula1>
          <xm:sqref>V7 V9 V11 V12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2025-03-28T08:15:30Z</cp:lastPrinted>
  <dcterms:created xsi:type="dcterms:W3CDTF">2014-03-05T12:43:32Z</dcterms:created>
  <dcterms:modified xsi:type="dcterms:W3CDTF">2025-05-07T08:51:31Z</dcterms:modified>
</cp:coreProperties>
</file>